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akland\SYSVOL\DATA\Fiscal\GRANTS AND FINANCIAL MANAGEMENT\GRANT REPORTS\AB109\AB 109 Reconciliation\"/>
    </mc:Choice>
  </mc:AlternateContent>
  <xr:revisionPtr revIDLastSave="0" documentId="13_ncr:1_{79AA7EC3-3EE8-4E42-A646-8B6B309FC3FF}" xr6:coauthVersionLast="46" xr6:coauthVersionMax="46" xr10:uidLastSave="{00000000-0000-0000-0000-000000000000}"/>
  <bookViews>
    <workbookView xWindow="28680" yWindow="-120" windowWidth="29040" windowHeight="15840" activeTab="2" xr2:uid="{00000000-000D-0000-FFFF-FFFF00000000}"/>
  </bookViews>
  <sheets>
    <sheet name="Reconcilliation Spendown" sheetId="4" r:id="rId1"/>
    <sheet name="FY19-20 AB109 Summary" sheetId="5" r:id="rId2"/>
    <sheet name="FY20-21 AB109 Summary" sheetId="6" r:id="rId3"/>
  </sheets>
  <definedNames>
    <definedName name="_xlnm._FilterDatabase" localSheetId="0" hidden="1">'Reconcilliation Spendown'!$B$7:$G$47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6" l="1"/>
  <c r="F17" i="6" l="1"/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F16" i="6" l="1"/>
  <c r="A15" i="6"/>
  <c r="C28" i="4" l="1"/>
  <c r="E19" i="6" l="1"/>
  <c r="D19" i="6"/>
  <c r="F18" i="6"/>
  <c r="F11" i="6"/>
  <c r="F9" i="6"/>
  <c r="F10" i="6"/>
  <c r="F12" i="6"/>
  <c r="F14" i="6"/>
  <c r="F15" i="6"/>
  <c r="F13" i="6"/>
  <c r="A10" i="6"/>
  <c r="E26" i="5"/>
  <c r="F25" i="5"/>
  <c r="F22" i="5"/>
  <c r="D17" i="5"/>
  <c r="D26" i="5" s="1"/>
  <c r="F13" i="5"/>
  <c r="F14" i="5"/>
  <c r="F12" i="5"/>
  <c r="F9" i="5"/>
  <c r="C24" i="5"/>
  <c r="F24" i="5" s="1"/>
  <c r="F23" i="5"/>
  <c r="F10" i="5"/>
  <c r="F18" i="5"/>
  <c r="F20" i="5"/>
  <c r="F21" i="5"/>
  <c r="C19" i="5"/>
  <c r="F16" i="5"/>
  <c r="F15" i="5"/>
  <c r="F11" i="5"/>
  <c r="E45" i="4"/>
  <c r="F44" i="4"/>
  <c r="F43" i="4"/>
  <c r="F42" i="4"/>
  <c r="F41" i="4"/>
  <c r="F40" i="4"/>
  <c r="F39" i="4"/>
  <c r="F38" i="4"/>
  <c r="C37" i="4"/>
  <c r="F37" i="4" s="1"/>
  <c r="F36" i="4"/>
  <c r="F35" i="4"/>
  <c r="C34" i="4"/>
  <c r="F34" i="4" s="1"/>
  <c r="F33" i="4"/>
  <c r="F32" i="4"/>
  <c r="F31" i="4"/>
  <c r="F30" i="4"/>
  <c r="D29" i="4"/>
  <c r="F29" i="4" s="1"/>
  <c r="F28" i="4"/>
  <c r="D25" i="4"/>
  <c r="F24" i="4"/>
  <c r="F23" i="4"/>
  <c r="F22" i="4"/>
  <c r="G20" i="4"/>
  <c r="F20" i="4"/>
  <c r="F21" i="4"/>
  <c r="F19" i="4"/>
  <c r="F18" i="4"/>
  <c r="G17" i="4"/>
  <c r="F16" i="4"/>
  <c r="G15" i="4"/>
  <c r="F14" i="4"/>
  <c r="F13" i="4"/>
  <c r="F12" i="4"/>
  <c r="F26" i="4"/>
  <c r="F27" i="4"/>
  <c r="F11" i="4"/>
  <c r="G10" i="4"/>
  <c r="A10" i="4"/>
  <c r="A11" i="4" s="1"/>
  <c r="F9" i="4"/>
  <c r="F19" i="6" l="1"/>
  <c r="F21" i="6" s="1"/>
  <c r="D45" i="4"/>
  <c r="G45" i="4"/>
  <c r="F25" i="4"/>
  <c r="F45" i="4" s="1"/>
  <c r="F46" i="4" s="1"/>
  <c r="C26" i="5"/>
  <c r="F19" i="5"/>
  <c r="F17" i="5"/>
  <c r="C45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F47" i="4" l="1"/>
  <c r="F26" i="5"/>
</calcChain>
</file>

<file path=xl/sharedStrings.xml><?xml version="1.0" encoding="utf-8"?>
<sst xmlns="http://schemas.openxmlformats.org/spreadsheetml/2006/main" count="126" uniqueCount="100">
  <si>
    <t>Case Management</t>
  </si>
  <si>
    <t>Innovations in Reentry</t>
  </si>
  <si>
    <t xml:space="preserve">Mental Health </t>
  </si>
  <si>
    <t>Employment</t>
  </si>
  <si>
    <t>Probation Client Support</t>
  </si>
  <si>
    <t>Reentry Client Access Communication and Service Portal</t>
  </si>
  <si>
    <t>Transitional Day Reporting Center</t>
  </si>
  <si>
    <t>Transportation</t>
  </si>
  <si>
    <t xml:space="preserve"> </t>
  </si>
  <si>
    <t>Family Reunification</t>
  </si>
  <si>
    <t>Career Technical Education Training Programs</t>
  </si>
  <si>
    <t>Cognitive Behavior Interventions and Incentives</t>
  </si>
  <si>
    <t>Community Capacity Fund</t>
  </si>
  <si>
    <t>EBP Workshops for CBO's</t>
  </si>
  <si>
    <t>Higher Education</t>
  </si>
  <si>
    <t>Education</t>
  </si>
  <si>
    <t>Father Services</t>
  </si>
  <si>
    <t>Female and Male Residential Multi Service Center</t>
  </si>
  <si>
    <t>Trust  (set aside)</t>
  </si>
  <si>
    <t>Justice Restoration Project (Pay for Success)</t>
  </si>
  <si>
    <t>Kinship Reentry Workforce</t>
  </si>
  <si>
    <t>Leadership/Entrepreneurial Programs</t>
  </si>
  <si>
    <t>Clinics for Reentry Legal Barrier Removal</t>
  </si>
  <si>
    <t>LGBTQ</t>
  </si>
  <si>
    <t>Opioid and Alcohol Use Prevention</t>
  </si>
  <si>
    <t>Restorative Justice Circles</t>
  </si>
  <si>
    <t>TAY  Services/Support</t>
  </si>
  <si>
    <t>Women's/Mother's Services</t>
  </si>
  <si>
    <t xml:space="preserve">Total </t>
  </si>
  <si>
    <t xml:space="preserve">Alameda County Probation Department </t>
  </si>
  <si>
    <t>Public Safety Realignment - AB109 Funds</t>
  </si>
  <si>
    <t>Services</t>
  </si>
  <si>
    <t>FY 2016/17 - FY 2018/19</t>
  </si>
  <si>
    <t>Beginning Balance</t>
  </si>
  <si>
    <r>
      <t xml:space="preserve">Actuals  
</t>
    </r>
    <r>
      <rPr>
        <i/>
        <sz val="14"/>
        <color theme="1"/>
        <rFont val="Calibri"/>
        <family val="2"/>
        <scheme val="minor"/>
      </rPr>
      <t>Allocations Approved
Contract in Place
Money Paid Out</t>
    </r>
  </si>
  <si>
    <r>
      <t xml:space="preserve">Pending 
</t>
    </r>
    <r>
      <rPr>
        <i/>
        <sz val="14"/>
        <color theme="1"/>
        <rFont val="Calibri"/>
        <family val="2"/>
        <scheme val="minor"/>
      </rPr>
      <t>Allocations Approved 
Contract in Place
Money Encumbured, but Still in Account</t>
    </r>
  </si>
  <si>
    <r>
      <t xml:space="preserve">Commitments 
</t>
    </r>
    <r>
      <rPr>
        <i/>
        <sz val="14"/>
        <color theme="1"/>
        <rFont val="Calibri"/>
        <family val="2"/>
        <scheme val="minor"/>
      </rPr>
      <t xml:space="preserve">Approved Allocations
No Contract in Place
Money Still in Account </t>
    </r>
  </si>
  <si>
    <t>AB109 CBO Designation Account (FY 16/17 - FY 18/19)</t>
  </si>
  <si>
    <t>Client Resource Forums: PACT Service Collaborations</t>
  </si>
  <si>
    <t>Remaining Unallocated Funds</t>
  </si>
  <si>
    <t>AB109 CBO Designated Account Remaining Available Balance (Unallocated Funds + Funds Available for Reinvestment)</t>
  </si>
  <si>
    <t>For Us by US (Peer Support Services)</t>
  </si>
  <si>
    <t>ACBH Recovery Residence / Transitional Housing Facility</t>
  </si>
  <si>
    <r>
      <t xml:space="preserve">FY 2016-2019 
CBO Designation Account
</t>
    </r>
    <r>
      <rPr>
        <b/>
        <sz val="14"/>
        <rFont val="Calibri"/>
        <family val="2"/>
        <scheme val="minor"/>
      </rPr>
      <t>Remaining Balance</t>
    </r>
  </si>
  <si>
    <t>Housing - The Holland</t>
  </si>
  <si>
    <t>Housing - Hope House</t>
  </si>
  <si>
    <t>Family Reunification - Therapy and Legal Services</t>
  </si>
  <si>
    <t>Pre-Release Planning</t>
  </si>
  <si>
    <t>FY 2019-20</t>
  </si>
  <si>
    <t>AB109 FY 2019-20 CBO Allocation</t>
  </si>
  <si>
    <t>CAB Stipends</t>
  </si>
  <si>
    <t>Employment  (extension thru 9/30/20)</t>
  </si>
  <si>
    <t>Employment (Food Prog thru 12/31/20) BOSS</t>
  </si>
  <si>
    <t xml:space="preserve">Housing Seventh Step Foundation </t>
  </si>
  <si>
    <t>Housing Fresh Start</t>
  </si>
  <si>
    <t>Female and Male Residential Service Center</t>
  </si>
  <si>
    <t xml:space="preserve">211 Alameda County Information and Referral Svcs - Eden </t>
  </si>
  <si>
    <t>Education BOSS</t>
  </si>
  <si>
    <t>Realignment Evaluation  RDA</t>
  </si>
  <si>
    <t>Sex Offender Treatment</t>
  </si>
  <si>
    <t>FY 2019-20 AB109 CBO    Available Balance</t>
  </si>
  <si>
    <t>FY 2020-21</t>
  </si>
  <si>
    <t>AB109 FY 2020-21 CBO Allocation</t>
  </si>
  <si>
    <t>ACBH Substance Use and Mental Health Svcs</t>
  </si>
  <si>
    <t>TDRC now The Core thru Jan 2022</t>
  </si>
  <si>
    <t>FY 2020-21 AB109 CBO  Available Balance</t>
  </si>
  <si>
    <t>FY 2020-2021
CBO Allocations</t>
  </si>
  <si>
    <t>FY 2019-2020
CBO Allocations</t>
  </si>
  <si>
    <r>
      <t xml:space="preserve">Funds Available for Reinvestment
</t>
    </r>
    <r>
      <rPr>
        <i/>
        <sz val="14"/>
        <color theme="1"/>
        <rFont val="Calibri"/>
        <family val="2"/>
        <scheme val="minor"/>
      </rPr>
      <t>Total Allocation not required to
fulfill contract</t>
    </r>
  </si>
  <si>
    <t>Education - Five Keys, Amendment 5</t>
  </si>
  <si>
    <t>Family Reunification - 2 yr extension to Jan 22</t>
  </si>
  <si>
    <t>Housing - Fresh Start</t>
  </si>
  <si>
    <t xml:space="preserve">Housing - Seventh Step Foundation </t>
  </si>
  <si>
    <t>Reentry Court - MOU Superior Court  PRCS thru March 2022</t>
  </si>
  <si>
    <t>Faith Based Local Community Partnerships</t>
  </si>
  <si>
    <t>Housing (annual) - CDA: Abode, EOCP, Men of Valor, etc.</t>
  </si>
  <si>
    <t>ACBH Substance Use and MH Svcs</t>
  </si>
  <si>
    <t>November Activities</t>
  </si>
  <si>
    <t>November Activity</t>
  </si>
  <si>
    <t xml:space="preserve">1) </t>
  </si>
  <si>
    <t>November activities</t>
  </si>
  <si>
    <t xml:space="preserve">2) </t>
  </si>
  <si>
    <t xml:space="preserve">3) </t>
  </si>
  <si>
    <r>
      <rPr>
        <b/>
        <vertAlign val="subscript"/>
        <sz val="18"/>
        <color theme="1"/>
        <rFont val="Calibri"/>
        <family val="2"/>
        <scheme val="minor"/>
      </rPr>
      <t>Career Technical Education Training Programs (item # 3)</t>
    </r>
    <r>
      <rPr>
        <vertAlign val="subscript"/>
        <sz val="18"/>
        <color theme="1"/>
        <rFont val="Calibri"/>
        <family val="2"/>
        <scheme val="minor"/>
      </rPr>
      <t>- Transfer $231,588  from Commitment section  to Pending section after approval of  Board Letter 11/10/2020 for Second Amendment Master Contract # 901526.</t>
    </r>
  </si>
  <si>
    <r>
      <rPr>
        <b/>
        <vertAlign val="subscript"/>
        <sz val="18"/>
        <color theme="1"/>
        <rFont val="Calibri"/>
        <family val="2"/>
        <scheme val="minor"/>
      </rPr>
      <t>Housing - Women/Children and Sex offenders  (item # 8)</t>
    </r>
    <r>
      <rPr>
        <vertAlign val="subscript"/>
        <sz val="18"/>
        <color theme="1"/>
        <rFont val="Calibri"/>
        <family val="2"/>
        <scheme val="minor"/>
      </rPr>
      <t xml:space="preserve"> - Added $1.5M in Commitment section , passed on 11/16/2020 CCPEC Meeting.</t>
    </r>
  </si>
  <si>
    <r>
      <rPr>
        <b/>
        <vertAlign val="subscript"/>
        <sz val="18"/>
        <color theme="1"/>
        <rFont val="Calibri"/>
        <family val="2"/>
        <scheme val="minor"/>
      </rPr>
      <t>Employment (extension thru 9/30/2020 (item # 7) -</t>
    </r>
    <r>
      <rPr>
        <vertAlign val="subscript"/>
        <sz val="18"/>
        <color theme="1"/>
        <rFont val="Calibri"/>
        <family val="2"/>
        <scheme val="minor"/>
      </rPr>
      <t xml:space="preserve"> Transfer  $630,122  of  $689,159  funding  from Commitment section to Pending section after approval of  Board Letter 11/10/2020  for Second Amendment  Master Contract #901526.</t>
    </r>
  </si>
  <si>
    <r>
      <rPr>
        <b/>
        <vertAlign val="subscript"/>
        <sz val="18"/>
        <color theme="1"/>
        <rFont val="Calibri"/>
        <family val="2"/>
        <scheme val="minor"/>
      </rPr>
      <t>Reentry Court (item # 15)</t>
    </r>
    <r>
      <rPr>
        <vertAlign val="subscript"/>
        <sz val="18"/>
        <color theme="1"/>
        <rFont val="Calibri"/>
        <family val="2"/>
        <scheme val="minor"/>
      </rPr>
      <t xml:space="preserve"> - Transfer $449,144 from Pending section to Actual section after fund transfer was made in full.</t>
    </r>
  </si>
  <si>
    <r>
      <rPr>
        <b/>
        <vertAlign val="subscript"/>
        <sz val="18"/>
        <color theme="1"/>
        <rFont val="Calibri"/>
        <family val="2"/>
        <scheme val="minor"/>
      </rPr>
      <t>Transportation (line # 34)</t>
    </r>
    <r>
      <rPr>
        <vertAlign val="subscript"/>
        <sz val="18"/>
        <color theme="1"/>
        <rFont val="Calibri"/>
        <family val="2"/>
        <scheme val="minor"/>
      </rPr>
      <t xml:space="preserve"> - Transfer $150,445 from Pending section to Actual sectionn after receiving the fund transfer.  Balance is now $675,000. </t>
    </r>
  </si>
  <si>
    <r>
      <rPr>
        <b/>
        <vertAlign val="subscript"/>
        <sz val="18"/>
        <color theme="1"/>
        <rFont val="Calibri"/>
        <family val="2"/>
        <scheme val="minor"/>
      </rPr>
      <t>Career Technical  Education Program (line # 2)</t>
    </r>
    <r>
      <rPr>
        <vertAlign val="subscript"/>
        <sz val="18"/>
        <color theme="1"/>
        <rFont val="Calibri"/>
        <family val="2"/>
        <scheme val="minor"/>
      </rPr>
      <t xml:space="preserve"> - Transfer $27,846 from Commitment section to Pending section after approval of Board Letter  11/10/2020 for Second  Amendment  Master Contract #901526..</t>
    </r>
  </si>
  <si>
    <r>
      <rPr>
        <b/>
        <vertAlign val="subscript"/>
        <sz val="18"/>
        <color theme="1"/>
        <rFont val="Calibri"/>
        <family val="2"/>
        <scheme val="minor"/>
      </rPr>
      <t xml:space="preserve">TDRC- Now The Core Insititute (item 10)- </t>
    </r>
    <r>
      <rPr>
        <vertAlign val="subscript"/>
        <sz val="18"/>
        <color theme="1"/>
        <rFont val="Calibri"/>
        <family val="2"/>
        <scheme val="minor"/>
      </rPr>
      <t>Transfer $1,384,724 from Pending section to Actual section after fund transfer was received.</t>
    </r>
  </si>
  <si>
    <t>Housing (annual) - CDA: Abode, EOCP, Men of Valor, BACS, etc.</t>
  </si>
  <si>
    <t>January updates:</t>
  </si>
  <si>
    <r>
      <t xml:space="preserve">2) </t>
    </r>
    <r>
      <rPr>
        <b/>
        <vertAlign val="subscript"/>
        <sz val="15"/>
        <color theme="1"/>
        <rFont val="Calibri"/>
        <family val="2"/>
        <scheme val="minor"/>
      </rPr>
      <t>Housing (annual) (item #5)</t>
    </r>
    <r>
      <rPr>
        <vertAlign val="subscript"/>
        <sz val="15"/>
        <color theme="1"/>
        <rFont val="Calibri"/>
        <family val="2"/>
        <scheme val="minor"/>
      </rPr>
      <t>- Transfer $263,796 from Pending to Actual section.  Board Letter dated 12/15/2020, PC#17718 was approved for funds designated during the same Fiscal year 20/21. Housing Allocation completed.</t>
    </r>
  </si>
  <si>
    <t>January Update:</t>
  </si>
  <si>
    <t>Housing-Women/Women with Children &amp; Sex Offenders</t>
  </si>
  <si>
    <r>
      <rPr>
        <vertAlign val="subscript"/>
        <sz val="15"/>
        <color theme="1"/>
        <rFont val="Calibri"/>
        <family val="2"/>
        <scheme val="minor"/>
      </rPr>
      <t>1)</t>
    </r>
    <r>
      <rPr>
        <b/>
        <vertAlign val="subscript"/>
        <sz val="15"/>
        <color theme="1"/>
        <rFont val="Calibri"/>
        <family val="2"/>
        <scheme val="minor"/>
      </rPr>
      <t xml:space="preserve"> Career Technical Education ( item #3)- </t>
    </r>
    <r>
      <rPr>
        <vertAlign val="subscript"/>
        <sz val="15"/>
        <color theme="1"/>
        <rFont val="Calibri"/>
        <family val="2"/>
        <scheme val="minor"/>
      </rPr>
      <t>Transfer $231,588 from Pending to Actual section. Board Letter dated 11/3/2020  MC 901526</t>
    </r>
  </si>
  <si>
    <t xml:space="preserve">                                                             The remaining amount of $147,000 is designated wth FY 19/20 funding which was transferred on 1/14/2021.</t>
  </si>
  <si>
    <r>
      <t xml:space="preserve">3) </t>
    </r>
    <r>
      <rPr>
        <b/>
        <vertAlign val="subscript"/>
        <sz val="15"/>
        <color theme="1"/>
        <rFont val="Calibri"/>
        <family val="2"/>
        <scheme val="minor"/>
      </rPr>
      <t>Housing Fresh Start (item # 6)</t>
    </r>
    <r>
      <rPr>
        <vertAlign val="subscript"/>
        <sz val="15"/>
        <color theme="1"/>
        <rFont val="Calibri"/>
        <family val="2"/>
        <scheme val="minor"/>
      </rPr>
      <t xml:space="preserve">- Transfer $972,32 from Pending 1o Actual Section  - Board letter dated 12/15/2020, PC# 21462 for $1,119,321. The  $972,231 portion of this amount was designated during the same Fiscal year 20/21.  </t>
    </r>
  </si>
  <si>
    <t>1) Housing Fresh Start (item #12) - Transfer $147,000 from Pending to Actual section after fund transfer on 1/14/2021.  PC# 21462 for total $1,119,321.</t>
  </si>
  <si>
    <r>
      <t xml:space="preserve">4) </t>
    </r>
    <r>
      <rPr>
        <b/>
        <vertAlign val="subscript"/>
        <sz val="15"/>
        <color theme="1"/>
        <rFont val="Calibri"/>
        <family val="2"/>
        <scheme val="minor"/>
      </rPr>
      <t>Probation Client Support (item #10)</t>
    </r>
    <r>
      <rPr>
        <vertAlign val="subscript"/>
        <sz val="15"/>
        <color theme="1"/>
        <rFont val="Calibri"/>
        <family val="2"/>
        <scheme val="minor"/>
      </rPr>
      <t xml:space="preserve">- Board letter dated 9/22/2020 was approved for concrete services expenditures and designated $250,000  for AB109  for Fiscal Year 20/21.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</si>
</sst>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vertAlign val="subscript"/>
      <sz val="15"/>
      <color theme="1"/>
      <name val="Calibri"/>
      <family val="2"/>
      <scheme val="minor"/>
    </font>
    <font>
      <b/>
      <vertAlign val="subscript"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2" fillId="0" borderId="0" xfId="1" applyNumberFormat="1" applyFont="1"/>
    <xf numFmtId="164" fontId="0" fillId="0" borderId="0" xfId="1" applyNumberFormat="1" applyFont="1"/>
    <xf numFmtId="0" fontId="2" fillId="0" borderId="1" xfId="0" applyFont="1" applyBorder="1"/>
    <xf numFmtId="164" fontId="4" fillId="0" borderId="1" xfId="1" applyNumberFormat="1" applyFont="1" applyBorder="1"/>
    <xf numFmtId="0" fontId="3" fillId="0" borderId="1" xfId="0" applyFont="1" applyBorder="1" applyAlignment="1">
      <alignment horizontal="right"/>
    </xf>
    <xf numFmtId="164" fontId="5" fillId="0" borderId="1" xfId="1" applyNumberFormat="1" applyFont="1" applyBorder="1"/>
    <xf numFmtId="164" fontId="3" fillId="0" borderId="0" xfId="1" applyNumberFormat="1" applyFont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6" fontId="8" fillId="0" borderId="0" xfId="0" applyNumberFormat="1" applyFont="1" applyAlignment="1">
      <alignment horizontal="center"/>
    </xf>
    <xf numFmtId="0" fontId="9" fillId="0" borderId="0" xfId="0" applyFont="1"/>
    <xf numFmtId="164" fontId="3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165" fontId="3" fillId="0" borderId="0" xfId="2" applyNumberFormat="1" applyFont="1"/>
    <xf numFmtId="0" fontId="3" fillId="0" borderId="1" xfId="0" applyFont="1" applyBorder="1" applyAlignment="1">
      <alignment horizontal="left"/>
    </xf>
    <xf numFmtId="0" fontId="3" fillId="0" borderId="0" xfId="0" applyFont="1"/>
    <xf numFmtId="0" fontId="2" fillId="0" borderId="2" xfId="0" applyFont="1" applyBorder="1"/>
    <xf numFmtId="0" fontId="3" fillId="0" borderId="6" xfId="0" applyFont="1" applyBorder="1" applyAlignment="1">
      <alignment horizontal="right"/>
    </xf>
    <xf numFmtId="164" fontId="5" fillId="0" borderId="6" xfId="1" applyNumberFormat="1" applyFont="1" applyBorder="1"/>
    <xf numFmtId="6" fontId="2" fillId="0" borderId="0" xfId="0" applyNumberFormat="1" applyFont="1"/>
    <xf numFmtId="0" fontId="0" fillId="0" borderId="0" xfId="0" applyBorder="1"/>
    <xf numFmtId="0" fontId="3" fillId="0" borderId="7" xfId="0" applyFont="1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0" fontId="3" fillId="0" borderId="1" xfId="0" applyFont="1" applyFill="1" applyBorder="1" applyAlignment="1">
      <alignment horizontal="center" wrapText="1"/>
    </xf>
    <xf numFmtId="164" fontId="0" fillId="0" borderId="0" xfId="1" applyNumberFormat="1" applyFont="1" applyFill="1"/>
    <xf numFmtId="0" fontId="9" fillId="0" borderId="0" xfId="0" applyFont="1" applyFill="1"/>
    <xf numFmtId="0" fontId="0" fillId="0" borderId="0" xfId="0" applyFill="1"/>
    <xf numFmtId="164" fontId="3" fillId="0" borderId="1" xfId="1" applyNumberFormat="1" applyFont="1" applyBorder="1" applyAlignment="1">
      <alignment horizontal="center" wrapText="1"/>
    </xf>
    <xf numFmtId="165" fontId="3" fillId="0" borderId="1" xfId="2" applyNumberFormat="1" applyFont="1" applyBorder="1"/>
    <xf numFmtId="164" fontId="3" fillId="0" borderId="1" xfId="1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/>
    <xf numFmtId="164" fontId="3" fillId="0" borderId="0" xfId="1" applyNumberFormat="1" applyFont="1" applyBorder="1"/>
    <xf numFmtId="166" fontId="3" fillId="0" borderId="0" xfId="2" applyNumberFormat="1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164" fontId="2" fillId="0" borderId="0" xfId="0" applyNumberFormat="1" applyFont="1"/>
    <xf numFmtId="0" fontId="3" fillId="2" borderId="3" xfId="0" applyFont="1" applyFill="1" applyBorder="1" applyAlignment="1">
      <alignment horizontal="left"/>
    </xf>
    <xf numFmtId="164" fontId="5" fillId="2" borderId="5" xfId="1" applyNumberFormat="1" applyFont="1" applyFill="1" applyBorder="1"/>
    <xf numFmtId="0" fontId="12" fillId="0" borderId="1" xfId="0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right"/>
    </xf>
    <xf numFmtId="164" fontId="9" fillId="0" borderId="1" xfId="1" applyNumberFormat="1" applyFont="1" applyBorder="1"/>
    <xf numFmtId="164" fontId="12" fillId="0" borderId="1" xfId="1" applyNumberFormat="1" applyFont="1" applyBorder="1"/>
    <xf numFmtId="164" fontId="9" fillId="0" borderId="1" xfId="1" applyNumberFormat="1" applyFont="1" applyFill="1" applyBorder="1"/>
    <xf numFmtId="164" fontId="12" fillId="0" borderId="1" xfId="1" applyNumberFormat="1" applyFont="1" applyFill="1" applyBorder="1"/>
    <xf numFmtId="0" fontId="9" fillId="0" borderId="1" xfId="0" applyFont="1" applyFill="1" applyBorder="1"/>
    <xf numFmtId="164" fontId="9" fillId="0" borderId="2" xfId="1" applyNumberFormat="1" applyFont="1" applyBorder="1"/>
    <xf numFmtId="164" fontId="12" fillId="0" borderId="2" xfId="1" applyNumberFormat="1" applyFont="1" applyBorder="1"/>
    <xf numFmtId="164" fontId="12" fillId="0" borderId="6" xfId="1" applyNumberFormat="1" applyFont="1" applyBorder="1"/>
    <xf numFmtId="164" fontId="12" fillId="2" borderId="4" xfId="1" applyNumberFormat="1" applyFont="1" applyFill="1" applyBorder="1"/>
    <xf numFmtId="0" fontId="12" fillId="0" borderId="8" xfId="0" applyFont="1" applyBorder="1" applyAlignment="1">
      <alignment horizontal="left"/>
    </xf>
    <xf numFmtId="164" fontId="12" fillId="0" borderId="8" xfId="1" applyNumberFormat="1" applyFont="1" applyBorder="1"/>
    <xf numFmtId="164" fontId="12" fillId="0" borderId="8" xfId="1" applyNumberFormat="1" applyFont="1" applyFill="1" applyBorder="1"/>
    <xf numFmtId="0" fontId="12" fillId="0" borderId="9" xfId="0" applyFont="1" applyBorder="1"/>
    <xf numFmtId="0" fontId="2" fillId="3" borderId="1" xfId="0" applyFont="1" applyFill="1" applyBorder="1"/>
    <xf numFmtId="164" fontId="9" fillId="3" borderId="1" xfId="1" applyNumberFormat="1" applyFont="1" applyFill="1" applyBorder="1"/>
    <xf numFmtId="164" fontId="12" fillId="3" borderId="1" xfId="1" applyNumberFormat="1" applyFont="1" applyFill="1" applyBorder="1"/>
    <xf numFmtId="0" fontId="2" fillId="4" borderId="1" xfId="0" applyFont="1" applyFill="1" applyBorder="1"/>
    <xf numFmtId="164" fontId="4" fillId="4" borderId="1" xfId="1" applyNumberFormat="1" applyFont="1" applyFill="1" applyBorder="1"/>
    <xf numFmtId="164" fontId="5" fillId="4" borderId="1" xfId="1" applyNumberFormat="1" applyFont="1" applyFill="1" applyBorder="1"/>
    <xf numFmtId="0" fontId="0" fillId="0" borderId="1" xfId="0" applyFill="1" applyBorder="1"/>
    <xf numFmtId="17" fontId="13" fillId="0" borderId="0" xfId="0" applyNumberFormat="1" applyFont="1"/>
    <xf numFmtId="0" fontId="15" fillId="0" borderId="0" xfId="0" applyFont="1"/>
    <xf numFmtId="0" fontId="16" fillId="0" borderId="0" xfId="0" applyFont="1" applyFill="1"/>
    <xf numFmtId="164" fontId="16" fillId="0" borderId="0" xfId="1" applyNumberFormat="1" applyFont="1" applyFill="1"/>
    <xf numFmtId="0" fontId="16" fillId="0" borderId="0" xfId="0" applyFont="1"/>
    <xf numFmtId="0" fontId="14" fillId="0" borderId="0" xfId="0" applyFont="1"/>
    <xf numFmtId="0" fontId="17" fillId="0" borderId="0" xfId="0" applyFont="1"/>
    <xf numFmtId="0" fontId="17" fillId="0" borderId="0" xfId="0" applyFont="1" applyFill="1"/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4" fillId="3" borderId="1" xfId="1" applyNumberFormat="1" applyFont="1" applyFill="1" applyBorder="1"/>
    <xf numFmtId="164" fontId="4" fillId="5" borderId="1" xfId="1" applyNumberFormat="1" applyFont="1" applyFill="1" applyBorder="1"/>
    <xf numFmtId="164" fontId="0" fillId="0" borderId="0" xfId="0" applyNumberFormat="1"/>
    <xf numFmtId="0" fontId="19" fillId="0" borderId="0" xfId="0" applyFont="1"/>
    <xf numFmtId="0" fontId="19" fillId="0" borderId="0" xfId="0" applyFont="1" applyFill="1" applyAlignment="1"/>
    <xf numFmtId="0" fontId="18" fillId="0" borderId="0" xfId="0" applyFont="1"/>
    <xf numFmtId="0" fontId="20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5"/>
  <sheetViews>
    <sheetView view="pageBreakPreview" zoomScale="115" zoomScaleNormal="70" zoomScaleSheetLayoutView="115" zoomScalePageLayoutView="75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defaultRowHeight="18.75" x14ac:dyDescent="0.3"/>
  <cols>
    <col min="1" max="1" width="4.42578125" customWidth="1"/>
    <col min="2" max="2" width="75.85546875" customWidth="1"/>
    <col min="3" max="3" width="25.42578125" bestFit="1" customWidth="1"/>
    <col min="4" max="4" width="27.5703125" customWidth="1"/>
    <col min="5" max="5" width="26.5703125" bestFit="1" customWidth="1"/>
    <col min="6" max="6" width="23.140625" bestFit="1" customWidth="1"/>
    <col min="7" max="7" width="23.28515625" customWidth="1"/>
    <col min="8" max="8" width="63.42578125" style="1" bestFit="1" customWidth="1"/>
    <col min="9" max="9" width="9" customWidth="1"/>
  </cols>
  <sheetData>
    <row r="1" spans="1:8" ht="20.25" x14ac:dyDescent="0.3">
      <c r="B1" s="12" t="s">
        <v>29</v>
      </c>
      <c r="C1" s="13"/>
      <c r="D1" s="1"/>
      <c r="E1" s="1"/>
    </row>
    <row r="2" spans="1:8" ht="20.25" x14ac:dyDescent="0.3">
      <c r="B2" s="12" t="s">
        <v>30</v>
      </c>
      <c r="C2" s="13"/>
      <c r="D2" s="1"/>
      <c r="E2" s="1"/>
    </row>
    <row r="3" spans="1:8" ht="20.25" x14ac:dyDescent="0.3">
      <c r="B3" s="12" t="s">
        <v>32</v>
      </c>
      <c r="C3" s="13"/>
      <c r="D3" s="1"/>
      <c r="E3" s="1"/>
    </row>
    <row r="4" spans="1:8" x14ac:dyDescent="0.3">
      <c r="B4" s="13"/>
      <c r="C4" s="13"/>
      <c r="D4" s="1"/>
      <c r="E4" s="1"/>
    </row>
    <row r="5" spans="1:8" x14ac:dyDescent="0.3">
      <c r="B5" s="14" t="s">
        <v>37</v>
      </c>
      <c r="C5" s="15">
        <v>40765447</v>
      </c>
      <c r="D5" s="1"/>
      <c r="E5" s="1"/>
    </row>
    <row r="6" spans="1:8" x14ac:dyDescent="0.3">
      <c r="B6" s="1"/>
      <c r="C6" s="1"/>
      <c r="D6" s="1"/>
      <c r="E6" s="1"/>
    </row>
    <row r="7" spans="1:8" ht="93.75" x14ac:dyDescent="0.3">
      <c r="A7" s="11"/>
      <c r="B7" s="2" t="s">
        <v>31</v>
      </c>
      <c r="C7" s="31" t="s">
        <v>34</v>
      </c>
      <c r="D7" s="31" t="s">
        <v>35</v>
      </c>
      <c r="E7" s="31" t="s">
        <v>36</v>
      </c>
      <c r="F7" s="31" t="s">
        <v>43</v>
      </c>
      <c r="G7" s="31" t="s">
        <v>68</v>
      </c>
    </row>
    <row r="8" spans="1:8" x14ac:dyDescent="0.3">
      <c r="A8" s="11"/>
      <c r="B8" s="20" t="s">
        <v>33</v>
      </c>
      <c r="C8" s="50"/>
      <c r="D8" s="50"/>
      <c r="E8" s="50"/>
      <c r="F8" s="51">
        <v>40765447</v>
      </c>
      <c r="G8" s="50"/>
    </row>
    <row r="9" spans="1:8" x14ac:dyDescent="0.3">
      <c r="A9" s="11">
        <v>1</v>
      </c>
      <c r="B9" s="28" t="s">
        <v>42</v>
      </c>
      <c r="C9" s="52"/>
      <c r="D9" s="52">
        <v>408997</v>
      </c>
      <c r="E9" s="52"/>
      <c r="F9" s="53">
        <f>SUM(C9:E9)</f>
        <v>408997</v>
      </c>
      <c r="G9" s="52"/>
    </row>
    <row r="10" spans="1:8" x14ac:dyDescent="0.3">
      <c r="A10" s="11">
        <f t="shared" ref="A10:A47" si="0">+A9+1</f>
        <v>2</v>
      </c>
      <c r="B10" s="28" t="s">
        <v>10</v>
      </c>
      <c r="C10" s="54"/>
      <c r="D10" s="54">
        <v>27846</v>
      </c>
      <c r="E10" s="54"/>
      <c r="F10" s="55">
        <v>27846</v>
      </c>
      <c r="G10" s="54">
        <f>-27846</f>
        <v>-27846</v>
      </c>
      <c r="H10" s="25"/>
    </row>
    <row r="11" spans="1:8" x14ac:dyDescent="0.3">
      <c r="A11" s="11">
        <f t="shared" si="0"/>
        <v>3</v>
      </c>
      <c r="B11" s="6" t="s">
        <v>0</v>
      </c>
      <c r="C11" s="52">
        <v>1000000</v>
      </c>
      <c r="D11" s="52"/>
      <c r="E11" s="52"/>
      <c r="F11" s="53">
        <f>SUM(C11:E11)</f>
        <v>1000000</v>
      </c>
      <c r="G11" s="52"/>
    </row>
    <row r="12" spans="1:8" x14ac:dyDescent="0.3">
      <c r="A12" s="11">
        <f t="shared" si="0"/>
        <v>4</v>
      </c>
      <c r="B12" s="28" t="s">
        <v>38</v>
      </c>
      <c r="C12" s="52"/>
      <c r="D12" s="52"/>
      <c r="E12" s="52">
        <v>250000</v>
      </c>
      <c r="F12" s="53">
        <f>SUM(C12:E12)</f>
        <v>250000</v>
      </c>
      <c r="G12" s="52"/>
    </row>
    <row r="13" spans="1:8" x14ac:dyDescent="0.3">
      <c r="A13" s="11">
        <f t="shared" si="0"/>
        <v>5</v>
      </c>
      <c r="B13" s="6" t="s">
        <v>22</v>
      </c>
      <c r="C13" s="52"/>
      <c r="D13" s="52"/>
      <c r="E13" s="52">
        <v>250000</v>
      </c>
      <c r="F13" s="53">
        <f>SUM(C13:E13)</f>
        <v>250000</v>
      </c>
      <c r="G13" s="52"/>
    </row>
    <row r="14" spans="1:8" x14ac:dyDescent="0.3">
      <c r="A14" s="11">
        <f t="shared" si="0"/>
        <v>6</v>
      </c>
      <c r="B14" s="6" t="s">
        <v>11</v>
      </c>
      <c r="C14" s="52"/>
      <c r="D14" s="52"/>
      <c r="E14" s="52">
        <v>500000</v>
      </c>
      <c r="F14" s="53">
        <f>SUM(C14:E14)</f>
        <v>500000</v>
      </c>
      <c r="G14" s="52"/>
    </row>
    <row r="15" spans="1:8" x14ac:dyDescent="0.3">
      <c r="A15" s="11">
        <f t="shared" si="0"/>
        <v>7</v>
      </c>
      <c r="B15" s="65" t="s">
        <v>12</v>
      </c>
      <c r="C15" s="66">
        <v>248000</v>
      </c>
      <c r="D15" s="66"/>
      <c r="E15" s="66">
        <v>2000</v>
      </c>
      <c r="F15" s="67">
        <v>250000</v>
      </c>
      <c r="G15" s="66">
        <f>-2000</f>
        <v>-2000</v>
      </c>
    </row>
    <row r="16" spans="1:8" x14ac:dyDescent="0.3">
      <c r="A16" s="11">
        <f t="shared" si="0"/>
        <v>8</v>
      </c>
      <c r="B16" s="6" t="s">
        <v>13</v>
      </c>
      <c r="C16" s="52"/>
      <c r="D16" s="52"/>
      <c r="E16" s="52">
        <v>500000</v>
      </c>
      <c r="F16" s="53">
        <f>SUM(C16:E16)</f>
        <v>500000</v>
      </c>
      <c r="G16" s="52"/>
    </row>
    <row r="17" spans="1:7" x14ac:dyDescent="0.3">
      <c r="A17" s="11">
        <f t="shared" si="0"/>
        <v>9</v>
      </c>
      <c r="B17" s="28" t="s">
        <v>15</v>
      </c>
      <c r="C17" s="54"/>
      <c r="D17" s="54"/>
      <c r="E17" s="54">
        <v>630000</v>
      </c>
      <c r="F17" s="55">
        <v>630000</v>
      </c>
      <c r="G17" s="54">
        <f>-630000</f>
        <v>-630000</v>
      </c>
    </row>
    <row r="18" spans="1:7" x14ac:dyDescent="0.3">
      <c r="A18" s="11">
        <f t="shared" si="0"/>
        <v>10</v>
      </c>
      <c r="B18" s="28" t="s">
        <v>3</v>
      </c>
      <c r="C18" s="54">
        <v>3000000</v>
      </c>
      <c r="D18" s="54"/>
      <c r="E18" s="54">
        <v>1000000</v>
      </c>
      <c r="F18" s="55">
        <f t="shared" ref="F18:F44" si="1">SUM(C18:E18)</f>
        <v>4000000</v>
      </c>
      <c r="G18" s="54"/>
    </row>
    <row r="19" spans="1:7" x14ac:dyDescent="0.3">
      <c r="A19" s="11">
        <f t="shared" si="0"/>
        <v>11</v>
      </c>
      <c r="B19" s="6" t="s">
        <v>74</v>
      </c>
      <c r="C19" s="52"/>
      <c r="D19" s="52"/>
      <c r="E19" s="52">
        <v>1000000</v>
      </c>
      <c r="F19" s="53">
        <f t="shared" si="1"/>
        <v>1000000</v>
      </c>
      <c r="G19" s="52"/>
    </row>
    <row r="20" spans="1:7" x14ac:dyDescent="0.3">
      <c r="A20" s="11">
        <f t="shared" si="0"/>
        <v>12</v>
      </c>
      <c r="B20" s="28" t="s">
        <v>9</v>
      </c>
      <c r="C20" s="54" t="s">
        <v>8</v>
      </c>
      <c r="D20" s="54"/>
      <c r="E20" s="54">
        <v>258001</v>
      </c>
      <c r="F20" s="55">
        <f t="shared" si="1"/>
        <v>258001</v>
      </c>
      <c r="G20" s="54">
        <f>-258001</f>
        <v>-258001</v>
      </c>
    </row>
    <row r="21" spans="1:7" x14ac:dyDescent="0.3">
      <c r="A21" s="11">
        <f t="shared" si="0"/>
        <v>13</v>
      </c>
      <c r="B21" s="28" t="s">
        <v>46</v>
      </c>
      <c r="C21" s="56"/>
      <c r="D21" s="54">
        <v>305142</v>
      </c>
      <c r="E21" s="54">
        <v>694858</v>
      </c>
      <c r="F21" s="55">
        <f t="shared" si="1"/>
        <v>1000000</v>
      </c>
      <c r="G21" s="56"/>
    </row>
    <row r="22" spans="1:7" x14ac:dyDescent="0.3">
      <c r="A22" s="11">
        <f t="shared" si="0"/>
        <v>14</v>
      </c>
      <c r="B22" s="28" t="s">
        <v>16</v>
      </c>
      <c r="C22" s="54"/>
      <c r="D22" s="54"/>
      <c r="E22" s="54">
        <v>250000</v>
      </c>
      <c r="F22" s="55">
        <f t="shared" si="1"/>
        <v>250000</v>
      </c>
      <c r="G22" s="54"/>
    </row>
    <row r="23" spans="1:7" x14ac:dyDescent="0.3">
      <c r="A23" s="11">
        <f t="shared" si="0"/>
        <v>15</v>
      </c>
      <c r="B23" s="28" t="s">
        <v>17</v>
      </c>
      <c r="C23" s="54"/>
      <c r="D23" s="54"/>
      <c r="E23" s="54">
        <v>2000000</v>
      </c>
      <c r="F23" s="55">
        <f t="shared" si="1"/>
        <v>2000000</v>
      </c>
      <c r="G23" s="54"/>
    </row>
    <row r="24" spans="1:7" x14ac:dyDescent="0.3">
      <c r="A24" s="11">
        <f t="shared" si="0"/>
        <v>16</v>
      </c>
      <c r="B24" s="28" t="s">
        <v>41</v>
      </c>
      <c r="C24" s="52"/>
      <c r="D24" s="52"/>
      <c r="E24" s="52">
        <v>210696</v>
      </c>
      <c r="F24" s="53">
        <f t="shared" si="1"/>
        <v>210696</v>
      </c>
      <c r="G24" s="52"/>
    </row>
    <row r="25" spans="1:7" x14ac:dyDescent="0.3">
      <c r="A25" s="11">
        <f t="shared" si="0"/>
        <v>17</v>
      </c>
      <c r="B25" s="6" t="s">
        <v>14</v>
      </c>
      <c r="C25" s="52"/>
      <c r="D25" s="52">
        <f>199575+200000+200000+199738</f>
        <v>799313</v>
      </c>
      <c r="E25" s="52">
        <v>200687</v>
      </c>
      <c r="F25" s="53">
        <f t="shared" si="1"/>
        <v>1000000</v>
      </c>
      <c r="G25" s="52"/>
    </row>
    <row r="26" spans="1:7" x14ac:dyDescent="0.3">
      <c r="A26" s="11">
        <f t="shared" si="0"/>
        <v>18</v>
      </c>
      <c r="B26" s="28" t="s">
        <v>45</v>
      </c>
      <c r="C26" s="52">
        <v>1009612</v>
      </c>
      <c r="D26" s="52"/>
      <c r="E26" s="52"/>
      <c r="F26" s="53">
        <f t="shared" si="1"/>
        <v>1009612</v>
      </c>
      <c r="G26" s="52"/>
    </row>
    <row r="27" spans="1:7" x14ac:dyDescent="0.3">
      <c r="A27" s="11">
        <f t="shared" si="0"/>
        <v>19</v>
      </c>
      <c r="B27" s="28" t="s">
        <v>44</v>
      </c>
      <c r="C27" s="52">
        <v>511000</v>
      </c>
      <c r="D27" s="52"/>
      <c r="E27" s="52"/>
      <c r="F27" s="53">
        <f t="shared" si="1"/>
        <v>511000</v>
      </c>
      <c r="G27" s="52"/>
    </row>
    <row r="28" spans="1:7" x14ac:dyDescent="0.3">
      <c r="A28" s="11">
        <f t="shared" si="0"/>
        <v>20</v>
      </c>
      <c r="B28" s="28" t="s">
        <v>75</v>
      </c>
      <c r="C28" s="52">
        <f>1848230+1048117+763112</f>
        <v>3659459</v>
      </c>
      <c r="D28" s="52"/>
      <c r="E28" s="52">
        <v>85885</v>
      </c>
      <c r="F28" s="53">
        <f t="shared" si="1"/>
        <v>3745344</v>
      </c>
      <c r="G28" s="52"/>
    </row>
    <row r="29" spans="1:7" x14ac:dyDescent="0.3">
      <c r="A29" s="11">
        <f t="shared" si="0"/>
        <v>21</v>
      </c>
      <c r="B29" s="6" t="s">
        <v>1</v>
      </c>
      <c r="C29" s="52">
        <v>40278</v>
      </c>
      <c r="D29" s="52">
        <f>684722+73796</f>
        <v>758518</v>
      </c>
      <c r="E29" s="52">
        <v>201204</v>
      </c>
      <c r="F29" s="53">
        <f t="shared" si="1"/>
        <v>1000000</v>
      </c>
      <c r="G29" s="52"/>
    </row>
    <row r="30" spans="1:7" x14ac:dyDescent="0.3">
      <c r="A30" s="11">
        <f t="shared" si="0"/>
        <v>22</v>
      </c>
      <c r="B30" s="28" t="s">
        <v>19</v>
      </c>
      <c r="C30" s="54">
        <v>585000</v>
      </c>
      <c r="D30" s="54"/>
      <c r="E30" s="54">
        <v>15844</v>
      </c>
      <c r="F30" s="55">
        <f t="shared" si="1"/>
        <v>600844</v>
      </c>
      <c r="G30" s="54"/>
    </row>
    <row r="31" spans="1:7" x14ac:dyDescent="0.3">
      <c r="A31" s="11">
        <f t="shared" si="0"/>
        <v>23</v>
      </c>
      <c r="B31" s="6" t="s">
        <v>20</v>
      </c>
      <c r="C31" s="52"/>
      <c r="D31" s="52"/>
      <c r="E31" s="52">
        <v>250000</v>
      </c>
      <c r="F31" s="53">
        <f t="shared" si="1"/>
        <v>250000</v>
      </c>
      <c r="G31" s="52"/>
    </row>
    <row r="32" spans="1:7" x14ac:dyDescent="0.3">
      <c r="A32" s="11">
        <f t="shared" si="0"/>
        <v>24</v>
      </c>
      <c r="B32" s="6" t="s">
        <v>21</v>
      </c>
      <c r="C32" s="52"/>
      <c r="D32" s="52"/>
      <c r="E32" s="52">
        <v>1000000</v>
      </c>
      <c r="F32" s="53">
        <f t="shared" si="1"/>
        <v>1000000</v>
      </c>
      <c r="G32" s="52"/>
    </row>
    <row r="33" spans="1:8" x14ac:dyDescent="0.3">
      <c r="A33" s="11">
        <f t="shared" si="0"/>
        <v>25</v>
      </c>
      <c r="B33" s="6" t="s">
        <v>23</v>
      </c>
      <c r="C33" s="52"/>
      <c r="D33" s="52"/>
      <c r="E33" s="52">
        <v>100000</v>
      </c>
      <c r="F33" s="53">
        <f t="shared" si="1"/>
        <v>100000</v>
      </c>
      <c r="G33" s="52"/>
    </row>
    <row r="34" spans="1:8" x14ac:dyDescent="0.3">
      <c r="A34" s="11">
        <f t="shared" si="0"/>
        <v>26</v>
      </c>
      <c r="B34" s="6" t="s">
        <v>2</v>
      </c>
      <c r="C34" s="52">
        <f>2900000+2900000+2500000</f>
        <v>8300000</v>
      </c>
      <c r="D34" s="52"/>
      <c r="E34" s="52"/>
      <c r="F34" s="53">
        <f t="shared" si="1"/>
        <v>8300000</v>
      </c>
      <c r="G34" s="52"/>
    </row>
    <row r="35" spans="1:8" x14ac:dyDescent="0.3">
      <c r="A35" s="11">
        <f t="shared" si="0"/>
        <v>27</v>
      </c>
      <c r="B35" s="6" t="s">
        <v>24</v>
      </c>
      <c r="C35" s="52"/>
      <c r="D35" s="52"/>
      <c r="E35" s="52">
        <v>500000</v>
      </c>
      <c r="F35" s="53">
        <f t="shared" si="1"/>
        <v>500000</v>
      </c>
      <c r="G35" s="52"/>
    </row>
    <row r="36" spans="1:8" x14ac:dyDescent="0.3">
      <c r="A36" s="11">
        <f t="shared" si="0"/>
        <v>28</v>
      </c>
      <c r="B36" s="6" t="s">
        <v>47</v>
      </c>
      <c r="C36" s="52"/>
      <c r="D36" s="52"/>
      <c r="E36" s="52">
        <v>1000000</v>
      </c>
      <c r="F36" s="53">
        <f t="shared" si="1"/>
        <v>1000000</v>
      </c>
      <c r="G36" s="52"/>
    </row>
    <row r="37" spans="1:8" x14ac:dyDescent="0.3">
      <c r="A37" s="11">
        <f t="shared" si="0"/>
        <v>29</v>
      </c>
      <c r="B37" s="28" t="s">
        <v>4</v>
      </c>
      <c r="C37" s="54">
        <f>51500+164537</f>
        <v>216037</v>
      </c>
      <c r="D37" s="54"/>
      <c r="E37" s="54"/>
      <c r="F37" s="55">
        <f t="shared" si="1"/>
        <v>216037</v>
      </c>
      <c r="G37" s="54"/>
    </row>
    <row r="38" spans="1:8" x14ac:dyDescent="0.3">
      <c r="A38" s="11">
        <f t="shared" si="0"/>
        <v>30</v>
      </c>
      <c r="B38" s="6" t="s">
        <v>5</v>
      </c>
      <c r="C38" s="52">
        <v>48000</v>
      </c>
      <c r="D38" s="52">
        <v>30000</v>
      </c>
      <c r="E38" s="52">
        <v>222000</v>
      </c>
      <c r="F38" s="53">
        <f t="shared" si="1"/>
        <v>300000</v>
      </c>
      <c r="G38" s="52"/>
    </row>
    <row r="39" spans="1:8" x14ac:dyDescent="0.3">
      <c r="A39" s="11">
        <f t="shared" si="0"/>
        <v>31</v>
      </c>
      <c r="B39" s="6" t="s">
        <v>25</v>
      </c>
      <c r="C39" s="52"/>
      <c r="D39" s="52"/>
      <c r="E39" s="52">
        <v>1000000</v>
      </c>
      <c r="F39" s="53">
        <f t="shared" si="1"/>
        <v>1000000</v>
      </c>
      <c r="G39" s="52"/>
    </row>
    <row r="40" spans="1:8" x14ac:dyDescent="0.3">
      <c r="A40" s="11">
        <f t="shared" si="0"/>
        <v>32</v>
      </c>
      <c r="B40" s="6" t="s">
        <v>26</v>
      </c>
      <c r="C40" s="52"/>
      <c r="D40" s="52"/>
      <c r="E40" s="52">
        <v>1000000</v>
      </c>
      <c r="F40" s="53">
        <f t="shared" si="1"/>
        <v>1000000</v>
      </c>
      <c r="G40" s="52"/>
    </row>
    <row r="41" spans="1:8" x14ac:dyDescent="0.3">
      <c r="A41" s="11">
        <f t="shared" si="0"/>
        <v>33</v>
      </c>
      <c r="B41" s="28" t="s">
        <v>6</v>
      </c>
      <c r="C41" s="54">
        <v>2615276</v>
      </c>
      <c r="D41" s="54"/>
      <c r="E41" s="54">
        <v>-28423</v>
      </c>
      <c r="F41" s="55">
        <f t="shared" si="1"/>
        <v>2586853</v>
      </c>
      <c r="G41" s="54"/>
    </row>
    <row r="42" spans="1:8" x14ac:dyDescent="0.3">
      <c r="A42" s="11">
        <f t="shared" si="0"/>
        <v>34</v>
      </c>
      <c r="B42" s="6" t="s">
        <v>7</v>
      </c>
      <c r="C42" s="52">
        <v>675000</v>
      </c>
      <c r="D42" s="52"/>
      <c r="E42" s="52">
        <v>325000</v>
      </c>
      <c r="F42" s="53">
        <f t="shared" si="1"/>
        <v>1000000</v>
      </c>
      <c r="G42" s="52"/>
    </row>
    <row r="43" spans="1:8" x14ac:dyDescent="0.3">
      <c r="A43" s="11">
        <f t="shared" si="0"/>
        <v>35</v>
      </c>
      <c r="B43" s="6" t="s">
        <v>18</v>
      </c>
      <c r="C43" s="52"/>
      <c r="D43" s="52"/>
      <c r="E43" s="52">
        <v>2000000</v>
      </c>
      <c r="F43" s="53">
        <f t="shared" si="1"/>
        <v>2000000</v>
      </c>
      <c r="G43" s="52"/>
    </row>
    <row r="44" spans="1:8" ht="19.5" thickBot="1" x14ac:dyDescent="0.35">
      <c r="A44" s="11">
        <f t="shared" si="0"/>
        <v>36</v>
      </c>
      <c r="B44" s="22" t="s">
        <v>27</v>
      </c>
      <c r="C44" s="57"/>
      <c r="D44" s="57"/>
      <c r="E44" s="57">
        <v>1000000</v>
      </c>
      <c r="F44" s="58">
        <f t="shared" si="1"/>
        <v>1000000</v>
      </c>
      <c r="G44" s="57"/>
    </row>
    <row r="45" spans="1:8" x14ac:dyDescent="0.3">
      <c r="A45" s="11">
        <f t="shared" si="0"/>
        <v>37</v>
      </c>
      <c r="B45" s="23" t="s">
        <v>28</v>
      </c>
      <c r="C45" s="59">
        <f>SUM(C9:C44)</f>
        <v>21907662</v>
      </c>
      <c r="D45" s="59">
        <f>SUM(D9:D44)</f>
        <v>2329816</v>
      </c>
      <c r="E45" s="59">
        <f>SUM(E9:E44)</f>
        <v>16417752</v>
      </c>
      <c r="F45" s="59">
        <f>SUM(F9:F44)</f>
        <v>40655230</v>
      </c>
      <c r="G45" s="24">
        <f>SUM(G9:G44)</f>
        <v>-917847</v>
      </c>
      <c r="H45" s="47"/>
    </row>
    <row r="46" spans="1:8" x14ac:dyDescent="0.3">
      <c r="A46" s="11">
        <f t="shared" si="0"/>
        <v>38</v>
      </c>
      <c r="B46" s="48" t="s">
        <v>39</v>
      </c>
      <c r="C46" s="60"/>
      <c r="D46" s="60"/>
      <c r="E46" s="60"/>
      <c r="F46" s="60">
        <f>F8-F45</f>
        <v>110217</v>
      </c>
      <c r="G46" s="49"/>
    </row>
    <row r="47" spans="1:8" s="21" customFormat="1" ht="19.5" thickBot="1" x14ac:dyDescent="0.35">
      <c r="A47" s="11">
        <f t="shared" si="0"/>
        <v>39</v>
      </c>
      <c r="B47" s="27" t="s">
        <v>40</v>
      </c>
      <c r="C47" s="61"/>
      <c r="D47" s="61"/>
      <c r="E47" s="62"/>
      <c r="F47" s="63">
        <f>F46-G45</f>
        <v>1028064</v>
      </c>
      <c r="G47" s="64"/>
    </row>
    <row r="48" spans="1:8" ht="12" hidden="1" customHeight="1" thickTop="1" x14ac:dyDescent="0.3">
      <c r="B48" s="1"/>
      <c r="C48" s="17"/>
      <c r="D48" s="17"/>
      <c r="E48" s="18"/>
      <c r="F48" s="19"/>
      <c r="G48" s="16"/>
    </row>
    <row r="49" spans="1:8" ht="12" hidden="1" customHeight="1" x14ac:dyDescent="0.3">
      <c r="B49" s="29"/>
      <c r="C49" s="30"/>
      <c r="D49" s="30"/>
      <c r="E49" s="30"/>
      <c r="F49" s="32"/>
      <c r="G49" s="33"/>
    </row>
    <row r="50" spans="1:8" ht="26.25" hidden="1" x14ac:dyDescent="0.45">
      <c r="B50" s="74" t="s">
        <v>77</v>
      </c>
      <c r="C50" s="30"/>
      <c r="D50" s="30"/>
      <c r="E50" s="30"/>
      <c r="F50" s="32"/>
      <c r="G50" s="33"/>
    </row>
    <row r="51" spans="1:8" s="73" customFormat="1" ht="26.25" hidden="1" x14ac:dyDescent="0.45">
      <c r="A51" s="76">
        <v>1</v>
      </c>
      <c r="B51" s="74" t="s">
        <v>88</v>
      </c>
      <c r="C51" s="75"/>
      <c r="D51" s="75"/>
      <c r="E51" s="75"/>
      <c r="F51" s="75"/>
      <c r="G51" s="74"/>
      <c r="H51" s="77"/>
    </row>
    <row r="52" spans="1:8" s="78" customFormat="1" ht="26.25" hidden="1" x14ac:dyDescent="0.45">
      <c r="A52" s="16">
        <v>2</v>
      </c>
      <c r="B52" s="74" t="s">
        <v>87</v>
      </c>
      <c r="C52" s="75"/>
      <c r="D52" s="74"/>
      <c r="E52" s="74"/>
      <c r="F52" s="79"/>
      <c r="G52" s="79"/>
    </row>
    <row r="53" spans="1:8" hidden="1" x14ac:dyDescent="0.3">
      <c r="B53" s="29"/>
      <c r="C53" s="30"/>
      <c r="D53" s="29"/>
      <c r="E53" s="29"/>
      <c r="F53" s="34"/>
      <c r="G53" s="33"/>
    </row>
    <row r="54" spans="1:8" s="76" customFormat="1" ht="27" thickTop="1" x14ac:dyDescent="0.45">
      <c r="B54" s="86"/>
      <c r="C54" s="75"/>
      <c r="D54" s="74"/>
      <c r="E54" s="74"/>
      <c r="F54" s="74"/>
      <c r="G54" s="74"/>
    </row>
    <row r="55" spans="1:8" ht="26.25" x14ac:dyDescent="0.45">
      <c r="A55" s="76">
        <v>1</v>
      </c>
      <c r="B55" s="86"/>
      <c r="C55" s="75"/>
      <c r="D55" s="74"/>
      <c r="E55" s="74"/>
      <c r="F55" s="74"/>
      <c r="G55" s="74"/>
      <c r="H55" s="76"/>
    </row>
    <row r="56" spans="1:8" ht="26.25" x14ac:dyDescent="0.45">
      <c r="B56" s="81"/>
      <c r="C56" s="74"/>
      <c r="D56" s="74"/>
      <c r="E56" s="74"/>
      <c r="F56" s="74"/>
      <c r="G56" s="74"/>
      <c r="H56" s="76"/>
    </row>
    <row r="57" spans="1:8" x14ac:dyDescent="0.3">
      <c r="B57" s="33"/>
      <c r="C57" s="29"/>
      <c r="D57" s="29"/>
      <c r="E57" s="29"/>
      <c r="F57" s="34"/>
      <c r="G57" s="34"/>
    </row>
    <row r="58" spans="1:8" ht="23.25" x14ac:dyDescent="0.3">
      <c r="B58" s="80"/>
      <c r="C58" s="29"/>
      <c r="D58" s="29"/>
      <c r="E58" s="29"/>
      <c r="F58" s="34"/>
      <c r="G58" s="34"/>
    </row>
    <row r="59" spans="1:8" x14ac:dyDescent="0.3">
      <c r="A59" s="26"/>
      <c r="B59" s="42"/>
      <c r="C59" s="42"/>
      <c r="D59" s="42"/>
      <c r="E59" s="42"/>
      <c r="F59" s="43"/>
      <c r="G59" s="43"/>
      <c r="H59" s="38"/>
    </row>
    <row r="60" spans="1:8" x14ac:dyDescent="0.3">
      <c r="A60" s="26"/>
      <c r="B60" s="42"/>
      <c r="C60" s="42"/>
      <c r="D60" s="42"/>
      <c r="E60" s="42"/>
      <c r="F60" s="43"/>
      <c r="G60" s="43"/>
      <c r="H60" s="38"/>
    </row>
    <row r="61" spans="1:8" x14ac:dyDescent="0.3">
      <c r="A61" s="26"/>
      <c r="B61" s="44"/>
      <c r="C61" s="45"/>
      <c r="D61" s="45"/>
      <c r="E61" s="45"/>
      <c r="F61" s="46"/>
      <c r="G61" s="45"/>
      <c r="H61" s="38"/>
    </row>
    <row r="62" spans="1:8" x14ac:dyDescent="0.3">
      <c r="A62" s="26"/>
      <c r="B62" s="42"/>
      <c r="C62" s="42"/>
      <c r="D62" s="42"/>
      <c r="E62" s="42"/>
      <c r="F62" s="43"/>
      <c r="G62" s="43"/>
      <c r="H62" s="38"/>
    </row>
    <row r="63" spans="1:8" x14ac:dyDescent="0.3">
      <c r="A63" s="26"/>
      <c r="B63" s="38"/>
      <c r="C63" s="38"/>
      <c r="D63" s="38"/>
      <c r="E63" s="38"/>
      <c r="F63" s="26"/>
      <c r="G63" s="26"/>
      <c r="H63" s="38"/>
    </row>
    <row r="64" spans="1:8" x14ac:dyDescent="0.3">
      <c r="A64" s="26"/>
      <c r="B64" s="38"/>
      <c r="C64" s="38"/>
      <c r="D64" s="38"/>
      <c r="E64" s="38"/>
      <c r="F64" s="26"/>
      <c r="G64" s="26"/>
      <c r="H64" s="38"/>
    </row>
    <row r="65" spans="2:5" x14ac:dyDescent="0.3">
      <c r="B65" s="1"/>
      <c r="C65" s="1"/>
      <c r="D65" s="1"/>
      <c r="E65" s="1"/>
    </row>
    <row r="66" spans="2:5" x14ac:dyDescent="0.3">
      <c r="B66" s="1"/>
      <c r="C66" s="1"/>
      <c r="D66" s="1"/>
      <c r="E66" s="1"/>
    </row>
    <row r="67" spans="2:5" x14ac:dyDescent="0.3">
      <c r="B67" s="1"/>
      <c r="C67" s="1"/>
      <c r="D67" s="1"/>
      <c r="E67" s="1"/>
    </row>
    <row r="68" spans="2:5" x14ac:dyDescent="0.3">
      <c r="B68" s="1"/>
      <c r="C68" s="1"/>
      <c r="D68" s="1"/>
      <c r="E68" s="1"/>
    </row>
    <row r="69" spans="2:5" x14ac:dyDescent="0.3">
      <c r="B69" s="1"/>
      <c r="C69" s="1"/>
      <c r="D69" s="1"/>
      <c r="E69" s="1"/>
    </row>
    <row r="70" spans="2:5" x14ac:dyDescent="0.3">
      <c r="B70" s="1"/>
      <c r="C70" s="1"/>
      <c r="D70" s="1"/>
      <c r="E70" s="1"/>
    </row>
    <row r="71" spans="2:5" x14ac:dyDescent="0.3">
      <c r="B71" s="1"/>
      <c r="C71" s="1"/>
      <c r="D71" s="1"/>
      <c r="E71" s="1"/>
    </row>
    <row r="72" spans="2:5" x14ac:dyDescent="0.3">
      <c r="B72" s="1"/>
      <c r="C72" s="1"/>
      <c r="D72" s="1"/>
      <c r="E72" s="1"/>
    </row>
    <row r="73" spans="2:5" x14ac:dyDescent="0.3">
      <c r="B73" s="1"/>
      <c r="C73" s="1"/>
      <c r="D73" s="1"/>
      <c r="E73" s="1"/>
    </row>
    <row r="74" spans="2:5" x14ac:dyDescent="0.3">
      <c r="B74" s="1"/>
      <c r="C74" s="1"/>
      <c r="D74" s="1"/>
      <c r="E74" s="1"/>
    </row>
    <row r="75" spans="2:5" x14ac:dyDescent="0.3">
      <c r="B75" s="1"/>
      <c r="C75" s="1"/>
      <c r="D75" s="1"/>
      <c r="E75" s="1"/>
    </row>
    <row r="76" spans="2:5" x14ac:dyDescent="0.3">
      <c r="B76" s="1"/>
      <c r="C76" s="1"/>
      <c r="D76" s="1"/>
      <c r="E76" s="1"/>
    </row>
    <row r="77" spans="2:5" x14ac:dyDescent="0.3">
      <c r="B77" s="1"/>
      <c r="C77" s="1"/>
      <c r="D77" s="1"/>
      <c r="E77" s="1"/>
    </row>
    <row r="78" spans="2:5" x14ac:dyDescent="0.3">
      <c r="B78" s="1"/>
      <c r="C78" s="1"/>
      <c r="D78" s="1"/>
      <c r="E78" s="1"/>
    </row>
    <row r="79" spans="2:5" x14ac:dyDescent="0.3">
      <c r="B79" s="1"/>
      <c r="C79" s="1"/>
      <c r="D79" s="1"/>
      <c r="E79" s="1"/>
    </row>
    <row r="80" spans="2:5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  <row r="104" spans="2:5" x14ac:dyDescent="0.3">
      <c r="B104" s="1"/>
      <c r="C104" s="1"/>
      <c r="D104" s="1"/>
      <c r="E104" s="1"/>
    </row>
    <row r="105" spans="2:5" x14ac:dyDescent="0.3">
      <c r="B105" s="1"/>
      <c r="C105" s="1"/>
      <c r="D105" s="1"/>
      <c r="E105" s="1"/>
    </row>
    <row r="106" spans="2:5" x14ac:dyDescent="0.3">
      <c r="B106" s="1"/>
      <c r="C106" s="1"/>
      <c r="D106" s="1"/>
      <c r="E106" s="1"/>
    </row>
    <row r="107" spans="2:5" x14ac:dyDescent="0.3">
      <c r="B107" s="1"/>
      <c r="C107" s="1"/>
      <c r="D107" s="1"/>
      <c r="E107" s="1"/>
    </row>
    <row r="108" spans="2:5" x14ac:dyDescent="0.3">
      <c r="B108" s="1"/>
      <c r="C108" s="1"/>
      <c r="D108" s="1"/>
      <c r="E108" s="1"/>
    </row>
    <row r="109" spans="2:5" x14ac:dyDescent="0.3">
      <c r="B109" s="1"/>
      <c r="C109" s="1"/>
      <c r="D109" s="1"/>
      <c r="E109" s="1"/>
    </row>
    <row r="110" spans="2:5" x14ac:dyDescent="0.3">
      <c r="B110" s="1"/>
      <c r="C110" s="1"/>
      <c r="D110" s="1"/>
      <c r="E110" s="1"/>
    </row>
    <row r="111" spans="2:5" x14ac:dyDescent="0.3">
      <c r="B111" s="1"/>
      <c r="C111" s="1"/>
      <c r="D111" s="1"/>
      <c r="E111" s="1"/>
    </row>
    <row r="112" spans="2:5" x14ac:dyDescent="0.3">
      <c r="B112" s="1"/>
      <c r="C112" s="1"/>
      <c r="D112" s="1"/>
      <c r="E112" s="1"/>
    </row>
    <row r="113" spans="2:5" x14ac:dyDescent="0.3">
      <c r="B113" s="1"/>
      <c r="C113" s="1"/>
      <c r="D113" s="1"/>
      <c r="E113" s="1"/>
    </row>
    <row r="114" spans="2:5" x14ac:dyDescent="0.3">
      <c r="B114" s="1"/>
      <c r="C114" s="1"/>
      <c r="D114" s="1"/>
      <c r="E114" s="1"/>
    </row>
    <row r="115" spans="2:5" x14ac:dyDescent="0.3">
      <c r="B115" s="1"/>
      <c r="C115" s="1"/>
      <c r="D115" s="1"/>
      <c r="E115" s="1"/>
    </row>
    <row r="116" spans="2:5" x14ac:dyDescent="0.3">
      <c r="B116" s="1"/>
      <c r="C116" s="1"/>
      <c r="D116" s="1"/>
      <c r="E116" s="1"/>
    </row>
    <row r="117" spans="2:5" x14ac:dyDescent="0.3">
      <c r="B117" s="1"/>
      <c r="C117" s="1"/>
      <c r="D117" s="1"/>
      <c r="E117" s="1"/>
    </row>
    <row r="118" spans="2:5" x14ac:dyDescent="0.3">
      <c r="B118" s="1"/>
      <c r="C118" s="1"/>
      <c r="D118" s="1"/>
      <c r="E118" s="1"/>
    </row>
    <row r="119" spans="2:5" x14ac:dyDescent="0.3">
      <c r="B119" s="1"/>
      <c r="C119" s="1"/>
      <c r="D119" s="1"/>
      <c r="E119" s="1"/>
    </row>
    <row r="120" spans="2:5" x14ac:dyDescent="0.3">
      <c r="B120" s="1"/>
      <c r="C120" s="1"/>
      <c r="D120" s="1"/>
      <c r="E120" s="1"/>
    </row>
    <row r="121" spans="2:5" x14ac:dyDescent="0.3">
      <c r="B121" s="1"/>
      <c r="C121" s="1"/>
      <c r="D121" s="1"/>
      <c r="E121" s="1"/>
    </row>
    <row r="122" spans="2:5" x14ac:dyDescent="0.3">
      <c r="B122" s="1"/>
      <c r="C122" s="1"/>
      <c r="D122" s="1"/>
      <c r="E122" s="1"/>
    </row>
    <row r="123" spans="2:5" x14ac:dyDescent="0.3">
      <c r="B123" s="1"/>
      <c r="C123" s="1"/>
      <c r="D123" s="1"/>
      <c r="E123" s="1"/>
    </row>
    <row r="124" spans="2:5" x14ac:dyDescent="0.3">
      <c r="B124" s="1"/>
      <c r="C124" s="1"/>
      <c r="D124" s="1"/>
      <c r="E124" s="1"/>
    </row>
    <row r="125" spans="2:5" x14ac:dyDescent="0.3">
      <c r="B125" s="1"/>
      <c r="C125" s="1"/>
      <c r="D125" s="1"/>
      <c r="E125" s="1"/>
    </row>
    <row r="126" spans="2:5" x14ac:dyDescent="0.3">
      <c r="B126" s="1"/>
      <c r="C126" s="1"/>
      <c r="D126" s="1"/>
      <c r="E126" s="1"/>
    </row>
    <row r="127" spans="2:5" x14ac:dyDescent="0.3">
      <c r="B127" s="1"/>
      <c r="C127" s="1"/>
      <c r="D127" s="1"/>
      <c r="E127" s="1"/>
    </row>
    <row r="128" spans="2:5" x14ac:dyDescent="0.3">
      <c r="B128" s="1"/>
      <c r="C128" s="1"/>
      <c r="D128" s="1"/>
      <c r="E128" s="1"/>
    </row>
    <row r="129" spans="2:5" x14ac:dyDescent="0.3">
      <c r="B129" s="1"/>
      <c r="C129" s="1"/>
      <c r="D129" s="1"/>
      <c r="E129" s="1"/>
    </row>
    <row r="130" spans="2:5" x14ac:dyDescent="0.3">
      <c r="B130" s="1"/>
      <c r="C130" s="1"/>
      <c r="D130" s="1"/>
      <c r="E130" s="1"/>
    </row>
    <row r="131" spans="2:5" x14ac:dyDescent="0.3">
      <c r="B131" s="1"/>
      <c r="C131" s="1"/>
      <c r="D131" s="1"/>
      <c r="E131" s="1"/>
    </row>
    <row r="132" spans="2:5" x14ac:dyDescent="0.3">
      <c r="B132" s="1"/>
      <c r="C132" s="1"/>
      <c r="D132" s="1"/>
      <c r="E132" s="1"/>
    </row>
    <row r="133" spans="2:5" x14ac:dyDescent="0.3">
      <c r="B133" s="1"/>
      <c r="C133" s="1"/>
      <c r="D133" s="1"/>
      <c r="E133" s="1"/>
    </row>
    <row r="134" spans="2:5" x14ac:dyDescent="0.3">
      <c r="B134" s="1"/>
      <c r="C134" s="1"/>
      <c r="D134" s="1"/>
      <c r="E134" s="1"/>
    </row>
    <row r="135" spans="2:5" x14ac:dyDescent="0.3">
      <c r="B135" s="1"/>
      <c r="C135" s="1"/>
      <c r="D135" s="1"/>
      <c r="E135" s="1"/>
    </row>
    <row r="136" spans="2:5" x14ac:dyDescent="0.3">
      <c r="B136" s="1"/>
      <c r="C136" s="1"/>
      <c r="D136" s="1"/>
      <c r="E136" s="1"/>
    </row>
    <row r="137" spans="2:5" x14ac:dyDescent="0.3">
      <c r="B137" s="1"/>
      <c r="C137" s="1"/>
      <c r="D137" s="1"/>
      <c r="E137" s="1"/>
    </row>
    <row r="138" spans="2:5" x14ac:dyDescent="0.3">
      <c r="B138" s="1"/>
      <c r="C138" s="1"/>
      <c r="D138" s="1"/>
      <c r="E138" s="1"/>
    </row>
    <row r="139" spans="2:5" x14ac:dyDescent="0.3">
      <c r="B139" s="1"/>
      <c r="C139" s="1"/>
      <c r="D139" s="1"/>
      <c r="E139" s="1"/>
    </row>
    <row r="140" spans="2:5" x14ac:dyDescent="0.3">
      <c r="B140" s="1"/>
      <c r="C140" s="1"/>
      <c r="D140" s="1"/>
      <c r="E140" s="1"/>
    </row>
    <row r="141" spans="2:5" x14ac:dyDescent="0.3">
      <c r="B141" s="1"/>
      <c r="C141" s="1"/>
      <c r="D141" s="1"/>
      <c r="E141" s="1"/>
    </row>
    <row r="142" spans="2:5" x14ac:dyDescent="0.3">
      <c r="B142" s="1"/>
      <c r="C142" s="1"/>
      <c r="D142" s="1"/>
      <c r="E142" s="1"/>
    </row>
    <row r="143" spans="2:5" x14ac:dyDescent="0.3">
      <c r="B143" s="1"/>
      <c r="C143" s="1"/>
      <c r="D143" s="1"/>
      <c r="E143" s="1"/>
    </row>
    <row r="144" spans="2:5" x14ac:dyDescent="0.3">
      <c r="B144" s="1"/>
      <c r="C144" s="1"/>
      <c r="D144" s="1"/>
      <c r="E144" s="1"/>
    </row>
    <row r="145" spans="2:5" x14ac:dyDescent="0.3">
      <c r="B145" s="1"/>
      <c r="C145" s="1"/>
      <c r="D145" s="1"/>
      <c r="E145" s="1"/>
    </row>
    <row r="146" spans="2:5" x14ac:dyDescent="0.3">
      <c r="B146" s="1"/>
      <c r="C146" s="1"/>
      <c r="D146" s="1"/>
      <c r="E146" s="1"/>
    </row>
    <row r="147" spans="2:5" x14ac:dyDescent="0.3">
      <c r="B147" s="1"/>
      <c r="C147" s="1"/>
      <c r="D147" s="1"/>
      <c r="E147" s="1"/>
    </row>
    <row r="148" spans="2:5" x14ac:dyDescent="0.3">
      <c r="B148" s="1"/>
      <c r="C148" s="1"/>
      <c r="D148" s="1"/>
      <c r="E148" s="1"/>
    </row>
    <row r="149" spans="2:5" x14ac:dyDescent="0.3">
      <c r="B149" s="1"/>
      <c r="C149" s="1"/>
      <c r="D149" s="1"/>
      <c r="E149" s="1"/>
    </row>
    <row r="150" spans="2:5" x14ac:dyDescent="0.3">
      <c r="B150" s="1"/>
      <c r="C150" s="1"/>
      <c r="D150" s="1"/>
      <c r="E150" s="1"/>
    </row>
    <row r="151" spans="2:5" x14ac:dyDescent="0.3">
      <c r="B151" s="1"/>
      <c r="C151" s="1"/>
      <c r="D151" s="1"/>
      <c r="E151" s="1"/>
    </row>
    <row r="152" spans="2:5" x14ac:dyDescent="0.3">
      <c r="B152" s="1"/>
      <c r="C152" s="1"/>
      <c r="D152" s="1"/>
      <c r="E152" s="1"/>
    </row>
    <row r="153" spans="2:5" x14ac:dyDescent="0.3">
      <c r="B153" s="1"/>
      <c r="C153" s="1"/>
      <c r="D153" s="1"/>
      <c r="E153" s="1"/>
    </row>
    <row r="154" spans="2:5" x14ac:dyDescent="0.3">
      <c r="B154" s="1"/>
      <c r="C154" s="1"/>
      <c r="D154" s="1"/>
      <c r="E154" s="1"/>
    </row>
    <row r="155" spans="2:5" x14ac:dyDescent="0.3">
      <c r="B155" s="1"/>
      <c r="C155" s="1"/>
      <c r="D155" s="1"/>
      <c r="E155" s="1"/>
    </row>
    <row r="156" spans="2:5" x14ac:dyDescent="0.3">
      <c r="B156" s="1"/>
      <c r="C156" s="1"/>
      <c r="D156" s="1"/>
      <c r="E156" s="1"/>
    </row>
    <row r="157" spans="2:5" x14ac:dyDescent="0.3">
      <c r="B157" s="1"/>
      <c r="C157" s="1"/>
      <c r="D157" s="1"/>
      <c r="E157" s="1"/>
    </row>
    <row r="158" spans="2:5" x14ac:dyDescent="0.3">
      <c r="B158" s="1"/>
      <c r="C158" s="1"/>
      <c r="D158" s="1"/>
      <c r="E158" s="1"/>
    </row>
    <row r="159" spans="2:5" x14ac:dyDescent="0.3">
      <c r="B159" s="1"/>
      <c r="C159" s="1"/>
      <c r="D159" s="1"/>
      <c r="E159" s="1"/>
    </row>
    <row r="160" spans="2:5" x14ac:dyDescent="0.3">
      <c r="B160" s="1"/>
      <c r="C160" s="1"/>
      <c r="D160" s="1"/>
      <c r="E160" s="1"/>
    </row>
    <row r="161" spans="2:5" x14ac:dyDescent="0.3">
      <c r="B161" s="1"/>
      <c r="C161" s="1"/>
      <c r="D161" s="1"/>
      <c r="E161" s="1"/>
    </row>
    <row r="162" spans="2:5" x14ac:dyDescent="0.3">
      <c r="B162" s="1"/>
      <c r="C162" s="1"/>
      <c r="D162" s="1"/>
      <c r="E162" s="1"/>
    </row>
    <row r="163" spans="2:5" x14ac:dyDescent="0.3">
      <c r="B163" s="1"/>
      <c r="C163" s="1"/>
      <c r="D163" s="1"/>
      <c r="E163" s="1"/>
    </row>
    <row r="164" spans="2:5" x14ac:dyDescent="0.3">
      <c r="B164" s="1"/>
      <c r="C164" s="1"/>
      <c r="D164" s="1"/>
      <c r="E164" s="1"/>
    </row>
    <row r="165" spans="2:5" x14ac:dyDescent="0.3">
      <c r="B165" s="1"/>
      <c r="C165" s="1"/>
      <c r="D165" s="1"/>
      <c r="E165" s="1"/>
    </row>
    <row r="166" spans="2:5" x14ac:dyDescent="0.3">
      <c r="B166" s="1"/>
      <c r="C166" s="1"/>
      <c r="D166" s="1"/>
      <c r="E166" s="1"/>
    </row>
    <row r="167" spans="2:5" x14ac:dyDescent="0.3">
      <c r="B167" s="1"/>
      <c r="C167" s="1"/>
      <c r="D167" s="1"/>
      <c r="E167" s="1"/>
    </row>
    <row r="168" spans="2:5" x14ac:dyDescent="0.3">
      <c r="B168" s="1"/>
      <c r="C168" s="1"/>
      <c r="D168" s="1"/>
      <c r="E168" s="1"/>
    </row>
    <row r="169" spans="2:5" x14ac:dyDescent="0.3">
      <c r="B169" s="1"/>
      <c r="C169" s="1"/>
      <c r="D169" s="1"/>
      <c r="E169" s="1"/>
    </row>
    <row r="170" spans="2:5" x14ac:dyDescent="0.3">
      <c r="B170" s="1"/>
      <c r="C170" s="1"/>
      <c r="D170" s="1"/>
      <c r="E170" s="1"/>
    </row>
    <row r="171" spans="2:5" x14ac:dyDescent="0.3">
      <c r="B171" s="1"/>
      <c r="C171" s="1"/>
      <c r="D171" s="1"/>
      <c r="E171" s="1"/>
    </row>
    <row r="172" spans="2:5" x14ac:dyDescent="0.3">
      <c r="B172" s="1"/>
      <c r="C172" s="1"/>
      <c r="D172" s="1"/>
      <c r="E172" s="1"/>
    </row>
    <row r="173" spans="2:5" x14ac:dyDescent="0.3">
      <c r="B173" s="1"/>
      <c r="C173" s="1"/>
      <c r="D173" s="1"/>
      <c r="E173" s="1"/>
    </row>
    <row r="174" spans="2:5" x14ac:dyDescent="0.3">
      <c r="B174" s="1"/>
      <c r="C174" s="1"/>
      <c r="D174" s="1"/>
      <c r="E174" s="1"/>
    </row>
    <row r="175" spans="2:5" x14ac:dyDescent="0.3">
      <c r="B175" s="1"/>
      <c r="C175" s="1"/>
      <c r="D175" s="1"/>
      <c r="E175" s="1"/>
    </row>
    <row r="176" spans="2:5" x14ac:dyDescent="0.3">
      <c r="B176" s="1"/>
      <c r="C176" s="1"/>
      <c r="D176" s="1"/>
      <c r="E176" s="1"/>
    </row>
    <row r="177" spans="2:5" x14ac:dyDescent="0.3">
      <c r="B177" s="1"/>
      <c r="C177" s="1"/>
      <c r="D177" s="1"/>
      <c r="E177" s="1"/>
    </row>
    <row r="178" spans="2:5" x14ac:dyDescent="0.3">
      <c r="B178" s="1"/>
      <c r="C178" s="1"/>
      <c r="D178" s="1"/>
      <c r="E178" s="1"/>
    </row>
    <row r="179" spans="2:5" x14ac:dyDescent="0.3">
      <c r="B179" s="1"/>
      <c r="C179" s="1"/>
      <c r="D179" s="1"/>
      <c r="E179" s="1"/>
    </row>
    <row r="180" spans="2:5" x14ac:dyDescent="0.3">
      <c r="B180" s="1"/>
      <c r="C180" s="1"/>
      <c r="D180" s="1"/>
      <c r="E180" s="1"/>
    </row>
    <row r="181" spans="2:5" x14ac:dyDescent="0.3">
      <c r="B181" s="1"/>
      <c r="C181" s="1"/>
      <c r="D181" s="1"/>
      <c r="E181" s="1"/>
    </row>
    <row r="182" spans="2:5" x14ac:dyDescent="0.3">
      <c r="B182" s="1"/>
      <c r="C182" s="1"/>
      <c r="D182" s="1"/>
      <c r="E182" s="1"/>
    </row>
    <row r="183" spans="2:5" x14ac:dyDescent="0.3">
      <c r="B183" s="1"/>
      <c r="C183" s="1"/>
      <c r="D183" s="1"/>
      <c r="E183" s="1"/>
    </row>
    <row r="184" spans="2:5" x14ac:dyDescent="0.3">
      <c r="B184" s="1"/>
      <c r="C184" s="1"/>
      <c r="D184" s="1"/>
      <c r="E184" s="1"/>
    </row>
    <row r="185" spans="2:5" x14ac:dyDescent="0.3">
      <c r="B185" s="1"/>
      <c r="C185" s="1"/>
      <c r="D185" s="1"/>
      <c r="E185" s="1"/>
    </row>
    <row r="186" spans="2:5" x14ac:dyDescent="0.3">
      <c r="B186" s="1"/>
      <c r="C186" s="1"/>
      <c r="D186" s="1"/>
      <c r="E186" s="1"/>
    </row>
    <row r="187" spans="2:5" x14ac:dyDescent="0.3">
      <c r="B187" s="1"/>
      <c r="C187" s="1"/>
      <c r="D187" s="1"/>
      <c r="E187" s="1"/>
    </row>
    <row r="188" spans="2:5" x14ac:dyDescent="0.3">
      <c r="B188" s="1"/>
      <c r="C188" s="1"/>
      <c r="D188" s="1"/>
      <c r="E188" s="1"/>
    </row>
    <row r="189" spans="2:5" x14ac:dyDescent="0.3">
      <c r="B189" s="1"/>
      <c r="C189" s="1"/>
      <c r="D189" s="1"/>
      <c r="E189" s="1"/>
    </row>
    <row r="190" spans="2:5" x14ac:dyDescent="0.3">
      <c r="B190" s="1"/>
      <c r="C190" s="1"/>
      <c r="D190" s="1"/>
      <c r="E190" s="1"/>
    </row>
    <row r="191" spans="2:5" x14ac:dyDescent="0.3">
      <c r="B191" s="1"/>
      <c r="C191" s="1"/>
      <c r="D191" s="1"/>
      <c r="E191" s="1"/>
    </row>
    <row r="192" spans="2:5" x14ac:dyDescent="0.3">
      <c r="B192" s="1"/>
      <c r="C192" s="1"/>
      <c r="D192" s="1"/>
      <c r="E192" s="1"/>
    </row>
    <row r="193" spans="2:5" x14ac:dyDescent="0.3">
      <c r="B193" s="1"/>
      <c r="C193" s="1"/>
      <c r="D193" s="1"/>
      <c r="E193" s="1"/>
    </row>
    <row r="194" spans="2:5" x14ac:dyDescent="0.3">
      <c r="B194" s="1"/>
      <c r="C194" s="1"/>
      <c r="D194" s="1"/>
      <c r="E194" s="1"/>
    </row>
    <row r="195" spans="2:5" x14ac:dyDescent="0.3">
      <c r="B195" s="1"/>
      <c r="C195" s="1"/>
      <c r="D195" s="1"/>
      <c r="E195" s="1"/>
    </row>
    <row r="196" spans="2:5" x14ac:dyDescent="0.3">
      <c r="B196" s="1"/>
      <c r="C196" s="1"/>
      <c r="D196" s="1"/>
      <c r="E196" s="1"/>
    </row>
    <row r="197" spans="2:5" x14ac:dyDescent="0.3">
      <c r="B197" s="1"/>
      <c r="C197" s="1"/>
      <c r="D197" s="1"/>
      <c r="E197" s="1"/>
    </row>
    <row r="198" spans="2:5" x14ac:dyDescent="0.3">
      <c r="B198" s="1"/>
      <c r="C198" s="1"/>
      <c r="D198" s="1"/>
      <c r="E198" s="1"/>
    </row>
    <row r="199" spans="2:5" x14ac:dyDescent="0.3">
      <c r="B199" s="1"/>
      <c r="C199" s="1"/>
      <c r="D199" s="1"/>
      <c r="E199" s="1"/>
    </row>
    <row r="200" spans="2:5" x14ac:dyDescent="0.3">
      <c r="B200" s="1"/>
      <c r="C200" s="1"/>
      <c r="D200" s="1"/>
      <c r="E200" s="1"/>
    </row>
    <row r="201" spans="2:5" x14ac:dyDescent="0.3">
      <c r="B201" s="1"/>
      <c r="C201" s="1"/>
      <c r="D201" s="1"/>
      <c r="E201" s="1"/>
    </row>
    <row r="202" spans="2:5" x14ac:dyDescent="0.3">
      <c r="B202" s="1"/>
      <c r="C202" s="1"/>
      <c r="D202" s="1"/>
      <c r="E202" s="1"/>
    </row>
    <row r="203" spans="2:5" x14ac:dyDescent="0.3">
      <c r="B203" s="1"/>
      <c r="C203" s="1"/>
      <c r="D203" s="1"/>
      <c r="E203" s="1"/>
    </row>
    <row r="204" spans="2:5" x14ac:dyDescent="0.3">
      <c r="B204" s="1"/>
      <c r="C204" s="1"/>
      <c r="D204" s="1"/>
      <c r="E204" s="1"/>
    </row>
    <row r="205" spans="2:5" x14ac:dyDescent="0.3">
      <c r="B205" s="1"/>
      <c r="C205" s="1"/>
      <c r="D205" s="1"/>
      <c r="E205" s="1"/>
    </row>
    <row r="206" spans="2:5" x14ac:dyDescent="0.3">
      <c r="B206" s="1"/>
      <c r="C206" s="1"/>
      <c r="D206" s="1"/>
      <c r="E206" s="1"/>
    </row>
    <row r="207" spans="2:5" x14ac:dyDescent="0.3">
      <c r="B207" s="1"/>
      <c r="C207" s="1"/>
      <c r="D207" s="1"/>
      <c r="E207" s="1"/>
    </row>
    <row r="208" spans="2:5" x14ac:dyDescent="0.3">
      <c r="B208" s="1"/>
      <c r="C208" s="1"/>
      <c r="D208" s="1"/>
      <c r="E208" s="1"/>
    </row>
    <row r="209" spans="2:5" x14ac:dyDescent="0.3">
      <c r="B209" s="1"/>
      <c r="C209" s="1"/>
      <c r="D209" s="1"/>
      <c r="E209" s="1"/>
    </row>
    <row r="210" spans="2:5" x14ac:dyDescent="0.3">
      <c r="B210" s="1"/>
      <c r="C210" s="1"/>
      <c r="D210" s="1"/>
      <c r="E210" s="1"/>
    </row>
    <row r="211" spans="2:5" x14ac:dyDescent="0.3">
      <c r="B211" s="1"/>
      <c r="C211" s="1"/>
      <c r="D211" s="1"/>
      <c r="E211" s="1"/>
    </row>
    <row r="212" spans="2:5" x14ac:dyDescent="0.3">
      <c r="B212" s="1"/>
      <c r="C212" s="1"/>
      <c r="D212" s="1"/>
      <c r="E212" s="1"/>
    </row>
    <row r="213" spans="2:5" x14ac:dyDescent="0.3">
      <c r="B213" s="1"/>
      <c r="C213" s="1"/>
      <c r="D213" s="1"/>
      <c r="E213" s="1"/>
    </row>
    <row r="214" spans="2:5" x14ac:dyDescent="0.3">
      <c r="B214" s="1"/>
      <c r="C214" s="1"/>
      <c r="D214" s="1"/>
      <c r="E214" s="1"/>
    </row>
    <row r="215" spans="2:5" x14ac:dyDescent="0.3">
      <c r="B215" s="1"/>
      <c r="C215" s="1"/>
      <c r="D215" s="1"/>
      <c r="E215" s="1"/>
    </row>
    <row r="216" spans="2:5" x14ac:dyDescent="0.3">
      <c r="B216" s="1"/>
      <c r="C216" s="1"/>
      <c r="D216" s="1"/>
      <c r="E216" s="1"/>
    </row>
    <row r="217" spans="2:5" x14ac:dyDescent="0.3">
      <c r="B217" s="1"/>
      <c r="C217" s="1"/>
      <c r="D217" s="1"/>
      <c r="E217" s="1"/>
    </row>
    <row r="218" spans="2:5" x14ac:dyDescent="0.3">
      <c r="B218" s="1"/>
      <c r="C218" s="1"/>
      <c r="D218" s="1"/>
      <c r="E218" s="1"/>
    </row>
    <row r="219" spans="2:5" x14ac:dyDescent="0.3">
      <c r="B219" s="1"/>
      <c r="C219" s="1"/>
      <c r="D219" s="1"/>
      <c r="E219" s="1"/>
    </row>
    <row r="220" spans="2:5" x14ac:dyDescent="0.3">
      <c r="B220" s="1"/>
      <c r="C220" s="1"/>
      <c r="D220" s="1"/>
      <c r="E220" s="1"/>
    </row>
    <row r="221" spans="2:5" x14ac:dyDescent="0.3">
      <c r="B221" s="1"/>
      <c r="C221" s="1"/>
      <c r="D221" s="1"/>
      <c r="E221" s="1"/>
    </row>
    <row r="222" spans="2:5" x14ac:dyDescent="0.3">
      <c r="B222" s="1"/>
      <c r="C222" s="1"/>
      <c r="D222" s="1"/>
      <c r="E222" s="1"/>
    </row>
    <row r="223" spans="2:5" x14ac:dyDescent="0.3">
      <c r="B223" s="1"/>
      <c r="C223" s="1"/>
      <c r="D223" s="1"/>
      <c r="E223" s="1"/>
    </row>
    <row r="224" spans="2:5" x14ac:dyDescent="0.3">
      <c r="B224" s="1"/>
      <c r="C224" s="1"/>
      <c r="D224" s="1"/>
      <c r="E224" s="1"/>
    </row>
    <row r="225" spans="2:5" x14ac:dyDescent="0.3">
      <c r="B225" s="1"/>
      <c r="C225" s="1"/>
      <c r="D225" s="1"/>
      <c r="E225" s="1"/>
    </row>
    <row r="226" spans="2:5" x14ac:dyDescent="0.3">
      <c r="B226" s="1"/>
      <c r="C226" s="1"/>
      <c r="D226" s="1"/>
      <c r="E226" s="1"/>
    </row>
    <row r="227" spans="2:5" x14ac:dyDescent="0.3">
      <c r="B227" s="1"/>
      <c r="C227" s="1"/>
      <c r="D227" s="1"/>
      <c r="E227" s="1"/>
    </row>
    <row r="228" spans="2:5" x14ac:dyDescent="0.3">
      <c r="B228" s="1"/>
      <c r="C228" s="1"/>
      <c r="D228" s="1"/>
      <c r="E228" s="1"/>
    </row>
    <row r="229" spans="2:5" x14ac:dyDescent="0.3">
      <c r="B229" s="1"/>
      <c r="C229" s="1"/>
      <c r="D229" s="1"/>
      <c r="E229" s="1"/>
    </row>
    <row r="230" spans="2:5" x14ac:dyDescent="0.3">
      <c r="B230" s="1"/>
      <c r="C230" s="1"/>
      <c r="D230" s="1"/>
      <c r="E230" s="1"/>
    </row>
    <row r="231" spans="2:5" x14ac:dyDescent="0.3">
      <c r="B231" s="1"/>
      <c r="C231" s="1"/>
      <c r="D231" s="1"/>
      <c r="E231" s="1"/>
    </row>
    <row r="232" spans="2:5" x14ac:dyDescent="0.3">
      <c r="B232" s="1"/>
      <c r="C232" s="1"/>
      <c r="D232" s="1"/>
      <c r="E232" s="1"/>
    </row>
    <row r="233" spans="2:5" x14ac:dyDescent="0.3">
      <c r="B233" s="1"/>
      <c r="C233" s="1"/>
      <c r="D233" s="1"/>
      <c r="E233" s="1"/>
    </row>
    <row r="234" spans="2:5" x14ac:dyDescent="0.3">
      <c r="B234" s="1"/>
      <c r="C234" s="1"/>
      <c r="D234" s="1"/>
      <c r="E234" s="1"/>
    </row>
    <row r="235" spans="2:5" x14ac:dyDescent="0.3">
      <c r="B235" s="1"/>
      <c r="C235" s="1"/>
      <c r="D235" s="1"/>
      <c r="E235" s="1"/>
    </row>
    <row r="236" spans="2:5" x14ac:dyDescent="0.3">
      <c r="B236" s="1"/>
      <c r="C236" s="1"/>
      <c r="D236" s="1"/>
      <c r="E236" s="1"/>
    </row>
    <row r="237" spans="2:5" x14ac:dyDescent="0.3">
      <c r="B237" s="1"/>
      <c r="C237" s="1"/>
      <c r="D237" s="1"/>
      <c r="E237" s="1"/>
    </row>
    <row r="238" spans="2:5" x14ac:dyDescent="0.3">
      <c r="B238" s="1"/>
      <c r="C238" s="1"/>
      <c r="D238" s="1"/>
      <c r="E238" s="1"/>
    </row>
    <row r="239" spans="2:5" x14ac:dyDescent="0.3">
      <c r="B239" s="1"/>
      <c r="C239" s="1"/>
      <c r="D239" s="1"/>
      <c r="E239" s="1"/>
    </row>
    <row r="240" spans="2:5" x14ac:dyDescent="0.3">
      <c r="B240" s="1"/>
      <c r="C240" s="1"/>
      <c r="D240" s="1"/>
      <c r="E240" s="1"/>
    </row>
    <row r="241" spans="2:5" x14ac:dyDescent="0.3">
      <c r="B241" s="1"/>
      <c r="C241" s="1"/>
      <c r="D241" s="1"/>
      <c r="E241" s="1"/>
    </row>
    <row r="242" spans="2:5" x14ac:dyDescent="0.3">
      <c r="B242" s="1"/>
      <c r="C242" s="1"/>
      <c r="D242" s="1"/>
      <c r="E242" s="1"/>
    </row>
    <row r="243" spans="2:5" x14ac:dyDescent="0.3">
      <c r="B243" s="1"/>
      <c r="C243" s="1"/>
      <c r="D243" s="1"/>
      <c r="E243" s="1"/>
    </row>
    <row r="244" spans="2:5" x14ac:dyDescent="0.3">
      <c r="B244" s="1"/>
      <c r="C244" s="1"/>
      <c r="D244" s="1"/>
      <c r="E244" s="1"/>
    </row>
    <row r="245" spans="2:5" x14ac:dyDescent="0.3">
      <c r="B245" s="1"/>
      <c r="C245" s="1"/>
      <c r="D245" s="1"/>
      <c r="E245" s="1"/>
    </row>
    <row r="246" spans="2:5" x14ac:dyDescent="0.3">
      <c r="B246" s="1"/>
      <c r="C246" s="1"/>
      <c r="D246" s="1"/>
      <c r="E246" s="1"/>
    </row>
    <row r="247" spans="2:5" x14ac:dyDescent="0.3">
      <c r="B247" s="1"/>
      <c r="C247" s="1"/>
      <c r="D247" s="1"/>
      <c r="E247" s="1"/>
    </row>
    <row r="248" spans="2:5" x14ac:dyDescent="0.3">
      <c r="B248" s="1"/>
      <c r="C248" s="1"/>
      <c r="D248" s="1"/>
      <c r="E248" s="1"/>
    </row>
    <row r="249" spans="2:5" x14ac:dyDescent="0.3">
      <c r="B249" s="1"/>
      <c r="C249" s="1"/>
      <c r="D249" s="1"/>
      <c r="E249" s="1"/>
    </row>
    <row r="250" spans="2:5" x14ac:dyDescent="0.3">
      <c r="B250" s="1"/>
      <c r="C250" s="1"/>
      <c r="D250" s="1"/>
      <c r="E250" s="1"/>
    </row>
    <row r="251" spans="2:5" x14ac:dyDescent="0.3">
      <c r="B251" s="1"/>
      <c r="C251" s="1"/>
      <c r="D251" s="1"/>
      <c r="E251" s="1"/>
    </row>
    <row r="252" spans="2:5" x14ac:dyDescent="0.3">
      <c r="B252" s="1"/>
      <c r="C252" s="1"/>
      <c r="D252" s="1"/>
      <c r="E252" s="1"/>
    </row>
    <row r="253" spans="2:5" x14ac:dyDescent="0.3">
      <c r="B253" s="1"/>
      <c r="C253" s="1"/>
      <c r="D253" s="1"/>
      <c r="E253" s="1"/>
    </row>
    <row r="254" spans="2:5" x14ac:dyDescent="0.3">
      <c r="B254" s="1"/>
      <c r="C254" s="1"/>
      <c r="D254" s="1"/>
      <c r="E254" s="1"/>
    </row>
    <row r="255" spans="2:5" x14ac:dyDescent="0.3">
      <c r="B255" s="1"/>
      <c r="C255" s="1"/>
      <c r="D255" s="1"/>
      <c r="E255" s="1"/>
    </row>
    <row r="256" spans="2:5" x14ac:dyDescent="0.3">
      <c r="B256" s="1"/>
      <c r="C256" s="1"/>
      <c r="D256" s="1"/>
      <c r="E256" s="1"/>
    </row>
    <row r="257" spans="2:5" x14ac:dyDescent="0.3">
      <c r="B257" s="1"/>
      <c r="C257" s="1"/>
      <c r="D257" s="1"/>
      <c r="E257" s="1"/>
    </row>
    <row r="258" spans="2:5" x14ac:dyDescent="0.3">
      <c r="B258" s="1"/>
      <c r="C258" s="1"/>
      <c r="D258" s="1"/>
      <c r="E258" s="1"/>
    </row>
    <row r="259" spans="2:5" x14ac:dyDescent="0.3">
      <c r="B259" s="1"/>
      <c r="C259" s="1"/>
      <c r="D259" s="1"/>
      <c r="E259" s="1"/>
    </row>
    <row r="260" spans="2:5" x14ac:dyDescent="0.3">
      <c r="B260" s="1"/>
      <c r="C260" s="1"/>
      <c r="D260" s="1"/>
      <c r="E260" s="1"/>
    </row>
    <row r="261" spans="2:5" x14ac:dyDescent="0.3">
      <c r="B261" s="1"/>
      <c r="C261" s="1"/>
      <c r="D261" s="1"/>
      <c r="E261" s="1"/>
    </row>
    <row r="262" spans="2:5" x14ac:dyDescent="0.3">
      <c r="B262" s="1"/>
      <c r="C262" s="1"/>
      <c r="D262" s="1"/>
      <c r="E262" s="1"/>
    </row>
    <row r="263" spans="2:5" x14ac:dyDescent="0.3">
      <c r="B263" s="1"/>
      <c r="C263" s="1"/>
      <c r="D263" s="1"/>
      <c r="E263" s="1"/>
    </row>
    <row r="264" spans="2:5" x14ac:dyDescent="0.3">
      <c r="B264" s="1"/>
      <c r="C264" s="1"/>
      <c r="D264" s="1"/>
      <c r="E264" s="1"/>
    </row>
    <row r="265" spans="2:5" x14ac:dyDescent="0.3">
      <c r="B265" s="1"/>
      <c r="C265" s="1"/>
      <c r="D265" s="1"/>
      <c r="E265" s="1"/>
    </row>
    <row r="266" spans="2:5" x14ac:dyDescent="0.3">
      <c r="B266" s="1"/>
      <c r="C266" s="1"/>
      <c r="D266" s="1"/>
      <c r="E266" s="1"/>
    </row>
    <row r="267" spans="2:5" x14ac:dyDescent="0.3">
      <c r="B267" s="1"/>
      <c r="C267" s="1"/>
      <c r="D267" s="1"/>
      <c r="E267" s="1"/>
    </row>
    <row r="268" spans="2:5" x14ac:dyDescent="0.3">
      <c r="B268" s="1"/>
      <c r="C268" s="1"/>
      <c r="D268" s="1"/>
      <c r="E268" s="1"/>
    </row>
    <row r="269" spans="2:5" x14ac:dyDescent="0.3">
      <c r="B269" s="1"/>
      <c r="C269" s="1"/>
      <c r="D269" s="1"/>
      <c r="E269" s="1"/>
    </row>
    <row r="270" spans="2:5" x14ac:dyDescent="0.3">
      <c r="B270" s="1"/>
      <c r="C270" s="1"/>
      <c r="D270" s="1"/>
      <c r="E270" s="1"/>
    </row>
    <row r="271" spans="2:5" x14ac:dyDescent="0.3">
      <c r="B271" s="1"/>
      <c r="C271" s="1"/>
      <c r="D271" s="1"/>
      <c r="E271" s="1"/>
    </row>
    <row r="272" spans="2:5" x14ac:dyDescent="0.3">
      <c r="B272" s="1"/>
      <c r="C272" s="1"/>
      <c r="D272" s="1"/>
      <c r="E272" s="1"/>
    </row>
    <row r="273" spans="2:5" x14ac:dyDescent="0.3">
      <c r="B273" s="1"/>
      <c r="C273" s="1"/>
      <c r="D273" s="1"/>
      <c r="E273" s="1"/>
    </row>
    <row r="274" spans="2:5" x14ac:dyDescent="0.3">
      <c r="B274" s="1"/>
      <c r="C274" s="1"/>
      <c r="D274" s="1"/>
      <c r="E274" s="1"/>
    </row>
    <row r="275" spans="2:5" x14ac:dyDescent="0.3">
      <c r="B275" s="1"/>
      <c r="C275" s="1"/>
      <c r="D275" s="1"/>
      <c r="E275" s="1"/>
    </row>
    <row r="276" spans="2:5" x14ac:dyDescent="0.3">
      <c r="B276" s="1"/>
      <c r="C276" s="1"/>
      <c r="D276" s="1"/>
      <c r="E276" s="1"/>
    </row>
    <row r="277" spans="2:5" x14ac:dyDescent="0.3">
      <c r="B277" s="1"/>
      <c r="C277" s="1"/>
      <c r="D277" s="1"/>
      <c r="E277" s="1"/>
    </row>
    <row r="278" spans="2:5" x14ac:dyDescent="0.3">
      <c r="B278" s="1"/>
      <c r="C278" s="1"/>
      <c r="D278" s="1"/>
      <c r="E278" s="1"/>
    </row>
    <row r="279" spans="2:5" x14ac:dyDescent="0.3">
      <c r="B279" s="1"/>
      <c r="C279" s="1"/>
      <c r="D279" s="1"/>
      <c r="E279" s="1"/>
    </row>
    <row r="280" spans="2:5" x14ac:dyDescent="0.3">
      <c r="B280" s="1"/>
      <c r="C280" s="1"/>
      <c r="D280" s="1"/>
      <c r="E280" s="1"/>
    </row>
    <row r="281" spans="2:5" x14ac:dyDescent="0.3">
      <c r="B281" s="1"/>
      <c r="C281" s="1"/>
      <c r="D281" s="1"/>
      <c r="E281" s="1"/>
    </row>
    <row r="282" spans="2:5" x14ac:dyDescent="0.3">
      <c r="B282" s="1"/>
      <c r="C282" s="1"/>
      <c r="D282" s="1"/>
      <c r="E282" s="1"/>
    </row>
    <row r="283" spans="2:5" x14ac:dyDescent="0.3">
      <c r="B283" s="1"/>
      <c r="C283" s="1"/>
      <c r="D283" s="1"/>
      <c r="E283" s="1"/>
    </row>
    <row r="284" spans="2:5" x14ac:dyDescent="0.3">
      <c r="B284" s="1"/>
      <c r="C284" s="1"/>
      <c r="D284" s="1"/>
      <c r="E284" s="1"/>
    </row>
    <row r="285" spans="2:5" x14ac:dyDescent="0.3">
      <c r="B285" s="1"/>
      <c r="C285" s="1"/>
      <c r="D285" s="1"/>
      <c r="E285" s="1"/>
    </row>
    <row r="286" spans="2:5" x14ac:dyDescent="0.3">
      <c r="B286" s="1"/>
      <c r="C286" s="1"/>
      <c r="D286" s="1"/>
      <c r="E286" s="1"/>
    </row>
    <row r="287" spans="2:5" x14ac:dyDescent="0.3">
      <c r="B287" s="1"/>
      <c r="C287" s="1"/>
      <c r="D287" s="1"/>
      <c r="E287" s="1"/>
    </row>
    <row r="288" spans="2:5" x14ac:dyDescent="0.3">
      <c r="B288" s="1"/>
      <c r="C288" s="1"/>
      <c r="D288" s="1"/>
      <c r="E288" s="1"/>
    </row>
    <row r="289" spans="2:5" x14ac:dyDescent="0.3">
      <c r="B289" s="1"/>
      <c r="C289" s="1"/>
      <c r="D289" s="1"/>
      <c r="E289" s="1"/>
    </row>
    <row r="290" spans="2:5" x14ac:dyDescent="0.3">
      <c r="B290" s="1"/>
      <c r="C290" s="1"/>
      <c r="D290" s="1"/>
      <c r="E290" s="1"/>
    </row>
    <row r="291" spans="2:5" x14ac:dyDescent="0.3">
      <c r="B291" s="1"/>
      <c r="C291" s="1"/>
      <c r="D291" s="1"/>
      <c r="E291" s="1"/>
    </row>
    <row r="292" spans="2:5" x14ac:dyDescent="0.3">
      <c r="B292" s="1"/>
      <c r="C292" s="1"/>
      <c r="D292" s="1"/>
      <c r="E292" s="1"/>
    </row>
    <row r="293" spans="2:5" x14ac:dyDescent="0.3">
      <c r="B293" s="1"/>
      <c r="C293" s="1"/>
      <c r="D293" s="1"/>
      <c r="E293" s="1"/>
    </row>
    <row r="294" spans="2:5" x14ac:dyDescent="0.3">
      <c r="B294" s="1"/>
      <c r="C294" s="1"/>
      <c r="D294" s="1"/>
      <c r="E294" s="1"/>
    </row>
    <row r="295" spans="2:5" x14ac:dyDescent="0.3">
      <c r="B295" s="1"/>
      <c r="C295" s="1"/>
      <c r="D295" s="1"/>
      <c r="E295" s="1"/>
    </row>
    <row r="296" spans="2:5" x14ac:dyDescent="0.3">
      <c r="B296" s="1"/>
      <c r="C296" s="1"/>
      <c r="D296" s="1"/>
      <c r="E296" s="1"/>
    </row>
    <row r="297" spans="2:5" x14ac:dyDescent="0.3">
      <c r="B297" s="1"/>
      <c r="C297" s="1"/>
      <c r="D297" s="1"/>
      <c r="E297" s="1"/>
    </row>
    <row r="298" spans="2:5" x14ac:dyDescent="0.3">
      <c r="B298" s="1"/>
      <c r="C298" s="1"/>
      <c r="D298" s="1"/>
      <c r="E298" s="1"/>
    </row>
    <row r="299" spans="2:5" x14ac:dyDescent="0.3">
      <c r="B299" s="1"/>
      <c r="C299" s="1"/>
      <c r="D299" s="1"/>
      <c r="E299" s="1"/>
    </row>
    <row r="300" spans="2:5" x14ac:dyDescent="0.3">
      <c r="B300" s="1"/>
      <c r="C300" s="1"/>
      <c r="D300" s="1"/>
      <c r="E300" s="1"/>
    </row>
    <row r="301" spans="2:5" x14ac:dyDescent="0.3">
      <c r="B301" s="1"/>
      <c r="C301" s="1"/>
      <c r="D301" s="1"/>
      <c r="E301" s="1"/>
    </row>
    <row r="302" spans="2:5" x14ac:dyDescent="0.3">
      <c r="B302" s="1"/>
      <c r="C302" s="1"/>
      <c r="D302" s="1"/>
      <c r="E302" s="1"/>
    </row>
    <row r="303" spans="2:5" x14ac:dyDescent="0.3">
      <c r="B303" s="1"/>
      <c r="C303" s="1"/>
      <c r="D303" s="1"/>
      <c r="E303" s="1"/>
    </row>
    <row r="304" spans="2:5" x14ac:dyDescent="0.3">
      <c r="B304" s="1"/>
      <c r="C304" s="1"/>
      <c r="D304" s="1"/>
      <c r="E304" s="1"/>
    </row>
    <row r="305" spans="2:5" x14ac:dyDescent="0.3">
      <c r="B305" s="1"/>
      <c r="C305" s="1"/>
      <c r="D305" s="1"/>
      <c r="E305" s="1"/>
    </row>
    <row r="306" spans="2:5" x14ac:dyDescent="0.3">
      <c r="B306" s="1"/>
      <c r="C306" s="1"/>
      <c r="D306" s="1"/>
      <c r="E306" s="1"/>
    </row>
    <row r="307" spans="2:5" x14ac:dyDescent="0.3">
      <c r="B307" s="1"/>
      <c r="C307" s="1"/>
      <c r="D307" s="1"/>
      <c r="E307" s="1"/>
    </row>
    <row r="308" spans="2:5" x14ac:dyDescent="0.3">
      <c r="B308" s="1"/>
      <c r="C308" s="1"/>
      <c r="D308" s="1"/>
      <c r="E308" s="1"/>
    </row>
    <row r="309" spans="2:5" x14ac:dyDescent="0.3">
      <c r="B309" s="1"/>
      <c r="C309" s="1"/>
      <c r="D309" s="1"/>
      <c r="E309" s="1"/>
    </row>
    <row r="310" spans="2:5" x14ac:dyDescent="0.3">
      <c r="B310" s="1"/>
      <c r="C310" s="1"/>
      <c r="D310" s="1"/>
      <c r="E310" s="1"/>
    </row>
    <row r="311" spans="2:5" x14ac:dyDescent="0.3">
      <c r="B311" s="1"/>
      <c r="C311" s="1"/>
      <c r="D311" s="1"/>
      <c r="E311" s="1"/>
    </row>
    <row r="312" spans="2:5" x14ac:dyDescent="0.3">
      <c r="B312" s="1"/>
      <c r="C312" s="1"/>
      <c r="D312" s="1"/>
      <c r="E312" s="1"/>
    </row>
    <row r="313" spans="2:5" x14ac:dyDescent="0.3">
      <c r="B313" s="1"/>
      <c r="C313" s="1"/>
      <c r="D313" s="1"/>
      <c r="E313" s="1"/>
    </row>
    <row r="314" spans="2:5" x14ac:dyDescent="0.3">
      <c r="B314" s="1"/>
      <c r="C314" s="1"/>
      <c r="D314" s="1"/>
      <c r="E314" s="1"/>
    </row>
    <row r="315" spans="2:5" x14ac:dyDescent="0.3">
      <c r="B315" s="1"/>
      <c r="C315" s="1"/>
      <c r="D315" s="1"/>
      <c r="E315" s="1"/>
    </row>
    <row r="316" spans="2:5" x14ac:dyDescent="0.3">
      <c r="B316" s="1"/>
      <c r="C316" s="1"/>
      <c r="D316" s="1"/>
      <c r="E316" s="1"/>
    </row>
    <row r="317" spans="2:5" x14ac:dyDescent="0.3">
      <c r="B317" s="1"/>
      <c r="C317" s="1"/>
      <c r="D317" s="1"/>
      <c r="E317" s="1"/>
    </row>
    <row r="318" spans="2:5" x14ac:dyDescent="0.3">
      <c r="B318" s="1"/>
      <c r="C318" s="1"/>
      <c r="D318" s="1"/>
      <c r="E318" s="1"/>
    </row>
    <row r="319" spans="2:5" x14ac:dyDescent="0.3">
      <c r="B319" s="1"/>
      <c r="C319" s="1"/>
      <c r="D319" s="1"/>
      <c r="E319" s="1"/>
    </row>
    <row r="320" spans="2:5" x14ac:dyDescent="0.3">
      <c r="B320" s="1"/>
      <c r="C320" s="1"/>
      <c r="D320" s="1"/>
      <c r="E320" s="1"/>
    </row>
    <row r="321" spans="2:5" x14ac:dyDescent="0.3">
      <c r="B321" s="1"/>
      <c r="C321" s="1"/>
      <c r="D321" s="1"/>
      <c r="E321" s="1"/>
    </row>
    <row r="322" spans="2:5" x14ac:dyDescent="0.3">
      <c r="B322" s="1"/>
      <c r="C322" s="1"/>
      <c r="D322" s="1"/>
      <c r="E322" s="1"/>
    </row>
    <row r="323" spans="2:5" x14ac:dyDescent="0.3">
      <c r="B323" s="1"/>
      <c r="C323" s="1"/>
      <c r="D323" s="1"/>
      <c r="E323" s="1"/>
    </row>
    <row r="324" spans="2:5" x14ac:dyDescent="0.3">
      <c r="B324" s="1"/>
      <c r="C324" s="1"/>
      <c r="D324" s="1"/>
      <c r="E324" s="1"/>
    </row>
    <row r="325" spans="2:5" x14ac:dyDescent="0.3">
      <c r="B325" s="1"/>
      <c r="C325" s="1"/>
      <c r="D325" s="1"/>
      <c r="E325" s="1"/>
    </row>
    <row r="326" spans="2:5" x14ac:dyDescent="0.3">
      <c r="B326" s="1"/>
      <c r="C326" s="1"/>
      <c r="D326" s="1"/>
      <c r="E326" s="1"/>
    </row>
    <row r="327" spans="2:5" x14ac:dyDescent="0.3">
      <c r="B327" s="1"/>
      <c r="C327" s="1"/>
      <c r="D327" s="1"/>
      <c r="E327" s="1"/>
    </row>
    <row r="328" spans="2:5" x14ac:dyDescent="0.3">
      <c r="B328" s="1"/>
      <c r="C328" s="1"/>
      <c r="D328" s="1"/>
      <c r="E328" s="1"/>
    </row>
    <row r="329" spans="2:5" x14ac:dyDescent="0.3">
      <c r="B329" s="1"/>
      <c r="C329" s="1"/>
      <c r="D329" s="1"/>
      <c r="E329" s="1"/>
    </row>
    <row r="330" spans="2:5" x14ac:dyDescent="0.3">
      <c r="B330" s="1"/>
      <c r="C330" s="1"/>
      <c r="D330" s="1"/>
      <c r="E330" s="1"/>
    </row>
    <row r="331" spans="2:5" x14ac:dyDescent="0.3">
      <c r="B331" s="1"/>
      <c r="C331" s="1"/>
      <c r="D331" s="1"/>
      <c r="E331" s="1"/>
    </row>
    <row r="332" spans="2:5" x14ac:dyDescent="0.3">
      <c r="B332" s="1"/>
      <c r="C332" s="1"/>
      <c r="D332" s="1"/>
      <c r="E332" s="1"/>
    </row>
    <row r="333" spans="2:5" x14ac:dyDescent="0.3">
      <c r="B333" s="1"/>
      <c r="C333" s="1"/>
      <c r="D333" s="1"/>
      <c r="E333" s="1"/>
    </row>
    <row r="334" spans="2:5" x14ac:dyDescent="0.3">
      <c r="B334" s="1"/>
      <c r="C334" s="1"/>
      <c r="D334" s="1"/>
      <c r="E334" s="1"/>
    </row>
    <row r="335" spans="2:5" x14ac:dyDescent="0.3">
      <c r="B335" s="1"/>
      <c r="C335" s="1"/>
      <c r="D335" s="1"/>
      <c r="E335" s="1"/>
    </row>
    <row r="336" spans="2:5" x14ac:dyDescent="0.3">
      <c r="B336" s="1"/>
      <c r="C336" s="1"/>
      <c r="D336" s="1"/>
      <c r="E336" s="1"/>
    </row>
    <row r="337" spans="2:5" x14ac:dyDescent="0.3">
      <c r="B337" s="1"/>
      <c r="C337" s="1"/>
      <c r="D337" s="1"/>
      <c r="E337" s="1"/>
    </row>
    <row r="338" spans="2:5" x14ac:dyDescent="0.3">
      <c r="B338" s="1"/>
      <c r="C338" s="1"/>
      <c r="D338" s="1"/>
      <c r="E338" s="1"/>
    </row>
    <row r="339" spans="2:5" x14ac:dyDescent="0.3">
      <c r="B339" s="1"/>
      <c r="C339" s="1"/>
      <c r="D339" s="1"/>
      <c r="E339" s="1"/>
    </row>
    <row r="340" spans="2:5" x14ac:dyDescent="0.3">
      <c r="B340" s="1"/>
      <c r="C340" s="1"/>
      <c r="D340" s="1"/>
      <c r="E340" s="1"/>
    </row>
    <row r="341" spans="2:5" x14ac:dyDescent="0.3">
      <c r="B341" s="1"/>
      <c r="C341" s="1"/>
      <c r="D341" s="1"/>
      <c r="E341" s="1"/>
    </row>
    <row r="342" spans="2:5" x14ac:dyDescent="0.3">
      <c r="B342" s="1"/>
      <c r="C342" s="1"/>
      <c r="D342" s="1"/>
      <c r="E342" s="1"/>
    </row>
    <row r="343" spans="2:5" x14ac:dyDescent="0.3">
      <c r="B343" s="1"/>
      <c r="C343" s="1"/>
      <c r="D343" s="1"/>
      <c r="E343" s="1"/>
    </row>
    <row r="344" spans="2:5" x14ac:dyDescent="0.3">
      <c r="B344" s="1"/>
      <c r="C344" s="1"/>
      <c r="D344" s="1"/>
      <c r="E344" s="1"/>
    </row>
    <row r="345" spans="2:5" x14ac:dyDescent="0.3">
      <c r="B345" s="1"/>
      <c r="C345" s="1"/>
      <c r="D345" s="1"/>
      <c r="E345" s="1"/>
    </row>
    <row r="346" spans="2:5" x14ac:dyDescent="0.3">
      <c r="B346" s="1"/>
      <c r="C346" s="1"/>
      <c r="D346" s="1"/>
      <c r="E346" s="1"/>
    </row>
    <row r="347" spans="2:5" x14ac:dyDescent="0.3">
      <c r="B347" s="1"/>
      <c r="C347" s="1"/>
      <c r="D347" s="1"/>
      <c r="E347" s="1"/>
    </row>
    <row r="348" spans="2:5" x14ac:dyDescent="0.3">
      <c r="B348" s="1"/>
      <c r="C348" s="1"/>
      <c r="D348" s="1"/>
      <c r="E348" s="1"/>
    </row>
    <row r="349" spans="2:5" x14ac:dyDescent="0.3">
      <c r="B349" s="1"/>
      <c r="C349" s="1"/>
      <c r="D349" s="1"/>
      <c r="E349" s="1"/>
    </row>
    <row r="350" spans="2:5" x14ac:dyDescent="0.3">
      <c r="B350" s="1"/>
      <c r="C350" s="1"/>
      <c r="D350" s="1"/>
      <c r="E350" s="1"/>
    </row>
    <row r="351" spans="2:5" x14ac:dyDescent="0.3">
      <c r="B351" s="1"/>
      <c r="C351" s="1"/>
      <c r="D351" s="1"/>
      <c r="E351" s="1"/>
    </row>
    <row r="352" spans="2:5" x14ac:dyDescent="0.3">
      <c r="B352" s="1"/>
      <c r="C352" s="1"/>
      <c r="D352" s="1"/>
      <c r="E352" s="1"/>
    </row>
    <row r="353" spans="2:5" x14ac:dyDescent="0.3">
      <c r="B353" s="1"/>
      <c r="C353" s="1"/>
      <c r="D353" s="1"/>
      <c r="E353" s="1"/>
    </row>
    <row r="354" spans="2:5" x14ac:dyDescent="0.3">
      <c r="B354" s="1"/>
      <c r="C354" s="1"/>
      <c r="D354" s="1"/>
      <c r="E354" s="1"/>
    </row>
    <row r="355" spans="2:5" x14ac:dyDescent="0.3">
      <c r="B355" s="1"/>
      <c r="C355" s="1"/>
      <c r="D355" s="1"/>
      <c r="E355" s="1"/>
    </row>
    <row r="356" spans="2:5" x14ac:dyDescent="0.3">
      <c r="B356" s="1"/>
      <c r="C356" s="1"/>
      <c r="D356" s="1"/>
      <c r="E356" s="1"/>
    </row>
    <row r="357" spans="2:5" x14ac:dyDescent="0.3">
      <c r="B357" s="1"/>
      <c r="C357" s="1"/>
      <c r="D357" s="1"/>
      <c r="E357" s="1"/>
    </row>
    <row r="358" spans="2:5" x14ac:dyDescent="0.3">
      <c r="B358" s="1"/>
      <c r="C358" s="1"/>
      <c r="D358" s="1"/>
      <c r="E358" s="1"/>
    </row>
    <row r="359" spans="2:5" x14ac:dyDescent="0.3">
      <c r="B359" s="1"/>
      <c r="C359" s="1"/>
      <c r="D359" s="1"/>
      <c r="E359" s="1"/>
    </row>
    <row r="360" spans="2:5" x14ac:dyDescent="0.3">
      <c r="B360" s="1"/>
      <c r="C360" s="1"/>
      <c r="D360" s="1"/>
      <c r="E360" s="1"/>
    </row>
    <row r="361" spans="2:5" x14ac:dyDescent="0.3">
      <c r="B361" s="1"/>
      <c r="C361" s="1"/>
      <c r="D361" s="1"/>
      <c r="E361" s="1"/>
    </row>
    <row r="362" spans="2:5" x14ac:dyDescent="0.3">
      <c r="B362" s="1"/>
      <c r="C362" s="1"/>
      <c r="D362" s="1"/>
      <c r="E362" s="1"/>
    </row>
    <row r="363" spans="2:5" x14ac:dyDescent="0.3">
      <c r="B363" s="1"/>
      <c r="C363" s="1"/>
      <c r="D363" s="1"/>
      <c r="E363" s="1"/>
    </row>
    <row r="364" spans="2:5" x14ac:dyDescent="0.3">
      <c r="B364" s="1"/>
      <c r="C364" s="1"/>
      <c r="D364" s="1"/>
      <c r="E364" s="1"/>
    </row>
    <row r="365" spans="2:5" x14ac:dyDescent="0.3">
      <c r="B365" s="1"/>
      <c r="C365" s="1"/>
      <c r="D365" s="1"/>
      <c r="E365" s="1"/>
    </row>
    <row r="366" spans="2:5" x14ac:dyDescent="0.3">
      <c r="B366" s="1"/>
      <c r="C366" s="1"/>
      <c r="D366" s="1"/>
      <c r="E366" s="1"/>
    </row>
    <row r="367" spans="2:5" x14ac:dyDescent="0.3">
      <c r="B367" s="1"/>
      <c r="C367" s="1"/>
      <c r="D367" s="1"/>
      <c r="E367" s="1"/>
    </row>
    <row r="368" spans="2:5" x14ac:dyDescent="0.3">
      <c r="B368" s="1"/>
      <c r="C368" s="1"/>
      <c r="D368" s="1"/>
      <c r="E368" s="1"/>
    </row>
    <row r="369" spans="2:5" x14ac:dyDescent="0.3">
      <c r="B369" s="1"/>
      <c r="C369" s="1"/>
      <c r="D369" s="1"/>
      <c r="E369" s="1"/>
    </row>
    <row r="370" spans="2:5" x14ac:dyDescent="0.3">
      <c r="B370" s="1"/>
      <c r="C370" s="1"/>
      <c r="D370" s="1"/>
      <c r="E370" s="1"/>
    </row>
    <row r="371" spans="2:5" x14ac:dyDescent="0.3">
      <c r="B371" s="1"/>
      <c r="C371" s="1"/>
      <c r="D371" s="1"/>
      <c r="E371" s="1"/>
    </row>
    <row r="372" spans="2:5" x14ac:dyDescent="0.3">
      <c r="B372" s="1"/>
      <c r="C372" s="1"/>
      <c r="D372" s="1"/>
      <c r="E372" s="1"/>
    </row>
    <row r="373" spans="2:5" x14ac:dyDescent="0.3">
      <c r="B373" s="1"/>
      <c r="C373" s="1"/>
      <c r="D373" s="1"/>
      <c r="E373" s="1"/>
    </row>
    <row r="374" spans="2:5" x14ac:dyDescent="0.3">
      <c r="B374" s="1"/>
      <c r="C374" s="1"/>
      <c r="D374" s="1"/>
      <c r="E374" s="1"/>
    </row>
    <row r="375" spans="2:5" x14ac:dyDescent="0.3">
      <c r="B375" s="1"/>
      <c r="C375" s="1"/>
      <c r="D375" s="1"/>
      <c r="E375" s="1"/>
    </row>
    <row r="376" spans="2:5" x14ac:dyDescent="0.3">
      <c r="B376" s="1"/>
      <c r="C376" s="1"/>
      <c r="D376" s="1"/>
      <c r="E376" s="1"/>
    </row>
    <row r="377" spans="2:5" x14ac:dyDescent="0.3">
      <c r="B377" s="1"/>
      <c r="C377" s="1"/>
      <c r="D377" s="1"/>
      <c r="E377" s="1"/>
    </row>
    <row r="378" spans="2:5" x14ac:dyDescent="0.3">
      <c r="B378" s="1"/>
      <c r="C378" s="1"/>
      <c r="D378" s="1"/>
      <c r="E378" s="1"/>
    </row>
    <row r="379" spans="2:5" x14ac:dyDescent="0.3">
      <c r="B379" s="1"/>
      <c r="C379" s="1"/>
      <c r="D379" s="1"/>
      <c r="E379" s="1"/>
    </row>
    <row r="380" spans="2:5" x14ac:dyDescent="0.3">
      <c r="B380" s="1"/>
      <c r="C380" s="1"/>
      <c r="D380" s="1"/>
      <c r="E380" s="1"/>
    </row>
    <row r="381" spans="2:5" x14ac:dyDescent="0.3">
      <c r="B381" s="1"/>
      <c r="C381" s="1"/>
      <c r="D381" s="1"/>
      <c r="E381" s="1"/>
    </row>
    <row r="382" spans="2:5" x14ac:dyDescent="0.3">
      <c r="B382" s="1"/>
      <c r="C382" s="1"/>
      <c r="D382" s="1"/>
      <c r="E382" s="1"/>
    </row>
    <row r="383" spans="2:5" x14ac:dyDescent="0.3">
      <c r="B383" s="1"/>
      <c r="C383" s="1"/>
      <c r="D383" s="1"/>
      <c r="E383" s="1"/>
    </row>
    <row r="384" spans="2:5" x14ac:dyDescent="0.3">
      <c r="B384" s="1"/>
      <c r="C384" s="1"/>
      <c r="D384" s="1"/>
      <c r="E384" s="1"/>
    </row>
    <row r="385" spans="2:5" x14ac:dyDescent="0.3">
      <c r="B385" s="1"/>
      <c r="C385" s="1"/>
      <c r="D385" s="1"/>
      <c r="E385" s="1"/>
    </row>
    <row r="386" spans="2:5" x14ac:dyDescent="0.3">
      <c r="B386" s="1"/>
      <c r="C386" s="1"/>
      <c r="D386" s="1"/>
      <c r="E386" s="1"/>
    </row>
    <row r="387" spans="2:5" x14ac:dyDescent="0.3">
      <c r="B387" s="1"/>
      <c r="C387" s="1"/>
      <c r="D387" s="1"/>
      <c r="E387" s="1"/>
    </row>
    <row r="388" spans="2:5" x14ac:dyDescent="0.3">
      <c r="B388" s="1"/>
      <c r="C388" s="1"/>
      <c r="D388" s="1"/>
      <c r="E388" s="1"/>
    </row>
    <row r="389" spans="2:5" x14ac:dyDescent="0.3">
      <c r="B389" s="1"/>
      <c r="C389" s="1"/>
      <c r="D389" s="1"/>
      <c r="E389" s="1"/>
    </row>
    <row r="390" spans="2:5" x14ac:dyDescent="0.3">
      <c r="B390" s="1"/>
      <c r="C390" s="1"/>
      <c r="D390" s="1"/>
      <c r="E390" s="1"/>
    </row>
    <row r="391" spans="2:5" x14ac:dyDescent="0.3">
      <c r="B391" s="1"/>
      <c r="C391" s="1"/>
      <c r="D391" s="1"/>
      <c r="E391" s="1"/>
    </row>
    <row r="392" spans="2:5" x14ac:dyDescent="0.3">
      <c r="B392" s="1"/>
      <c r="C392" s="1"/>
      <c r="D392" s="1"/>
      <c r="E392" s="1"/>
    </row>
    <row r="393" spans="2:5" x14ac:dyDescent="0.3">
      <c r="B393" s="1"/>
      <c r="C393" s="1"/>
      <c r="D393" s="1"/>
      <c r="E393" s="1"/>
    </row>
    <row r="394" spans="2:5" x14ac:dyDescent="0.3">
      <c r="B394" s="1"/>
      <c r="C394" s="1"/>
      <c r="D394" s="1"/>
      <c r="E394" s="1"/>
    </row>
    <row r="395" spans="2:5" x14ac:dyDescent="0.3">
      <c r="B395" s="1"/>
      <c r="C395" s="1"/>
      <c r="D395" s="1"/>
      <c r="E395" s="1"/>
    </row>
    <row r="396" spans="2:5" x14ac:dyDescent="0.3">
      <c r="B396" s="1"/>
      <c r="C396" s="1"/>
      <c r="D396" s="1"/>
      <c r="E396" s="1"/>
    </row>
    <row r="397" spans="2:5" x14ac:dyDescent="0.3">
      <c r="B397" s="1"/>
      <c r="C397" s="1"/>
      <c r="D397" s="1"/>
      <c r="E397" s="1"/>
    </row>
    <row r="398" spans="2:5" x14ac:dyDescent="0.3">
      <c r="B398" s="1"/>
      <c r="C398" s="1"/>
      <c r="D398" s="1"/>
      <c r="E398" s="1"/>
    </row>
    <row r="399" spans="2:5" x14ac:dyDescent="0.3">
      <c r="B399" s="1"/>
      <c r="C399" s="1"/>
      <c r="D399" s="1"/>
      <c r="E399" s="1"/>
    </row>
    <row r="400" spans="2:5" x14ac:dyDescent="0.3">
      <c r="B400" s="1"/>
      <c r="C400" s="1"/>
      <c r="D400" s="1"/>
      <c r="E400" s="1"/>
    </row>
    <row r="401" spans="2:5" x14ac:dyDescent="0.3">
      <c r="B401" s="1"/>
      <c r="C401" s="1"/>
      <c r="D401" s="1"/>
      <c r="E401" s="1"/>
    </row>
    <row r="402" spans="2:5" x14ac:dyDescent="0.3">
      <c r="B402" s="1"/>
      <c r="C402" s="1"/>
      <c r="D402" s="1"/>
      <c r="E402" s="1"/>
    </row>
    <row r="403" spans="2:5" x14ac:dyDescent="0.3">
      <c r="B403" s="1"/>
      <c r="C403" s="1"/>
      <c r="D403" s="1"/>
      <c r="E403" s="1"/>
    </row>
    <row r="404" spans="2:5" x14ac:dyDescent="0.3">
      <c r="B404" s="1"/>
      <c r="C404" s="1"/>
      <c r="D404" s="1"/>
      <c r="E404" s="1"/>
    </row>
    <row r="405" spans="2:5" x14ac:dyDescent="0.3">
      <c r="B405" s="1"/>
      <c r="C405" s="1"/>
      <c r="D405" s="1"/>
      <c r="E405" s="1"/>
    </row>
    <row r="406" spans="2:5" x14ac:dyDescent="0.3">
      <c r="B406" s="1"/>
      <c r="C406" s="1"/>
      <c r="D406" s="1"/>
      <c r="E406" s="1"/>
    </row>
    <row r="407" spans="2:5" x14ac:dyDescent="0.3">
      <c r="B407" s="1"/>
      <c r="C407" s="1"/>
      <c r="D407" s="1"/>
      <c r="E407" s="1"/>
    </row>
    <row r="408" spans="2:5" x14ac:dyDescent="0.3">
      <c r="B408" s="1"/>
      <c r="C408" s="1"/>
      <c r="D408" s="1"/>
      <c r="E408" s="1"/>
    </row>
    <row r="409" spans="2:5" x14ac:dyDescent="0.3">
      <c r="B409" s="1"/>
      <c r="C409" s="1"/>
      <c r="D409" s="1"/>
      <c r="E409" s="1"/>
    </row>
    <row r="410" spans="2:5" x14ac:dyDescent="0.3">
      <c r="B410" s="1"/>
      <c r="C410" s="1"/>
      <c r="D410" s="1"/>
      <c r="E410" s="1"/>
    </row>
    <row r="411" spans="2:5" x14ac:dyDescent="0.3">
      <c r="B411" s="1"/>
      <c r="C411" s="1"/>
      <c r="D411" s="1"/>
      <c r="E411" s="1"/>
    </row>
    <row r="412" spans="2:5" x14ac:dyDescent="0.3">
      <c r="B412" s="1"/>
      <c r="C412" s="1"/>
      <c r="D412" s="1"/>
      <c r="E412" s="1"/>
    </row>
    <row r="413" spans="2:5" x14ac:dyDescent="0.3">
      <c r="B413" s="1"/>
      <c r="C413" s="1"/>
      <c r="D413" s="1"/>
      <c r="E413" s="1"/>
    </row>
    <row r="414" spans="2:5" x14ac:dyDescent="0.3">
      <c r="B414" s="1"/>
      <c r="C414" s="1"/>
      <c r="D414" s="1"/>
      <c r="E414" s="1"/>
    </row>
    <row r="415" spans="2:5" x14ac:dyDescent="0.3">
      <c r="B415" s="1"/>
      <c r="C415" s="1"/>
      <c r="D415" s="1"/>
      <c r="E415" s="1"/>
    </row>
    <row r="416" spans="2:5" x14ac:dyDescent="0.3">
      <c r="B416" s="1"/>
      <c r="C416" s="1"/>
      <c r="D416" s="1"/>
      <c r="E416" s="1"/>
    </row>
    <row r="417" spans="2:5" x14ac:dyDescent="0.3">
      <c r="B417" s="1"/>
      <c r="C417" s="1"/>
      <c r="D417" s="1"/>
      <c r="E417" s="1"/>
    </row>
    <row r="418" spans="2:5" x14ac:dyDescent="0.3">
      <c r="B418" s="1"/>
      <c r="C418" s="1"/>
      <c r="D418" s="1"/>
      <c r="E418" s="1"/>
    </row>
    <row r="419" spans="2:5" x14ac:dyDescent="0.3">
      <c r="B419" s="1"/>
      <c r="C419" s="1"/>
      <c r="D419" s="1"/>
      <c r="E419" s="1"/>
    </row>
    <row r="420" spans="2:5" x14ac:dyDescent="0.3">
      <c r="B420" s="1"/>
      <c r="C420" s="1"/>
      <c r="D420" s="1"/>
      <c r="E420" s="1"/>
    </row>
    <row r="421" spans="2:5" x14ac:dyDescent="0.3">
      <c r="B421" s="1"/>
      <c r="C421" s="1"/>
      <c r="D421" s="1"/>
      <c r="E421" s="1"/>
    </row>
    <row r="422" spans="2:5" x14ac:dyDescent="0.3">
      <c r="B422" s="1"/>
      <c r="C422" s="1"/>
      <c r="D422" s="1"/>
      <c r="E422" s="1"/>
    </row>
    <row r="423" spans="2:5" x14ac:dyDescent="0.3">
      <c r="B423" s="1"/>
      <c r="C423" s="1"/>
      <c r="D423" s="1"/>
      <c r="E423" s="1"/>
    </row>
    <row r="424" spans="2:5" x14ac:dyDescent="0.3">
      <c r="B424" s="1"/>
      <c r="C424" s="1"/>
      <c r="D424" s="1"/>
      <c r="E424" s="1"/>
    </row>
    <row r="425" spans="2:5" x14ac:dyDescent="0.3">
      <c r="B425" s="1"/>
      <c r="C425" s="1"/>
      <c r="D425" s="1"/>
      <c r="E425" s="1"/>
    </row>
    <row r="426" spans="2:5" x14ac:dyDescent="0.3">
      <c r="B426" s="1"/>
      <c r="C426" s="1"/>
      <c r="D426" s="1"/>
      <c r="E426" s="1"/>
    </row>
    <row r="427" spans="2:5" x14ac:dyDescent="0.3">
      <c r="B427" s="1"/>
      <c r="C427" s="1"/>
      <c r="D427" s="1"/>
      <c r="E427" s="1"/>
    </row>
    <row r="428" spans="2:5" x14ac:dyDescent="0.3">
      <c r="B428" s="1"/>
      <c r="C428" s="1"/>
      <c r="D428" s="1"/>
      <c r="E428" s="1"/>
    </row>
    <row r="429" spans="2:5" x14ac:dyDescent="0.3">
      <c r="B429" s="1"/>
      <c r="C429" s="1"/>
      <c r="D429" s="1"/>
      <c r="E429" s="1"/>
    </row>
    <row r="430" spans="2:5" x14ac:dyDescent="0.3">
      <c r="B430" s="1"/>
      <c r="C430" s="1"/>
      <c r="D430" s="1"/>
      <c r="E430" s="1"/>
    </row>
    <row r="431" spans="2:5" x14ac:dyDescent="0.3">
      <c r="B431" s="1"/>
      <c r="C431" s="1"/>
      <c r="D431" s="1"/>
      <c r="E431" s="1"/>
    </row>
    <row r="432" spans="2:5" x14ac:dyDescent="0.3">
      <c r="B432" s="1"/>
      <c r="C432" s="1"/>
      <c r="D432" s="1"/>
      <c r="E432" s="1"/>
    </row>
    <row r="433" spans="2:5" x14ac:dyDescent="0.3">
      <c r="B433" s="1"/>
      <c r="C433" s="1"/>
      <c r="D433" s="1"/>
      <c r="E433" s="1"/>
    </row>
    <row r="434" spans="2:5" x14ac:dyDescent="0.3">
      <c r="B434" s="1"/>
      <c r="C434" s="1"/>
      <c r="D434" s="1"/>
      <c r="E434" s="1"/>
    </row>
    <row r="435" spans="2:5" x14ac:dyDescent="0.3">
      <c r="B435" s="1"/>
      <c r="C435" s="1"/>
      <c r="D435" s="1"/>
      <c r="E435" s="1"/>
    </row>
    <row r="436" spans="2:5" x14ac:dyDescent="0.3">
      <c r="B436" s="1"/>
      <c r="C436" s="1"/>
      <c r="D436" s="1"/>
      <c r="E436" s="1"/>
    </row>
    <row r="437" spans="2:5" x14ac:dyDescent="0.3">
      <c r="B437" s="1"/>
      <c r="C437" s="1"/>
      <c r="D437" s="1"/>
      <c r="E437" s="1"/>
    </row>
    <row r="438" spans="2:5" x14ac:dyDescent="0.3">
      <c r="B438" s="1"/>
      <c r="C438" s="1"/>
      <c r="D438" s="1"/>
      <c r="E438" s="1"/>
    </row>
    <row r="439" spans="2:5" x14ac:dyDescent="0.3">
      <c r="B439" s="1"/>
      <c r="C439" s="1"/>
      <c r="D439" s="1"/>
      <c r="E439" s="1"/>
    </row>
    <row r="440" spans="2:5" x14ac:dyDescent="0.3">
      <c r="B440" s="1"/>
      <c r="C440" s="1"/>
      <c r="D440" s="1"/>
      <c r="E440" s="1"/>
    </row>
    <row r="441" spans="2:5" x14ac:dyDescent="0.3">
      <c r="B441" s="1"/>
      <c r="C441" s="1"/>
      <c r="D441" s="1"/>
      <c r="E441" s="1"/>
    </row>
    <row r="442" spans="2:5" x14ac:dyDescent="0.3">
      <c r="B442" s="1"/>
      <c r="C442" s="1"/>
      <c r="D442" s="1"/>
      <c r="E442" s="1"/>
    </row>
    <row r="443" spans="2:5" x14ac:dyDescent="0.3">
      <c r="B443" s="1"/>
      <c r="C443" s="1"/>
      <c r="D443" s="1"/>
      <c r="E443" s="1"/>
    </row>
    <row r="444" spans="2:5" x14ac:dyDescent="0.3">
      <c r="B444" s="1"/>
      <c r="C444" s="1"/>
      <c r="D444" s="1"/>
      <c r="E444" s="1"/>
    </row>
    <row r="445" spans="2:5" x14ac:dyDescent="0.3">
      <c r="B445" s="1"/>
      <c r="C445" s="1"/>
      <c r="D445" s="1"/>
      <c r="E445" s="1"/>
    </row>
    <row r="446" spans="2:5" x14ac:dyDescent="0.3">
      <c r="B446" s="1"/>
      <c r="C446" s="1"/>
      <c r="D446" s="1"/>
      <c r="E446" s="1"/>
    </row>
    <row r="447" spans="2:5" x14ac:dyDescent="0.3">
      <c r="B447" s="1"/>
      <c r="C447" s="1"/>
      <c r="D447" s="1"/>
      <c r="E447" s="1"/>
    </row>
    <row r="448" spans="2:5" x14ac:dyDescent="0.3">
      <c r="B448" s="1"/>
      <c r="C448" s="1"/>
      <c r="D448" s="1"/>
      <c r="E448" s="1"/>
    </row>
    <row r="449" spans="2:5" x14ac:dyDescent="0.3">
      <c r="B449" s="1"/>
      <c r="C449" s="1"/>
      <c r="D449" s="1"/>
      <c r="E449" s="1"/>
    </row>
    <row r="450" spans="2:5" x14ac:dyDescent="0.3">
      <c r="B450" s="1"/>
      <c r="C450" s="1"/>
      <c r="D450" s="1"/>
      <c r="E450" s="1"/>
    </row>
    <row r="451" spans="2:5" x14ac:dyDescent="0.3">
      <c r="B451" s="1"/>
      <c r="C451" s="1"/>
      <c r="D451" s="1"/>
      <c r="E451" s="1"/>
    </row>
    <row r="452" spans="2:5" x14ac:dyDescent="0.3">
      <c r="B452" s="1"/>
      <c r="C452" s="1"/>
      <c r="D452" s="1"/>
      <c r="E452" s="1"/>
    </row>
    <row r="453" spans="2:5" x14ac:dyDescent="0.3">
      <c r="B453" s="1"/>
      <c r="C453" s="1"/>
      <c r="D453" s="1"/>
      <c r="E453" s="1"/>
    </row>
    <row r="454" spans="2:5" x14ac:dyDescent="0.3">
      <c r="B454" s="1"/>
      <c r="C454" s="1"/>
      <c r="D454" s="1"/>
      <c r="E454" s="1"/>
    </row>
    <row r="455" spans="2:5" x14ac:dyDescent="0.3">
      <c r="B455" s="1"/>
      <c r="C455" s="1"/>
      <c r="D455" s="1"/>
      <c r="E455" s="1"/>
    </row>
    <row r="456" spans="2:5" x14ac:dyDescent="0.3">
      <c r="B456" s="1"/>
      <c r="C456" s="1"/>
      <c r="D456" s="1"/>
      <c r="E456" s="1"/>
    </row>
    <row r="457" spans="2:5" x14ac:dyDescent="0.3">
      <c r="B457" s="1"/>
      <c r="C457" s="1"/>
      <c r="D457" s="1"/>
      <c r="E457" s="1"/>
    </row>
    <row r="458" spans="2:5" x14ac:dyDescent="0.3">
      <c r="B458" s="1"/>
      <c r="C458" s="1"/>
      <c r="D458" s="1"/>
      <c r="E458" s="1"/>
    </row>
    <row r="459" spans="2:5" x14ac:dyDescent="0.3">
      <c r="B459" s="1"/>
      <c r="C459" s="1"/>
      <c r="D459" s="1"/>
      <c r="E459" s="1"/>
    </row>
    <row r="460" spans="2:5" x14ac:dyDescent="0.3">
      <c r="B460" s="1"/>
      <c r="C460" s="1"/>
      <c r="D460" s="1"/>
      <c r="E460" s="1"/>
    </row>
    <row r="461" spans="2:5" x14ac:dyDescent="0.3">
      <c r="B461" s="1"/>
      <c r="C461" s="1"/>
      <c r="D461" s="1"/>
      <c r="E461" s="1"/>
    </row>
    <row r="462" spans="2:5" x14ac:dyDescent="0.3">
      <c r="B462" s="1"/>
      <c r="C462" s="1"/>
      <c r="D462" s="1"/>
      <c r="E462" s="1"/>
    </row>
    <row r="463" spans="2:5" x14ac:dyDescent="0.3">
      <c r="B463" s="1"/>
      <c r="C463" s="1"/>
      <c r="D463" s="1"/>
      <c r="E463" s="1"/>
    </row>
    <row r="464" spans="2:5" x14ac:dyDescent="0.3">
      <c r="B464" s="1"/>
      <c r="C464" s="1"/>
      <c r="D464" s="1"/>
      <c r="E464" s="1"/>
    </row>
    <row r="465" spans="2:5" x14ac:dyDescent="0.3">
      <c r="B465" s="1"/>
      <c r="C465" s="1"/>
      <c r="D465" s="1"/>
      <c r="E465" s="1"/>
    </row>
    <row r="466" spans="2:5" x14ac:dyDescent="0.3">
      <c r="B466" s="1"/>
      <c r="C466" s="1"/>
      <c r="D466" s="1"/>
      <c r="E466" s="1"/>
    </row>
    <row r="467" spans="2:5" x14ac:dyDescent="0.3">
      <c r="B467" s="1"/>
      <c r="C467" s="1"/>
      <c r="D467" s="1"/>
      <c r="E467" s="1"/>
    </row>
    <row r="468" spans="2:5" x14ac:dyDescent="0.3">
      <c r="B468" s="1"/>
      <c r="C468" s="1"/>
      <c r="D468" s="1"/>
      <c r="E468" s="1"/>
    </row>
    <row r="469" spans="2:5" x14ac:dyDescent="0.3">
      <c r="B469" s="1"/>
      <c r="C469" s="1"/>
      <c r="D469" s="1"/>
      <c r="E469" s="1"/>
    </row>
    <row r="470" spans="2:5" x14ac:dyDescent="0.3">
      <c r="B470" s="1"/>
      <c r="C470" s="1"/>
      <c r="D470" s="1"/>
      <c r="E470" s="1"/>
    </row>
    <row r="471" spans="2:5" x14ac:dyDescent="0.3">
      <c r="B471" s="1"/>
      <c r="C471" s="1"/>
      <c r="D471" s="1"/>
      <c r="E471" s="1"/>
    </row>
    <row r="472" spans="2:5" x14ac:dyDescent="0.3">
      <c r="B472" s="1"/>
      <c r="C472" s="1"/>
      <c r="D472" s="1"/>
      <c r="E472" s="1"/>
    </row>
    <row r="473" spans="2:5" x14ac:dyDescent="0.3">
      <c r="B473" s="1"/>
      <c r="C473" s="1"/>
      <c r="D473" s="1"/>
      <c r="E473" s="1"/>
    </row>
    <row r="474" spans="2:5" x14ac:dyDescent="0.3">
      <c r="B474" s="1"/>
      <c r="C474" s="1"/>
      <c r="D474" s="1"/>
      <c r="E474" s="1"/>
    </row>
    <row r="475" spans="2:5" x14ac:dyDescent="0.3">
      <c r="B475" s="1"/>
      <c r="C475" s="1"/>
      <c r="D475" s="1"/>
      <c r="E475" s="1"/>
    </row>
    <row r="476" spans="2:5" x14ac:dyDescent="0.3">
      <c r="B476" s="1"/>
      <c r="C476" s="1"/>
      <c r="D476" s="1"/>
      <c r="E476" s="1"/>
    </row>
    <row r="477" spans="2:5" x14ac:dyDescent="0.3">
      <c r="B477" s="1"/>
      <c r="C477" s="1"/>
      <c r="D477" s="1"/>
      <c r="E477" s="1"/>
    </row>
    <row r="478" spans="2:5" x14ac:dyDescent="0.3">
      <c r="B478" s="1"/>
      <c r="C478" s="1"/>
      <c r="D478" s="1"/>
      <c r="E478" s="1"/>
    </row>
    <row r="479" spans="2:5" x14ac:dyDescent="0.3">
      <c r="B479" s="1"/>
      <c r="C479" s="1"/>
      <c r="D479" s="1"/>
      <c r="E479" s="1"/>
    </row>
    <row r="480" spans="2:5" x14ac:dyDescent="0.3">
      <c r="B480" s="1"/>
      <c r="C480" s="1"/>
      <c r="D480" s="1"/>
      <c r="E480" s="1"/>
    </row>
    <row r="481" spans="2:5" x14ac:dyDescent="0.3">
      <c r="B481" s="1"/>
      <c r="C481" s="1"/>
      <c r="D481" s="1"/>
      <c r="E481" s="1"/>
    </row>
    <row r="482" spans="2:5" x14ac:dyDescent="0.3">
      <c r="B482" s="1"/>
      <c r="C482" s="1"/>
      <c r="D482" s="1"/>
      <c r="E482" s="1"/>
    </row>
    <row r="483" spans="2:5" x14ac:dyDescent="0.3">
      <c r="B483" s="1"/>
      <c r="C483" s="1"/>
      <c r="D483" s="1"/>
      <c r="E483" s="1"/>
    </row>
    <row r="484" spans="2:5" x14ac:dyDescent="0.3">
      <c r="B484" s="1"/>
      <c r="C484" s="1"/>
      <c r="D484" s="1"/>
      <c r="E484" s="1"/>
    </row>
    <row r="485" spans="2:5" x14ac:dyDescent="0.3">
      <c r="B485" s="1"/>
      <c r="C485" s="1"/>
      <c r="D485" s="1"/>
      <c r="E485" s="1"/>
    </row>
  </sheetData>
  <autoFilter ref="B7:G47" xr:uid="{00000000-0009-0000-0000-000000000000}"/>
  <sortState xmlns:xlrd2="http://schemas.microsoft.com/office/spreadsheetml/2017/richdata2" ref="B9:G44">
    <sortCondition ref="B9:B44"/>
  </sortState>
  <conditionalFormatting sqref="B9:G44">
    <cfRule type="expression" dxfId="2" priority="1">
      <formula>MOD(ROW(),2)</formula>
    </cfRule>
  </conditionalFormatting>
  <printOptions horizontalCentered="1"/>
  <pageMargins left="0" right="0" top="0.5" bottom="0.5" header="0.3" footer="0.3"/>
  <pageSetup scale="54" orientation="landscape" r:id="rId1"/>
  <headerFooter differentOddEven="1">
    <oddFooter>&amp;Lpage 1 of 3&amp;RJanuary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zoomScale="130" zoomScaleNormal="130" workbookViewId="0">
      <pane xSplit="2" ySplit="8" topLeftCell="C29" activePane="bottomRight" state="frozen"/>
      <selection activeCell="F54" sqref="F54"/>
      <selection pane="topRight" activeCell="F54" sqref="F54"/>
      <selection pane="bottomLeft" activeCell="F54" sqref="F54"/>
      <selection pane="bottomRight" activeCell="B35" sqref="B35"/>
    </sheetView>
  </sheetViews>
  <sheetFormatPr defaultRowHeight="15" x14ac:dyDescent="0.25"/>
  <cols>
    <col min="1" max="1" width="4.42578125" customWidth="1"/>
    <col min="2" max="2" width="73.7109375" customWidth="1"/>
    <col min="3" max="3" width="28.140625" customWidth="1"/>
    <col min="4" max="4" width="29.5703125" customWidth="1"/>
    <col min="5" max="5" width="29.85546875" customWidth="1"/>
    <col min="6" max="6" width="25.140625" customWidth="1"/>
  </cols>
  <sheetData>
    <row r="1" spans="1:6" ht="20.25" x14ac:dyDescent="0.3">
      <c r="B1" s="12" t="s">
        <v>29</v>
      </c>
      <c r="C1" s="13"/>
      <c r="D1" s="1"/>
      <c r="E1" s="1"/>
    </row>
    <row r="2" spans="1:6" ht="20.25" x14ac:dyDescent="0.3">
      <c r="B2" s="12" t="s">
        <v>30</v>
      </c>
      <c r="C2" s="13"/>
      <c r="D2" s="1"/>
      <c r="E2" s="1"/>
    </row>
    <row r="3" spans="1:6" ht="20.25" x14ac:dyDescent="0.3">
      <c r="B3" s="12" t="s">
        <v>48</v>
      </c>
      <c r="C3" s="13"/>
      <c r="D3" s="1"/>
      <c r="E3" s="1"/>
    </row>
    <row r="4" spans="1:6" ht="18.75" x14ac:dyDescent="0.3">
      <c r="B4" s="13"/>
      <c r="C4" s="13"/>
      <c r="D4" s="1"/>
      <c r="E4" s="1"/>
    </row>
    <row r="5" spans="1:6" ht="18.75" x14ac:dyDescent="0.3">
      <c r="B5" s="14" t="s">
        <v>49</v>
      </c>
      <c r="C5" s="15">
        <v>24187701</v>
      </c>
      <c r="D5" s="1"/>
      <c r="E5" s="1"/>
    </row>
    <row r="6" spans="1:6" ht="18.75" x14ac:dyDescent="0.3">
      <c r="B6" s="1"/>
      <c r="C6" s="1"/>
      <c r="D6" s="1"/>
      <c r="E6" s="1"/>
    </row>
    <row r="7" spans="1:6" ht="93.75" x14ac:dyDescent="0.3">
      <c r="A7" s="11"/>
      <c r="B7" s="2" t="s">
        <v>31</v>
      </c>
      <c r="C7" s="31" t="s">
        <v>34</v>
      </c>
      <c r="D7" s="31" t="s">
        <v>35</v>
      </c>
      <c r="E7" s="31" t="s">
        <v>36</v>
      </c>
      <c r="F7" s="31" t="s">
        <v>67</v>
      </c>
    </row>
    <row r="8" spans="1:6" ht="18.75" x14ac:dyDescent="0.3">
      <c r="A8" s="11"/>
      <c r="B8" s="20" t="s">
        <v>33</v>
      </c>
      <c r="C8" s="3"/>
      <c r="D8" s="3"/>
      <c r="E8" s="3"/>
      <c r="F8" s="35">
        <v>24187701</v>
      </c>
    </row>
    <row r="9" spans="1:6" ht="18.75" x14ac:dyDescent="0.3">
      <c r="A9" s="11">
        <v>1</v>
      </c>
      <c r="B9" s="6" t="s">
        <v>56</v>
      </c>
      <c r="C9" s="7"/>
      <c r="D9" s="7">
        <v>30000</v>
      </c>
      <c r="E9" s="7"/>
      <c r="F9" s="9">
        <f t="shared" ref="F9:F25" si="0">SUM(C9:E9)</f>
        <v>30000</v>
      </c>
    </row>
    <row r="10" spans="1:6" ht="18.75" x14ac:dyDescent="0.3">
      <c r="A10" s="11">
        <f>+A9+1</f>
        <v>2</v>
      </c>
      <c r="B10" s="28" t="s">
        <v>42</v>
      </c>
      <c r="C10" s="7">
        <v>408997</v>
      </c>
      <c r="D10" s="7"/>
      <c r="E10" s="7"/>
      <c r="F10" s="9">
        <f t="shared" si="0"/>
        <v>408997</v>
      </c>
    </row>
    <row r="11" spans="1:6" ht="18.75" x14ac:dyDescent="0.3">
      <c r="A11" s="11">
        <f t="shared" ref="A11:A26" si="1">+A10+1</f>
        <v>3</v>
      </c>
      <c r="B11" s="6" t="s">
        <v>50</v>
      </c>
      <c r="C11" s="7">
        <v>1750</v>
      </c>
      <c r="D11" s="7"/>
      <c r="E11" s="7">
        <v>7250</v>
      </c>
      <c r="F11" s="9">
        <f t="shared" si="0"/>
        <v>9000</v>
      </c>
    </row>
    <row r="12" spans="1:6" ht="18.75" x14ac:dyDescent="0.3">
      <c r="A12" s="11">
        <f t="shared" si="1"/>
        <v>4</v>
      </c>
      <c r="B12" s="6" t="s">
        <v>10</v>
      </c>
      <c r="C12" s="7"/>
      <c r="D12" s="7">
        <v>2027847</v>
      </c>
      <c r="E12" s="7"/>
      <c r="F12" s="9">
        <f t="shared" si="0"/>
        <v>2027847</v>
      </c>
    </row>
    <row r="13" spans="1:6" ht="18.75" x14ac:dyDescent="0.3">
      <c r="A13" s="11">
        <f t="shared" si="1"/>
        <v>5</v>
      </c>
      <c r="B13" s="6" t="s">
        <v>57</v>
      </c>
      <c r="C13" s="7"/>
      <c r="D13" s="7"/>
      <c r="E13" s="7">
        <v>370000</v>
      </c>
      <c r="F13" s="9">
        <f t="shared" si="0"/>
        <v>370000</v>
      </c>
    </row>
    <row r="14" spans="1:6" ht="18.75" x14ac:dyDescent="0.3">
      <c r="A14" s="11">
        <f t="shared" si="1"/>
        <v>6</v>
      </c>
      <c r="B14" s="6" t="s">
        <v>69</v>
      </c>
      <c r="C14" s="7"/>
      <c r="D14" s="7">
        <v>810542</v>
      </c>
      <c r="E14" s="7"/>
      <c r="F14" s="9">
        <f t="shared" si="0"/>
        <v>810542</v>
      </c>
    </row>
    <row r="15" spans="1:6" ht="18.75" x14ac:dyDescent="0.3">
      <c r="A15" s="11">
        <f t="shared" si="1"/>
        <v>7</v>
      </c>
      <c r="B15" s="6" t="s">
        <v>51</v>
      </c>
      <c r="C15" s="7">
        <v>150841</v>
      </c>
      <c r="D15" s="7">
        <v>630122</v>
      </c>
      <c r="E15" s="7">
        <v>59037</v>
      </c>
      <c r="F15" s="9">
        <f t="shared" si="0"/>
        <v>840000</v>
      </c>
    </row>
    <row r="16" spans="1:6" ht="18.75" x14ac:dyDescent="0.3">
      <c r="A16" s="11">
        <f t="shared" si="1"/>
        <v>8</v>
      </c>
      <c r="B16" s="6" t="s">
        <v>52</v>
      </c>
      <c r="C16" s="7"/>
      <c r="D16" s="7">
        <v>110000</v>
      </c>
      <c r="E16" s="7"/>
      <c r="F16" s="9">
        <f t="shared" si="0"/>
        <v>110000</v>
      </c>
    </row>
    <row r="17" spans="1:8" ht="18.75" x14ac:dyDescent="0.3">
      <c r="A17" s="11">
        <f t="shared" si="1"/>
        <v>9</v>
      </c>
      <c r="B17" s="6" t="s">
        <v>70</v>
      </c>
      <c r="C17" s="7"/>
      <c r="D17" s="7">
        <f>1980922+629952+694268-305142</f>
        <v>3000000</v>
      </c>
      <c r="E17" s="7"/>
      <c r="F17" s="9">
        <f t="shared" si="0"/>
        <v>3000000</v>
      </c>
    </row>
    <row r="18" spans="1:8" ht="18.75" x14ac:dyDescent="0.3">
      <c r="A18" s="11">
        <f t="shared" si="1"/>
        <v>10</v>
      </c>
      <c r="B18" s="6" t="s">
        <v>55</v>
      </c>
      <c r="C18" s="7">
        <v>3802850</v>
      </c>
      <c r="D18" s="7"/>
      <c r="E18" s="7">
        <v>2742952</v>
      </c>
      <c r="F18" s="9">
        <f t="shared" si="0"/>
        <v>6545802</v>
      </c>
    </row>
    <row r="19" spans="1:8" ht="18.75" x14ac:dyDescent="0.3">
      <c r="A19" s="11">
        <f t="shared" si="1"/>
        <v>11</v>
      </c>
      <c r="B19" s="28" t="s">
        <v>75</v>
      </c>
      <c r="C19" s="7">
        <f>566622+217804+615000+37620</f>
        <v>1437046</v>
      </c>
      <c r="D19" s="7">
        <v>526695</v>
      </c>
      <c r="E19" s="7">
        <v>1411259</v>
      </c>
      <c r="F19" s="9">
        <f t="shared" si="0"/>
        <v>3375000</v>
      </c>
    </row>
    <row r="20" spans="1:8" ht="18.75" x14ac:dyDescent="0.3">
      <c r="A20" s="11">
        <f t="shared" si="1"/>
        <v>12</v>
      </c>
      <c r="B20" s="6" t="s">
        <v>71</v>
      </c>
      <c r="C20" s="7">
        <v>147000</v>
      </c>
      <c r="D20" s="7"/>
      <c r="E20" s="7"/>
      <c r="F20" s="9">
        <f t="shared" si="0"/>
        <v>147000</v>
      </c>
    </row>
    <row r="21" spans="1:8" ht="18.75" x14ac:dyDescent="0.3">
      <c r="A21" s="11">
        <f t="shared" si="1"/>
        <v>13</v>
      </c>
      <c r="B21" s="6" t="s">
        <v>72</v>
      </c>
      <c r="C21" s="7">
        <v>950000</v>
      </c>
      <c r="D21" s="7"/>
      <c r="E21" s="7"/>
      <c r="F21" s="9">
        <f t="shared" si="0"/>
        <v>950000</v>
      </c>
    </row>
    <row r="22" spans="1:8" ht="18.75" x14ac:dyDescent="0.3">
      <c r="A22" s="11">
        <f t="shared" si="1"/>
        <v>14</v>
      </c>
      <c r="B22" s="6" t="s">
        <v>58</v>
      </c>
      <c r="C22" s="7"/>
      <c r="D22" s="7">
        <v>30000</v>
      </c>
      <c r="E22" s="7"/>
      <c r="F22" s="9">
        <f t="shared" si="0"/>
        <v>30000</v>
      </c>
    </row>
    <row r="23" spans="1:8" ht="18.75" x14ac:dyDescent="0.3">
      <c r="A23" s="71">
        <f t="shared" si="1"/>
        <v>15</v>
      </c>
      <c r="B23" s="68" t="s">
        <v>73</v>
      </c>
      <c r="C23" s="69">
        <v>898288</v>
      </c>
      <c r="D23" s="69"/>
      <c r="E23" s="69"/>
      <c r="F23" s="70">
        <f t="shared" si="0"/>
        <v>898288</v>
      </c>
    </row>
    <row r="24" spans="1:8" ht="18.75" x14ac:dyDescent="0.3">
      <c r="A24" s="11">
        <f t="shared" si="1"/>
        <v>16</v>
      </c>
      <c r="B24" s="6" t="s">
        <v>76</v>
      </c>
      <c r="C24" s="7">
        <f>2900000+1185225</f>
        <v>4085225</v>
      </c>
      <c r="D24" s="7"/>
      <c r="E24" s="7"/>
      <c r="F24" s="9">
        <f t="shared" si="0"/>
        <v>4085225</v>
      </c>
    </row>
    <row r="25" spans="1:8" ht="18.75" x14ac:dyDescent="0.3">
      <c r="A25" s="11">
        <f t="shared" si="1"/>
        <v>17</v>
      </c>
      <c r="B25" s="6" t="s">
        <v>59</v>
      </c>
      <c r="C25" s="7"/>
      <c r="D25" s="7"/>
      <c r="E25" s="7">
        <v>550000</v>
      </c>
      <c r="F25" s="9">
        <f t="shared" si="0"/>
        <v>550000</v>
      </c>
    </row>
    <row r="26" spans="1:8" ht="18.75" x14ac:dyDescent="0.3">
      <c r="A26" s="11">
        <f t="shared" si="1"/>
        <v>18</v>
      </c>
      <c r="B26" s="8" t="s">
        <v>28</v>
      </c>
      <c r="C26" s="36">
        <f>SUM(C9:C25)</f>
        <v>11881997</v>
      </c>
      <c r="D26" s="36">
        <f>SUM(D9:D25)</f>
        <v>7165206</v>
      </c>
      <c r="E26" s="36">
        <f>SUM(E9:E25)</f>
        <v>5140498</v>
      </c>
      <c r="F26" s="36">
        <f>SUM(F9:F25)</f>
        <v>24187701</v>
      </c>
    </row>
    <row r="27" spans="1:8" ht="18.75" x14ac:dyDescent="0.3">
      <c r="A27" s="26"/>
      <c r="B27" s="1"/>
      <c r="C27" s="4"/>
      <c r="D27" s="4"/>
      <c r="E27" s="4"/>
      <c r="F27" s="5"/>
    </row>
    <row r="28" spans="1:8" ht="18.75" x14ac:dyDescent="0.3">
      <c r="A28" s="26"/>
      <c r="B28" s="38"/>
      <c r="C28" s="39"/>
      <c r="D28" s="40" t="s">
        <v>60</v>
      </c>
      <c r="E28" s="40"/>
      <c r="F28" s="41">
        <v>0</v>
      </c>
    </row>
    <row r="30" spans="1:8" ht="26.25" hidden="1" x14ac:dyDescent="0.45">
      <c r="A30" s="26"/>
      <c r="B30" s="76" t="s">
        <v>78</v>
      </c>
    </row>
    <row r="31" spans="1:8" ht="26.25" hidden="1" x14ac:dyDescent="0.45">
      <c r="A31" t="s">
        <v>79</v>
      </c>
      <c r="B31" s="74" t="s">
        <v>85</v>
      </c>
      <c r="C31" s="75"/>
      <c r="D31" s="75"/>
      <c r="E31" s="75"/>
      <c r="F31" s="75"/>
      <c r="G31" s="74"/>
      <c r="H31" s="76"/>
    </row>
    <row r="32" spans="1:8" ht="26.25" hidden="1" x14ac:dyDescent="0.45">
      <c r="A32" t="s">
        <v>81</v>
      </c>
      <c r="B32" s="76" t="s">
        <v>86</v>
      </c>
      <c r="C32" s="76"/>
      <c r="D32" s="76"/>
      <c r="E32" s="76"/>
      <c r="F32" s="76"/>
      <c r="G32" s="76"/>
      <c r="H32" s="76"/>
    </row>
    <row r="33" spans="2:10" ht="26.25" x14ac:dyDescent="0.45">
      <c r="B33" s="87" t="s">
        <v>93</v>
      </c>
      <c r="C33" s="76"/>
      <c r="D33" s="76"/>
      <c r="E33" s="76"/>
      <c r="F33" s="76"/>
      <c r="G33" s="76"/>
      <c r="H33" s="76"/>
    </row>
    <row r="34" spans="2:10" s="73" customFormat="1" ht="22.5" x14ac:dyDescent="0.4">
      <c r="B34" s="85" t="s">
        <v>98</v>
      </c>
    </row>
    <row r="35" spans="2:10" ht="22.5" x14ac:dyDescent="0.4">
      <c r="B35" s="85"/>
      <c r="C35" s="73"/>
      <c r="D35" s="73"/>
      <c r="E35" s="73"/>
      <c r="F35" s="73"/>
      <c r="G35" s="73"/>
      <c r="H35" s="73"/>
      <c r="I35" s="73"/>
      <c r="J35" s="73"/>
    </row>
  </sheetData>
  <sortState xmlns:xlrd2="http://schemas.microsoft.com/office/spreadsheetml/2017/richdata2" ref="B9:F25">
    <sortCondition ref="B9:B25"/>
  </sortState>
  <conditionalFormatting sqref="B9:F25">
    <cfRule type="expression" dxfId="1" priority="1">
      <formula>MOD(ROW(),2)</formula>
    </cfRule>
  </conditionalFormatting>
  <printOptions horizontalCentered="1"/>
  <pageMargins left="0.3" right="0.3" top="1" bottom="1" header="0.3" footer="0.3"/>
  <pageSetup scale="69" orientation="landscape" r:id="rId1"/>
  <headerFooter>
    <oddFooter>&amp;Lpage 2 of 3&amp;RJanuary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tabSelected="1" zoomScale="130" zoomScaleNormal="130" workbookViewId="0">
      <pane xSplit="2" ySplit="8" topLeftCell="C9" activePane="bottomRight" state="frozen"/>
      <selection activeCell="F54" sqref="F54"/>
      <selection pane="topRight" activeCell="F54" sqref="F54"/>
      <selection pane="bottomLeft" activeCell="F54" sqref="F54"/>
      <selection pane="bottomRight" activeCell="B27" sqref="B27"/>
    </sheetView>
  </sheetViews>
  <sheetFormatPr defaultRowHeight="15" x14ac:dyDescent="0.25"/>
  <cols>
    <col min="1" max="1" width="3.28515625" bestFit="1" customWidth="1"/>
    <col min="2" max="2" width="74.42578125" bestFit="1" customWidth="1"/>
    <col min="3" max="3" width="29" customWidth="1"/>
    <col min="4" max="4" width="33.140625" customWidth="1"/>
    <col min="5" max="6" width="26.85546875" customWidth="1"/>
  </cols>
  <sheetData>
    <row r="1" spans="1:6" ht="20.25" x14ac:dyDescent="0.3">
      <c r="B1" s="12" t="s">
        <v>29</v>
      </c>
      <c r="C1" s="13"/>
      <c r="D1" s="1"/>
      <c r="E1" s="1"/>
    </row>
    <row r="2" spans="1:6" ht="20.25" x14ac:dyDescent="0.3">
      <c r="B2" s="12" t="s">
        <v>30</v>
      </c>
      <c r="C2" s="13"/>
      <c r="D2" s="1"/>
      <c r="E2" s="1"/>
    </row>
    <row r="3" spans="1:6" ht="20.25" x14ac:dyDescent="0.3">
      <c r="B3" s="12" t="s">
        <v>61</v>
      </c>
      <c r="C3" s="13"/>
      <c r="D3" s="1"/>
      <c r="E3" s="1"/>
    </row>
    <row r="4" spans="1:6" ht="18.75" x14ac:dyDescent="0.3">
      <c r="B4" s="13"/>
      <c r="C4" s="13"/>
      <c r="D4" s="1"/>
      <c r="E4" s="1"/>
    </row>
    <row r="5" spans="1:6" ht="18.75" x14ac:dyDescent="0.3">
      <c r="B5" s="14" t="s">
        <v>62</v>
      </c>
      <c r="C5" s="15">
        <v>21251054</v>
      </c>
      <c r="D5" s="1"/>
      <c r="E5" s="1"/>
    </row>
    <row r="6" spans="1:6" ht="18.75" x14ac:dyDescent="0.3">
      <c r="B6" s="1"/>
      <c r="C6" s="1"/>
      <c r="D6" s="1"/>
      <c r="E6" s="1"/>
    </row>
    <row r="7" spans="1:6" ht="93.75" x14ac:dyDescent="0.3">
      <c r="A7" s="11"/>
      <c r="B7" s="2" t="s">
        <v>31</v>
      </c>
      <c r="C7" s="31" t="s">
        <v>34</v>
      </c>
      <c r="D7" s="31" t="s">
        <v>35</v>
      </c>
      <c r="E7" s="31" t="s">
        <v>36</v>
      </c>
      <c r="F7" s="31" t="s">
        <v>66</v>
      </c>
    </row>
    <row r="8" spans="1:6" ht="18.75" x14ac:dyDescent="0.3">
      <c r="A8" s="11"/>
      <c r="B8" s="20" t="s">
        <v>33</v>
      </c>
      <c r="C8" s="3"/>
      <c r="D8" s="3"/>
      <c r="E8" s="3"/>
      <c r="F8" s="37">
        <v>21251054</v>
      </c>
    </row>
    <row r="9" spans="1:6" ht="18.75" x14ac:dyDescent="0.3">
      <c r="A9" s="11">
        <v>1</v>
      </c>
      <c r="B9" s="6" t="s">
        <v>56</v>
      </c>
      <c r="C9" s="7">
        <v>40000</v>
      </c>
      <c r="D9" s="7"/>
      <c r="E9" s="7"/>
      <c r="F9" s="9">
        <f t="shared" ref="F9:F18" si="0">SUM(C9:E9)</f>
        <v>40000</v>
      </c>
    </row>
    <row r="10" spans="1:6" ht="18.75" x14ac:dyDescent="0.3">
      <c r="A10" s="11">
        <f t="shared" ref="A10:A15" si="1">+A9+1</f>
        <v>2</v>
      </c>
      <c r="B10" s="6" t="s">
        <v>63</v>
      </c>
      <c r="C10" s="7"/>
      <c r="D10" s="7"/>
      <c r="E10" s="7">
        <v>4085225</v>
      </c>
      <c r="F10" s="9">
        <f t="shared" si="0"/>
        <v>4085225</v>
      </c>
    </row>
    <row r="11" spans="1:6" ht="18.75" x14ac:dyDescent="0.3">
      <c r="A11" s="11">
        <v>3</v>
      </c>
      <c r="B11" s="6" t="s">
        <v>10</v>
      </c>
      <c r="C11" s="7">
        <v>1200000</v>
      </c>
      <c r="D11" s="7"/>
      <c r="E11" s="7"/>
      <c r="F11" s="9">
        <f t="shared" si="0"/>
        <v>1200000</v>
      </c>
    </row>
    <row r="12" spans="1:6" ht="18.75" x14ac:dyDescent="0.3">
      <c r="A12" s="11">
        <v>4</v>
      </c>
      <c r="B12" s="6" t="s">
        <v>55</v>
      </c>
      <c r="C12" s="7"/>
      <c r="D12" s="7"/>
      <c r="E12" s="7">
        <v>1677426</v>
      </c>
      <c r="F12" s="9">
        <f t="shared" si="0"/>
        <v>1677426</v>
      </c>
    </row>
    <row r="13" spans="1:6" ht="18.75" x14ac:dyDescent="0.3">
      <c r="A13" s="11">
        <v>5</v>
      </c>
      <c r="B13" s="6" t="s">
        <v>90</v>
      </c>
      <c r="C13" s="7">
        <v>3375000</v>
      </c>
      <c r="D13" s="82"/>
      <c r="E13" s="82"/>
      <c r="F13" s="9">
        <f t="shared" si="0"/>
        <v>3375000</v>
      </c>
    </row>
    <row r="14" spans="1:6" ht="18.75" x14ac:dyDescent="0.3">
      <c r="A14" s="11">
        <v>6</v>
      </c>
      <c r="B14" s="6" t="s">
        <v>54</v>
      </c>
      <c r="C14" s="7">
        <v>972321</v>
      </c>
      <c r="D14" s="83"/>
      <c r="E14" s="83"/>
      <c r="F14" s="9">
        <f t="shared" si="0"/>
        <v>972321</v>
      </c>
    </row>
    <row r="15" spans="1:6" ht="18.75" x14ac:dyDescent="0.3">
      <c r="A15" s="11">
        <f t="shared" si="1"/>
        <v>7</v>
      </c>
      <c r="B15" s="6" t="s">
        <v>53</v>
      </c>
      <c r="C15" s="7"/>
      <c r="D15" s="7"/>
      <c r="E15" s="7">
        <v>875000</v>
      </c>
      <c r="F15" s="9">
        <f t="shared" si="0"/>
        <v>875000</v>
      </c>
    </row>
    <row r="16" spans="1:6" ht="18.75" x14ac:dyDescent="0.3">
      <c r="A16" s="11">
        <v>8</v>
      </c>
      <c r="B16" s="6" t="s">
        <v>94</v>
      </c>
      <c r="C16" s="7"/>
      <c r="D16" s="7"/>
      <c r="E16" s="7">
        <v>1500000</v>
      </c>
      <c r="F16" s="9">
        <f t="shared" si="0"/>
        <v>1500000</v>
      </c>
    </row>
    <row r="17" spans="1:15" ht="18.75" x14ac:dyDescent="0.3">
      <c r="A17" s="11">
        <v>10</v>
      </c>
      <c r="B17" s="6" t="s">
        <v>4</v>
      </c>
      <c r="C17" s="7">
        <v>250000</v>
      </c>
      <c r="D17" s="7"/>
      <c r="E17" s="7"/>
      <c r="F17" s="9">
        <f t="shared" si="0"/>
        <v>250000</v>
      </c>
    </row>
    <row r="18" spans="1:15" ht="18.75" x14ac:dyDescent="0.3">
      <c r="A18" s="11">
        <v>11</v>
      </c>
      <c r="B18" s="6" t="s">
        <v>64</v>
      </c>
      <c r="C18" s="7">
        <v>1384724</v>
      </c>
      <c r="D18" s="7"/>
      <c r="E18" s="7">
        <v>582042</v>
      </c>
      <c r="F18" s="9">
        <f t="shared" si="0"/>
        <v>1966766</v>
      </c>
    </row>
    <row r="19" spans="1:15" ht="18.75" x14ac:dyDescent="0.3">
      <c r="A19" s="71">
        <v>12</v>
      </c>
      <c r="B19" s="8" t="s">
        <v>28</v>
      </c>
      <c r="C19" s="36">
        <f>SUM(C9:C18)</f>
        <v>7222045</v>
      </c>
      <c r="D19" s="36">
        <f>SUM(D9:D17)</f>
        <v>0</v>
      </c>
      <c r="E19" s="36">
        <f>SUM(E9:E18)</f>
        <v>8719693</v>
      </c>
      <c r="F19" s="36">
        <f>SUM(F9:F18)</f>
        <v>15941738</v>
      </c>
    </row>
    <row r="20" spans="1:15" ht="18.75" x14ac:dyDescent="0.3">
      <c r="B20" s="1"/>
      <c r="C20" s="4"/>
      <c r="D20" s="4"/>
      <c r="E20" s="4"/>
      <c r="F20" s="5"/>
    </row>
    <row r="21" spans="1:15" ht="18.75" x14ac:dyDescent="0.3">
      <c r="B21" s="1"/>
      <c r="C21" s="4"/>
      <c r="D21" s="10" t="s">
        <v>65</v>
      </c>
      <c r="E21" s="10"/>
      <c r="F21" s="19">
        <f>+C5-F19</f>
        <v>5309316</v>
      </c>
    </row>
    <row r="22" spans="1:15" ht="18.75" x14ac:dyDescent="0.3">
      <c r="B22" s="1"/>
      <c r="C22" s="4"/>
      <c r="D22" s="4"/>
      <c r="E22" s="4"/>
      <c r="F22" s="5"/>
    </row>
    <row r="23" spans="1:15" ht="26.25" hidden="1" x14ac:dyDescent="0.45">
      <c r="B23" s="76" t="s">
        <v>80</v>
      </c>
      <c r="C23" s="4"/>
      <c r="D23" s="4"/>
      <c r="E23" s="4"/>
      <c r="F23" s="5"/>
    </row>
    <row r="24" spans="1:15" ht="26.25" hidden="1" x14ac:dyDescent="0.45">
      <c r="A24" t="s">
        <v>79</v>
      </c>
      <c r="B24" s="76" t="s">
        <v>84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5" ht="26.25" hidden="1" x14ac:dyDescent="0.45">
      <c r="A25" t="s">
        <v>81</v>
      </c>
      <c r="B25" s="76" t="s">
        <v>83</v>
      </c>
      <c r="C25" s="73"/>
      <c r="D25" s="73"/>
      <c r="E25" s="73"/>
      <c r="F25" s="72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26.25" hidden="1" x14ac:dyDescent="0.45">
      <c r="A26" t="s">
        <v>82</v>
      </c>
      <c r="B26" s="76" t="s">
        <v>89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26.25" x14ac:dyDescent="0.45">
      <c r="A27" t="s">
        <v>8</v>
      </c>
      <c r="B27" s="87" t="s">
        <v>91</v>
      </c>
    </row>
    <row r="28" spans="1:15" ht="22.5" x14ac:dyDescent="0.4">
      <c r="B28" s="88" t="s">
        <v>95</v>
      </c>
      <c r="C28" s="85"/>
      <c r="D28" s="85"/>
      <c r="E28" s="85"/>
      <c r="F28" s="85"/>
    </row>
    <row r="29" spans="1:15" ht="12.75" customHeight="1" x14ac:dyDescent="0.4">
      <c r="B29" s="85" t="s">
        <v>92</v>
      </c>
      <c r="C29" s="73"/>
      <c r="D29" s="73"/>
      <c r="E29" s="73"/>
      <c r="F29" s="73"/>
    </row>
    <row r="30" spans="1:15" ht="14.25" customHeight="1" x14ac:dyDescent="0.4">
      <c r="B30" s="85" t="s">
        <v>97</v>
      </c>
    </row>
    <row r="31" spans="1:15" ht="14.25" customHeight="1" x14ac:dyDescent="0.4">
      <c r="B31" s="85" t="s">
        <v>96</v>
      </c>
    </row>
    <row r="32" spans="1:15" ht="15" customHeight="1" x14ac:dyDescent="0.4">
      <c r="B32" s="85" t="s">
        <v>99</v>
      </c>
    </row>
    <row r="33" spans="4:4" x14ac:dyDescent="0.25">
      <c r="D33" s="84"/>
    </row>
  </sheetData>
  <sortState xmlns:xlrd2="http://schemas.microsoft.com/office/spreadsheetml/2017/richdata2" ref="B9:F18">
    <sortCondition ref="B9:B18"/>
  </sortState>
  <conditionalFormatting sqref="B9:F18">
    <cfRule type="expression" dxfId="0" priority="1">
      <formula>MOD(ROW(),2)</formula>
    </cfRule>
  </conditionalFormatting>
  <printOptions horizontalCentered="1"/>
  <pageMargins left="0.3" right="0.3" top="1" bottom="1" header="0.3" footer="0.3"/>
  <pageSetup scale="68" fitToHeight="0" orientation="landscape" r:id="rId1"/>
  <headerFooter>
    <oddFooter xml:space="preserve">&amp;Lpage 3 of 3&amp;RJanaury 2021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Reconcilliation Spendown</vt:lpstr>
      <vt:lpstr>FY19-20 AB109 Summary</vt:lpstr>
      <vt:lpstr>FY20-21 AB109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Grigsby, Janene, Probation</dc:creator>
  <cp:lastModifiedBy>Ibalio, Fidencio, Probation</cp:lastModifiedBy>
  <cp:lastPrinted>2021-01-20T22:53:27Z</cp:lastPrinted>
  <dcterms:created xsi:type="dcterms:W3CDTF">2020-10-14T18:33:01Z</dcterms:created>
  <dcterms:modified xsi:type="dcterms:W3CDTF">2021-01-20T23:32:34Z</dcterms:modified>
</cp:coreProperties>
</file>