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840" yWindow="60" windowWidth="13308" windowHeight="9444"/>
  </bookViews>
  <sheets>
    <sheet name="ROPS 15-16B Actuals " sheetId="4" r:id="rId1"/>
  </sheets>
  <definedNames>
    <definedName name="_xlnm.Print_Area" localSheetId="0">'ROPS 15-16B Actuals '!$A$1:$P$68</definedName>
    <definedName name="_xlnm.Print_Titles" localSheetId="0">'ROPS 15-16B Actuals '!$A:$B,'ROPS 15-16B Actuals '!$1:$5</definedName>
  </definedNames>
  <calcPr calcId="145621"/>
</workbook>
</file>

<file path=xl/calcChain.xml><?xml version="1.0" encoding="utf-8"?>
<calcChain xmlns="http://schemas.openxmlformats.org/spreadsheetml/2006/main">
  <c r="L63" i="4" l="1"/>
  <c r="O42" i="4" l="1"/>
  <c r="O36" i="4"/>
  <c r="O35" i="4"/>
  <c r="O34" i="4"/>
  <c r="D42" i="4"/>
  <c r="D43" i="4"/>
  <c r="P43" i="4" l="1"/>
  <c r="L43" i="4"/>
  <c r="P42" i="4"/>
  <c r="M42" i="4"/>
  <c r="L42" i="4"/>
  <c r="J43" i="4"/>
  <c r="J42" i="4"/>
  <c r="E43" i="4"/>
  <c r="F43" i="4"/>
  <c r="E42" i="4"/>
  <c r="K43" i="4"/>
  <c r="K42" i="4"/>
  <c r="C62" i="4" l="1"/>
  <c r="C61" i="4"/>
  <c r="C60" i="4"/>
  <c r="P50" i="4"/>
  <c r="O50" i="4"/>
  <c r="N50" i="4"/>
  <c r="M50" i="4"/>
  <c r="L50" i="4"/>
  <c r="K50" i="4"/>
  <c r="J50" i="4"/>
  <c r="I50" i="4"/>
  <c r="H50" i="4"/>
  <c r="G50" i="4"/>
  <c r="F50" i="4"/>
  <c r="E50" i="4"/>
  <c r="D50" i="4"/>
  <c r="C50" i="4" s="1"/>
  <c r="C49" i="4"/>
  <c r="C48" i="4"/>
  <c r="P44" i="4"/>
  <c r="O44" i="4"/>
  <c r="N44" i="4"/>
  <c r="M44" i="4"/>
  <c r="L44" i="4"/>
  <c r="K44" i="4"/>
  <c r="J44" i="4"/>
  <c r="I44" i="4"/>
  <c r="H44" i="4"/>
  <c r="G44" i="4"/>
  <c r="F44" i="4"/>
  <c r="C43" i="4"/>
  <c r="E44" i="4"/>
  <c r="P40" i="4"/>
  <c r="O40" i="4"/>
  <c r="M40" i="4"/>
  <c r="L40" i="4"/>
  <c r="K40" i="4"/>
  <c r="J40" i="4"/>
  <c r="I40" i="4"/>
  <c r="H40" i="4"/>
  <c r="G40" i="4"/>
  <c r="F40" i="4"/>
  <c r="E40" i="4"/>
  <c r="D40" i="4"/>
  <c r="C39" i="4"/>
  <c r="C38" i="4"/>
  <c r="C36" i="4"/>
  <c r="C35" i="4"/>
  <c r="N40" i="4"/>
  <c r="C34" i="4"/>
  <c r="C10" i="4"/>
  <c r="C8" i="4" l="1"/>
  <c r="C9" i="4"/>
  <c r="C17" i="4"/>
  <c r="C42" i="4"/>
  <c r="D44" i="4"/>
  <c r="C44" i="4" s="1"/>
  <c r="C40" i="4"/>
  <c r="I11" i="4" l="1"/>
  <c r="F11" i="4"/>
  <c r="L11" i="4"/>
  <c r="K11" i="4"/>
  <c r="O11" i="4"/>
  <c r="E11" i="4"/>
  <c r="G11" i="4"/>
  <c r="N11" i="4"/>
  <c r="P11" i="4"/>
  <c r="J11" i="4"/>
  <c r="H11" i="4"/>
  <c r="M11" i="4"/>
  <c r="M12" i="4" l="1"/>
  <c r="J12" i="4"/>
  <c r="P12" i="4"/>
  <c r="N12" i="4"/>
  <c r="G12" i="4"/>
  <c r="E12" i="4"/>
  <c r="O12" i="4"/>
  <c r="K12" i="4"/>
  <c r="D11" i="4"/>
  <c r="C7" i="4"/>
  <c r="L12" i="4"/>
  <c r="F12" i="4"/>
  <c r="I12" i="4"/>
  <c r="H12" i="4"/>
  <c r="D12" i="4" l="1"/>
  <c r="C11" i="4"/>
  <c r="C12" i="4" l="1"/>
  <c r="H64" i="4" l="1"/>
  <c r="F64" i="4"/>
  <c r="K64" i="4"/>
  <c r="M63" i="4"/>
  <c r="D64" i="4" l="1"/>
  <c r="G64" i="4"/>
  <c r="P63" i="4"/>
  <c r="D63" i="4"/>
  <c r="E64" i="4"/>
  <c r="J64" i="4"/>
  <c r="N64" i="4"/>
  <c r="I64" i="4"/>
  <c r="I63" i="4"/>
  <c r="H63" i="4"/>
  <c r="M64" i="4"/>
  <c r="M65" i="4" s="1"/>
  <c r="L64" i="4"/>
  <c r="K63" i="4"/>
  <c r="G63" i="4"/>
  <c r="F63" i="4"/>
  <c r="J63" i="4"/>
  <c r="N63" i="4"/>
  <c r="I65" i="4" l="1"/>
  <c r="L65" i="4"/>
  <c r="G65" i="4"/>
  <c r="N65" i="4"/>
  <c r="F65" i="4"/>
  <c r="K65" i="4"/>
  <c r="E63" i="4"/>
  <c r="H65" i="4"/>
  <c r="P64" i="4"/>
  <c r="P65" i="4" s="1"/>
  <c r="D65" i="4"/>
  <c r="J65" i="4"/>
  <c r="E65" i="4" l="1"/>
  <c r="C57" i="4" l="1"/>
  <c r="C54" i="4"/>
  <c r="C59" i="4"/>
  <c r="C55" i="4" l="1"/>
  <c r="C53" i="4"/>
  <c r="C58" i="4"/>
  <c r="O63" i="4" l="1"/>
  <c r="O64" i="4"/>
  <c r="C64" i="4" s="1"/>
  <c r="C56" i="4"/>
  <c r="O65" i="4" l="1"/>
  <c r="C65" i="4" s="1"/>
  <c r="C63" i="4"/>
  <c r="I18" i="4" l="1"/>
  <c r="H18" i="4"/>
  <c r="G18" i="4"/>
  <c r="C15" i="4" l="1"/>
  <c r="I30" i="4" l="1"/>
  <c r="I31" i="4" s="1"/>
  <c r="I32" i="4" l="1"/>
  <c r="I46" i="4" l="1"/>
  <c r="I51" i="4" s="1"/>
  <c r="I45" i="4"/>
  <c r="O30" i="4" l="1"/>
  <c r="C29" i="4" l="1"/>
  <c r="E30" i="4"/>
  <c r="F30" i="4"/>
  <c r="L30" i="4" l="1"/>
  <c r="C22" i="4"/>
  <c r="G30" i="4"/>
  <c r="G31" i="4" s="1"/>
  <c r="H30" i="4"/>
  <c r="H31" i="4" s="1"/>
  <c r="J30" i="4"/>
  <c r="C28" i="4" l="1"/>
  <c r="C25" i="4"/>
  <c r="C23" i="4"/>
  <c r="H32" i="4"/>
  <c r="G32" i="4"/>
  <c r="C20" i="4"/>
  <c r="D30" i="4"/>
  <c r="C26" i="4"/>
  <c r="C24" i="4"/>
  <c r="P30" i="4"/>
  <c r="C27" i="4"/>
  <c r="G45" i="4" l="1"/>
  <c r="G46" i="4"/>
  <c r="G51" i="4" s="1"/>
  <c r="H46" i="4"/>
  <c r="H51" i="4" s="1"/>
  <c r="H45" i="4"/>
  <c r="M30" i="4"/>
  <c r="N30" i="4"/>
  <c r="K30" i="4" l="1"/>
  <c r="C30" i="4" s="1"/>
  <c r="C21" i="4"/>
  <c r="E18" i="4" l="1"/>
  <c r="E31" i="4" s="1"/>
  <c r="F18" i="4"/>
  <c r="F31" i="4" s="1"/>
  <c r="M18" i="4"/>
  <c r="M31" i="4" s="1"/>
  <c r="N18" i="4"/>
  <c r="N31" i="4" s="1"/>
  <c r="O18" i="4"/>
  <c r="O31" i="4" s="1"/>
  <c r="J18" i="4"/>
  <c r="J31" i="4" s="1"/>
  <c r="P18" i="4"/>
  <c r="P31" i="4" s="1"/>
  <c r="K18" i="4"/>
  <c r="K31" i="4" s="1"/>
  <c r="L18" i="4"/>
  <c r="L31" i="4" s="1"/>
  <c r="L32" i="4" l="1"/>
  <c r="P32" i="4"/>
  <c r="J32" i="4"/>
  <c r="O32" i="4"/>
  <c r="N32" i="4"/>
  <c r="M32" i="4"/>
  <c r="F32" i="4"/>
  <c r="E32" i="4"/>
  <c r="K32" i="4"/>
  <c r="C16" i="4"/>
  <c r="D18" i="4"/>
  <c r="C18" i="4" l="1"/>
  <c r="D31" i="4"/>
  <c r="E46" i="4"/>
  <c r="E51" i="4" s="1"/>
  <c r="E45" i="4"/>
  <c r="O45" i="4"/>
  <c r="O46" i="4"/>
  <c r="O51" i="4" s="1"/>
  <c r="P45" i="4"/>
  <c r="P46" i="4"/>
  <c r="P51" i="4" s="1"/>
  <c r="K46" i="4"/>
  <c r="K51" i="4" s="1"/>
  <c r="K45" i="4"/>
  <c r="F46" i="4"/>
  <c r="F51" i="4" s="1"/>
  <c r="F45" i="4"/>
  <c r="M45" i="4"/>
  <c r="M46" i="4"/>
  <c r="M51" i="4" s="1"/>
  <c r="N46" i="4"/>
  <c r="N51" i="4" s="1"/>
  <c r="N45" i="4"/>
  <c r="J46" i="4"/>
  <c r="J51" i="4" s="1"/>
  <c r="J45" i="4"/>
  <c r="L46" i="4"/>
  <c r="L51" i="4" s="1"/>
  <c r="L45" i="4"/>
  <c r="D32" i="4" l="1"/>
  <c r="D46" i="4" s="1"/>
  <c r="C31" i="4"/>
  <c r="D45" i="4" l="1"/>
  <c r="C45" i="4" s="1"/>
  <c r="C32" i="4"/>
  <c r="D51" i="4" l="1"/>
  <c r="C51" i="4" s="1"/>
  <c r="C46" i="4"/>
</calcChain>
</file>

<file path=xl/sharedStrings.xml><?xml version="1.0" encoding="utf-8"?>
<sst xmlns="http://schemas.openxmlformats.org/spreadsheetml/2006/main" count="89" uniqueCount="88">
  <si>
    <t>Line #</t>
  </si>
  <si>
    <t xml:space="preserve">Title of Former Redevelopment Agency: </t>
  </si>
  <si>
    <t>Countywide Totals</t>
  </si>
  <si>
    <t>Secured &amp; Unsecured Property Tax Increment (TI)</t>
  </si>
  <si>
    <t>Interest Earnings/Other</t>
  </si>
  <si>
    <t>Penalty Assessments</t>
  </si>
  <si>
    <t>Total RPTTF Deposits (sum of lines 2:5)</t>
  </si>
  <si>
    <t>Total RPTTF Balance Available to Fund CAC Administrative Costs and Passthroughs</t>
  </si>
  <si>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</si>
  <si>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</si>
  <si>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</si>
  <si>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</si>
  <si>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10:12)</t>
  </si>
  <si>
    <t>Passthrough Distributions-</t>
  </si>
  <si>
    <t>City Passthrough Payments</t>
  </si>
  <si>
    <t>County Passthrough Payments</t>
  </si>
  <si>
    <t>Special District Passthrough Payments</t>
  </si>
  <si>
    <t>K-12 School Passthrough Payments - Tax Portion</t>
  </si>
  <si>
    <t>K-12 School Passthrough Payments - Facilities Portion</t>
  </si>
  <si>
    <t>Community College Passthrough Payments - Tax Portion</t>
  </si>
  <si>
    <t>Community College Passthrough Payments - Facilities Portion</t>
  </si>
  <si>
    <t>County Office of Education - Tax Portion</t>
  </si>
  <si>
    <t>County Office of Education - Facilities Portion</t>
  </si>
  <si>
    <t>Education Revenue Augmentation Fund (ERAF)</t>
  </si>
  <si>
    <t>Total Passthrough Distributions (sum of lines 15:24)</t>
  </si>
  <si>
    <t>Total Administrative and Passthrough Distributions (sum of lines 13 and 25)</t>
  </si>
  <si>
    <t>Total RPTTF Balance Available to Fund Successor Agency (SA) Enforceable Obligations (EOs)  (line 6 - 26)</t>
  </si>
  <si>
    <t xml:space="preserve">Non-Admin EOs </t>
  </si>
  <si>
    <t>Admin EOs</t>
  </si>
  <si>
    <t xml:space="preserve">Less PPAs - Amount should be entered as a negative number. </t>
  </si>
  <si>
    <t>Less RPTTF Withholding:</t>
  </si>
  <si>
    <t xml:space="preserve">LMIHF - Amount should be entered as a negative number. </t>
  </si>
  <si>
    <t xml:space="preserve">OFA - Amount should be entered as a negative number. </t>
  </si>
  <si>
    <t>Total Finance Approved RPTTF for Distribution (sum of lines 29:34)</t>
  </si>
  <si>
    <t xml:space="preserve">Admin EOs </t>
  </si>
  <si>
    <t>Total CAC Distributed RPTTF for SA EOs (sum of lines 37 and 38)</t>
  </si>
  <si>
    <t>Formula check to determine whether the lesser of the total Finance approved RPTTF or the total RPTTF balance available to fund EOs was allocated to the SA. Please explain all amounts shown in the comments section.</t>
  </si>
  <si>
    <t xml:space="preserve">LMIHF - CACs should report these distributions to the ATEs on the LMIHF actuals report form. Amount should be equal to or less than the amount shown on line 33.  Amount should be entered as a negative number. </t>
  </si>
  <si>
    <t xml:space="preserve">OFA - CACs should report these distributions to the ATEs on the OFA actuals report form. Amount should be equal to or less than the amount shown on line 34. Amount should be entered as a negative number. </t>
  </si>
  <si>
    <t>Total Actual RPTTF Withholdings (sum of lines 43 and 44)</t>
  </si>
  <si>
    <t>Cities</t>
  </si>
  <si>
    <t>Counties</t>
  </si>
  <si>
    <t>Special Districts</t>
  </si>
  <si>
    <t>K-12 Schools</t>
  </si>
  <si>
    <t xml:space="preserve">Community Colleges  </t>
  </si>
  <si>
    <t xml:space="preserve">County Office of Education  </t>
  </si>
  <si>
    <t>Total ERAF - Please break out the ERAF amounts into the following categories if possible. (sum of lines 55:57)</t>
  </si>
  <si>
    <t>ERAF - K-12</t>
  </si>
  <si>
    <t>ERAF - Community Colleges</t>
  </si>
  <si>
    <t>ERAF - County Offices of Education</t>
  </si>
  <si>
    <t>Total Residual Distributions to K-14 Schools (sum of lines 51:54):</t>
  </si>
  <si>
    <t>Percentage of Residual Distributions to K-14 Schools</t>
  </si>
  <si>
    <t xml:space="preserve">Comments: </t>
  </si>
  <si>
    <t>County : ALAMEDA</t>
  </si>
  <si>
    <t>Alameda County
Redevelopment Agency (Eden Area)</t>
  </si>
  <si>
    <t xml:space="preserve">Community Improvement
Commission of the
City of Alameda </t>
  </si>
  <si>
    <t xml:space="preserve">Albany Community
Reinvestment Agency </t>
  </si>
  <si>
    <t xml:space="preserve">Berkeley
Redevelopment Agency </t>
  </si>
  <si>
    <t>Emeryville 
Redevelopment Agency</t>
  </si>
  <si>
    <t>Redevelopment Agency 
of the City of Fremont</t>
  </si>
  <si>
    <t>Redevelopment Agency 
of the City of Hayward</t>
  </si>
  <si>
    <t>City of Livermore 
Redevelopment Agency</t>
  </si>
  <si>
    <t xml:space="preserve">City of Newark
Redevelopment Agency </t>
  </si>
  <si>
    <t>Redevelopment Agency 
of the City of Oakland</t>
  </si>
  <si>
    <t xml:space="preserve">Redevelopment Agency
of the City of San Leandro </t>
  </si>
  <si>
    <t>Alameda County and 
City of San Leandro Joint RDA</t>
  </si>
  <si>
    <t>Community 
Redevelopment Agency 
of the City of Union City</t>
  </si>
  <si>
    <t xml:space="preserve">Net ROPS 14-15A and DDR Withholding RPTTF Balance Available for Distribution to ATEs (line 27 - 39) </t>
  </si>
  <si>
    <t>Supplemental &amp; Unitary Property TI</t>
  </si>
  <si>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</si>
  <si>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t>Allocation Period:  January - June 2016</t>
  </si>
  <si>
    <r>
      <t xml:space="preserve">RPTTF Deposits - </t>
    </r>
    <r>
      <rPr>
        <sz val="10"/>
        <rFont val="Arial"/>
        <family val="2"/>
      </rPr>
      <t>Entering the deposits by source is optional.</t>
    </r>
  </si>
  <si>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</si>
  <si>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r>
      <t>ROPS Redevelopment Property Tax Trust Fund (RPTTF) Allocation Cycle:</t>
    </r>
    <r>
      <rPr>
        <sz val="10"/>
        <rFont val="Arial"/>
        <family val="2"/>
      </rPr>
      <t xml:space="preserve"> 15-16B</t>
    </r>
  </si>
  <si>
    <r>
      <t>Finance Approved RPTTF for Distribution</t>
    </r>
    <r>
      <rPr>
        <sz val="10"/>
        <rFont val="Arial"/>
        <family val="2"/>
      </rPr>
      <t xml:space="preserve"> - Include the total RPTTF approved for SA non-admin and admin costs, and prior period adjustments (PPAs), which can be found on the ROPS determination or ROPS meet-and-confer letters issued by Finance. </t>
    </r>
    <r>
      <rPr>
        <b/>
        <sz val="10"/>
        <rFont val="Arial"/>
        <family val="2"/>
      </rPr>
      <t>RPTTF Withholdings</t>
    </r>
    <r>
      <rPr>
        <sz val="10"/>
        <rFont val="Arial"/>
        <family val="2"/>
      </rPr>
      <t xml:space="preserve"> - If you receive a RPTTF withholding letter from Finance, you will include the withholding amounts by Due Diligence Review (DDR) process, as indicated in the letter, on lines 33 and 34. Note that CACs should first apply the withholding to the Low and Moderate Income Housing Fund (LMIHF) balance and then apply the remaining withholding to the Other Funds and Assets (OFA) balance. Also note that the following withheld amounts should be reported on the respective LMIHF and OFA actuals reports and distributed to the affected taxing entities (ATEs) accordingly.</t>
    </r>
  </si>
  <si>
    <r>
      <t xml:space="preserve">CAC Distributed ROPS RPTTF- </t>
    </r>
    <r>
      <rPr>
        <sz val="10"/>
        <rFont val="Arial"/>
        <family val="2"/>
      </rPr>
      <t xml:space="preserve">CACs should first apply the negative PPA and RPTTF withholding amounts to the non-admin distributions and then apply the balances to the admin distributions if necessary. </t>
    </r>
  </si>
  <si>
    <r>
      <t xml:space="preserve">Less RPTTF Withholdings - </t>
    </r>
    <r>
      <rPr>
        <sz val="10"/>
        <rFont val="Arial"/>
        <family val="2"/>
      </rPr>
      <t xml:space="preserve">The following withheld amounts should be reported on the respective LMIHF and OFA actuals reports and distributed to the affected taxing entities (ATEs) accordingly. </t>
    </r>
  </si>
  <si>
    <r>
      <t xml:space="preserve">Total ROPS 14-15A Only RPTTF Balance Available for Distribution to ATEs (line 41 + 45) - </t>
    </r>
    <r>
      <rPr>
        <sz val="10"/>
        <rFont val="Arial"/>
        <family val="2"/>
      </rPr>
      <t xml:space="preserve">Excludes RPTTF withholding residuals paid to the ATEs as shown on line 45. </t>
    </r>
  </si>
  <si>
    <r>
      <t xml:space="preserve">RPTTF Distributions to ATEs - </t>
    </r>
    <r>
      <rPr>
        <sz val="10"/>
        <rFont val="Arial"/>
        <family val="2"/>
      </rPr>
      <t>Payments pursuant to H&amp;S Section 34183(a)(4). Include the effect of "haircutting" pursuant to H&amp;S Section 34188. Note that the totals on lines 46 and 58 need to match. Positive or negative amounts shown on line 40 should be considered and/or corrected before the funds shown on line 46 are distributed to the ATEs.</t>
    </r>
  </si>
  <si>
    <r>
      <t xml:space="preserve">Total RPTTF Distributions to ATEs (sum of lines 48:54) - </t>
    </r>
    <r>
      <rPr>
        <sz val="10"/>
        <rFont val="Arial"/>
        <family val="2"/>
      </rPr>
      <t>Total residual distributions must equal the total residual balance as shown on line 46.</t>
    </r>
  </si>
  <si>
    <t xml:space="preserve">Albany SA did not request ROPS from RPTTF. </t>
  </si>
  <si>
    <t xml:space="preserve">Berkeley SA had excess PPA of $1,368.  </t>
  </si>
  <si>
    <t>Emeryville SA had excess PPA of $1,378,947.</t>
  </si>
  <si>
    <t xml:space="preserve">Reduced SA admin by  $669,097.40 due to insufficient funds.  </t>
  </si>
  <si>
    <t xml:space="preserve">Withheld $317,160 for AUSD's 33401 Pass-through, pending resolution of dispute.  </t>
  </si>
  <si>
    <t>Pass-through includes 14/15 correction for San Leandro's 33676 PT of 3,792.47.</t>
  </si>
  <si>
    <t>Fremont SA dissolved per DOF letter dated 5/8/15.  Only interest was distributed as residual.</t>
  </si>
  <si>
    <t xml:space="preserve">Reduced San Leandro SA's portion of the ROPS and SA admin by a total of $280,065.21 due to insufficient funds.  Joint Project's ROPS total includes amounts from San Leandro SA of $2,690,267.79 and County SA of $19,136.  County admin cost was $88,662.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</si>
</sst>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9"/>
      <name val="Arial"/>
      <family val="2"/>
    </font>
    <font>
      <sz val="8"/>
      <name val="Arial"/>
      <family val="2"/>
    </font>
    <font>
      <b/>
      <sz val="8"/>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7999816888943144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85">
    <xf numFmtId="0" fontId="0" fillId="0" borderId="0" xfId="0"/>
    <xf numFmtId="0" fontId="2" fillId="0" borderId="0" xfId="0" applyFont="1" applyAlignment="1"/>
    <xf numFmtId="41" fontId="2" fillId="0" borderId="0" xfId="0" applyNumberFormat="1" applyFont="1" applyFill="1" applyBorder="1" applyAlignment="1"/>
    <xf numFmtId="0" fontId="2" fillId="0" borderId="0" xfId="0" applyFont="1" applyAlignment="1">
      <alignment horizontal="center"/>
    </xf>
    <xf numFmtId="0" fontId="2" fillId="0" borderId="0" xfId="0" applyFont="1" applyFill="1" applyAlignment="1">
      <alignment horizontal="left" indent="2"/>
    </xf>
    <xf numFmtId="0" fontId="4" fillId="0" borderId="0" xfId="0" applyFont="1" applyAlignment="1">
      <alignment horizontal="center"/>
    </xf>
    <xf numFmtId="0" fontId="4" fillId="0" borderId="0" xfId="0" applyFont="1" applyFill="1" applyAlignment="1"/>
    <xf numFmtId="41" fontId="4" fillId="0" borderId="1" xfId="0" applyNumberFormat="1" applyFont="1" applyBorder="1" applyAlignment="1"/>
    <xf numFmtId="41" fontId="4" fillId="0" borderId="0" xfId="0" applyNumberFormat="1" applyFont="1" applyFill="1" applyBorder="1" applyAlignment="1">
      <alignment horizontal="center" wrapText="1"/>
    </xf>
    <xf numFmtId="41" fontId="4" fillId="0" borderId="0" xfId="0" applyNumberFormat="1" applyFont="1" applyBorder="1" applyAlignment="1">
      <alignment horizontal="center" wrapText="1"/>
    </xf>
    <xf numFmtId="0" fontId="4" fillId="0" borderId="1" xfId="0" applyFont="1" applyBorder="1" applyAlignment="1">
      <alignment horizontal="center" wrapText="1"/>
    </xf>
    <xf numFmtId="0" fontId="4" fillId="2" borderId="2" xfId="0" applyFont="1" applyFill="1" applyBorder="1" applyAlignment="1"/>
    <xf numFmtId="41" fontId="4" fillId="2" borderId="2" xfId="0" applyNumberFormat="1" applyFont="1" applyFill="1" applyBorder="1" applyAlignment="1"/>
    <xf numFmtId="43" fontId="2" fillId="0" borderId="0" xfId="0" applyNumberFormat="1" applyFont="1" applyAlignment="1"/>
    <xf numFmtId="41" fontId="4" fillId="2" borderId="3" xfId="0" applyNumberFormat="1" applyFont="1" applyFill="1" applyBorder="1" applyAlignment="1"/>
    <xf numFmtId="41" fontId="4" fillId="2" borderId="3" xfId="1" applyNumberFormat="1" applyFont="1" applyFill="1" applyBorder="1" applyAlignment="1"/>
    <xf numFmtId="0" fontId="4" fillId="3" borderId="2" xfId="0" applyFont="1" applyFill="1" applyBorder="1" applyAlignment="1">
      <alignment horizontal="left"/>
    </xf>
    <xf numFmtId="41" fontId="4" fillId="3" borderId="2" xfId="1" applyNumberFormat="1" applyFont="1" applyFill="1" applyBorder="1" applyAlignment="1"/>
    <xf numFmtId="41" fontId="2" fillId="0" borderId="0" xfId="1" applyNumberFormat="1" applyFont="1" applyFill="1" applyBorder="1" applyAlignment="1"/>
    <xf numFmtId="37" fontId="2" fillId="0" borderId="0" xfId="3" applyNumberFormat="1" applyFont="1" applyFill="1" applyBorder="1" applyAlignment="1"/>
    <xf numFmtId="164" fontId="2" fillId="0" borderId="0" xfId="0" applyNumberFormat="1" applyFont="1"/>
    <xf numFmtId="0" fontId="2" fillId="9" borderId="0" xfId="0" applyFont="1" applyFill="1" applyAlignment="1">
      <alignment horizontal="center"/>
    </xf>
    <xf numFmtId="0" fontId="2" fillId="9" borderId="0" xfId="0" applyFont="1" applyFill="1" applyAlignment="1">
      <alignment horizontal="left" wrapText="1" indent="2"/>
    </xf>
    <xf numFmtId="41" fontId="2" fillId="9" borderId="0" xfId="1" applyNumberFormat="1" applyFont="1" applyFill="1" applyBorder="1" applyAlignment="1"/>
    <xf numFmtId="0" fontId="2" fillId="0" borderId="0" xfId="0" applyFont="1" applyFill="1" applyAlignment="1"/>
    <xf numFmtId="0" fontId="2" fillId="0" borderId="0" xfId="0" applyFont="1" applyFill="1" applyAlignment="1">
      <alignment horizontal="left"/>
    </xf>
    <xf numFmtId="41" fontId="2" fillId="4" borderId="2" xfId="1" applyNumberFormat="1" applyFont="1" applyFill="1" applyBorder="1" applyAlignment="1"/>
    <xf numFmtId="49" fontId="5" fillId="0" borderId="0" xfId="1" applyNumberFormat="1" applyFont="1" applyFill="1" applyBorder="1" applyAlignment="1">
      <alignment horizontal="center" vertical="top" wrapText="1"/>
    </xf>
    <xf numFmtId="164" fontId="2" fillId="0" borderId="0" xfId="0" applyNumberFormat="1" applyFont="1" applyAlignment="1"/>
    <xf numFmtId="164" fontId="2" fillId="0" borderId="0" xfId="0" applyNumberFormat="1" applyFont="1" applyFill="1"/>
    <xf numFmtId="0" fontId="2" fillId="0" borderId="0" xfId="0" applyFont="1" applyFill="1" applyAlignment="1">
      <alignment horizontal="center"/>
    </xf>
    <xf numFmtId="164" fontId="2" fillId="0" borderId="0" xfId="0" applyNumberFormat="1" applyFont="1" applyFill="1" applyAlignment="1"/>
    <xf numFmtId="43" fontId="2" fillId="0" borderId="0" xfId="0" applyNumberFormat="1" applyFont="1" applyFill="1" applyAlignment="1"/>
    <xf numFmtId="41" fontId="2" fillId="3" borderId="3" xfId="1" applyNumberFormat="1" applyFont="1" applyFill="1" applyBorder="1" applyAlignment="1"/>
    <xf numFmtId="41" fontId="4" fillId="3" borderId="3" xfId="1" applyNumberFormat="1" applyFont="1" applyFill="1" applyBorder="1" applyAlignment="1"/>
    <xf numFmtId="0" fontId="4" fillId="5" borderId="2" xfId="0" applyFont="1" applyFill="1" applyBorder="1" applyAlignment="1">
      <alignment horizontal="left" vertical="top" wrapText="1"/>
    </xf>
    <xf numFmtId="41" fontId="4" fillId="5" borderId="2" xfId="1" applyNumberFormat="1" applyFont="1" applyFill="1" applyBorder="1" applyAlignment="1"/>
    <xf numFmtId="41" fontId="2" fillId="0" borderId="0" xfId="0" applyNumberFormat="1" applyFont="1" applyFill="1" applyAlignment="1">
      <alignment horizontal="left" wrapText="1"/>
    </xf>
    <xf numFmtId="41" fontId="2" fillId="6" borderId="2" xfId="1" applyNumberFormat="1" applyFont="1" applyFill="1" applyBorder="1" applyAlignment="1"/>
    <xf numFmtId="41" fontId="2" fillId="0" borderId="0" xfId="0" applyNumberFormat="1" applyFont="1" applyBorder="1" applyAlignment="1"/>
    <xf numFmtId="41" fontId="4" fillId="5" borderId="3" xfId="1" applyNumberFormat="1" applyFont="1" applyFill="1" applyBorder="1" applyAlignment="1"/>
    <xf numFmtId="41" fontId="2" fillId="0" borderId="0" xfId="0" applyNumberFormat="1" applyFont="1" applyAlignment="1"/>
    <xf numFmtId="41" fontId="4" fillId="7" borderId="2" xfId="1" applyNumberFormat="1" applyFont="1" applyFill="1" applyBorder="1" applyAlignment="1"/>
    <xf numFmtId="0" fontId="2" fillId="0" borderId="0" xfId="0" applyFont="1" applyFill="1" applyAlignment="1">
      <alignment horizontal="left" wrapText="1" indent="2"/>
    </xf>
    <xf numFmtId="0" fontId="2" fillId="0" borderId="0" xfId="0" applyFont="1" applyFill="1" applyAlignment="1">
      <alignment horizontal="left" vertical="top" wrapText="1" indent="2"/>
    </xf>
    <xf numFmtId="0" fontId="2" fillId="0" borderId="0" xfId="0" applyFont="1" applyFill="1" applyAlignment="1">
      <alignment horizontal="left" vertical="top" wrapText="1" indent="4"/>
    </xf>
    <xf numFmtId="0" fontId="4" fillId="7" borderId="2" xfId="0" applyFont="1" applyFill="1" applyBorder="1" applyAlignment="1">
      <alignment vertical="top" wrapText="1"/>
    </xf>
    <xf numFmtId="0" fontId="2" fillId="0" borderId="0" xfId="0" applyFont="1" applyFill="1" applyAlignment="1">
      <alignment horizontal="left" wrapText="1"/>
    </xf>
    <xf numFmtId="41" fontId="2" fillId="8" borderId="2" xfId="0" applyNumberFormat="1" applyFont="1" applyFill="1" applyBorder="1" applyAlignment="1">
      <alignment horizontal="left" wrapText="1"/>
    </xf>
    <xf numFmtId="0" fontId="4" fillId="7" borderId="2" xfId="0" applyFont="1" applyFill="1" applyBorder="1" applyAlignment="1">
      <alignment wrapText="1"/>
    </xf>
    <xf numFmtId="164" fontId="2" fillId="0" borderId="0" xfId="1" applyNumberFormat="1" applyFont="1" applyFill="1" applyBorder="1" applyAlignment="1"/>
    <xf numFmtId="41" fontId="4" fillId="7" borderId="3" xfId="1" applyNumberFormat="1" applyFont="1" applyFill="1" applyBorder="1" applyAlignment="1"/>
    <xf numFmtId="0" fontId="2" fillId="0" borderId="0" xfId="0" applyFont="1" applyAlignment="1">
      <alignment horizontal="left" wrapText="1" indent="2"/>
    </xf>
    <xf numFmtId="0" fontId="2" fillId="0" borderId="0" xfId="0" applyFont="1" applyFill="1" applyAlignment="1">
      <alignment horizontal="left" indent="4"/>
    </xf>
    <xf numFmtId="0" fontId="4" fillId="7" borderId="3" xfId="1" applyNumberFormat="1" applyFont="1" applyFill="1" applyBorder="1" applyAlignment="1">
      <alignment wrapText="1"/>
    </xf>
    <xf numFmtId="41" fontId="5" fillId="0" borderId="0" xfId="0" applyNumberFormat="1" applyFont="1" applyFill="1" applyBorder="1" applyAlignment="1">
      <alignment horizontal="center" vertical="top" wrapText="1"/>
    </xf>
    <xf numFmtId="49" fontId="6" fillId="0" borderId="0" xfId="1" applyNumberFormat="1" applyFont="1" applyFill="1" applyBorder="1" applyAlignment="1">
      <alignment horizontal="center" vertical="top" wrapText="1"/>
    </xf>
    <xf numFmtId="0" fontId="2" fillId="0" borderId="0" xfId="0" applyFont="1" applyFill="1" applyAlignment="1">
      <alignment horizontal="left" vertical="top" wrapText="1"/>
    </xf>
    <xf numFmtId="41" fontId="2" fillId="8" borderId="0" xfId="1" applyNumberFormat="1" applyFont="1" applyFill="1" applyBorder="1" applyAlignment="1"/>
    <xf numFmtId="0" fontId="2" fillId="0" borderId="0" xfId="0" applyFont="1" applyFill="1" applyBorder="1" applyAlignment="1">
      <alignment horizontal="left" wrapText="1" indent="2"/>
    </xf>
    <xf numFmtId="165" fontId="2" fillId="8" borderId="2" xfId="1" applyNumberFormat="1" applyFont="1" applyFill="1" applyBorder="1" applyAlignment="1"/>
    <xf numFmtId="0" fontId="2" fillId="0" borderId="0" xfId="0" applyFont="1" applyFill="1" applyBorder="1" applyAlignment="1">
      <alignment horizontal="left" vertical="top"/>
    </xf>
    <xf numFmtId="0" fontId="2" fillId="0" borderId="0" xfId="1" applyNumberFormat="1" applyFont="1" applyFill="1" applyBorder="1" applyAlignment="1">
      <alignment horizontal="left" vertical="top"/>
    </xf>
    <xf numFmtId="49" fontId="2" fillId="0" borderId="0" xfId="1" applyNumberFormat="1" applyFont="1" applyFill="1" applyBorder="1" applyAlignment="1">
      <alignment horizontal="left" vertical="top"/>
    </xf>
    <xf numFmtId="0" fontId="6" fillId="0" borderId="0" xfId="0" applyFont="1" applyAlignment="1"/>
    <xf numFmtId="0" fontId="7" fillId="0" borderId="0" xfId="0" applyFont="1" applyFill="1" applyBorder="1" applyAlignment="1"/>
    <xf numFmtId="41" fontId="7" fillId="0" borderId="0" xfId="0" applyNumberFormat="1" applyFont="1" applyFill="1" applyBorder="1" applyAlignment="1"/>
    <xf numFmtId="41" fontId="6" fillId="0" borderId="0" xfId="1" applyNumberFormat="1" applyFont="1" applyFill="1" applyBorder="1" applyAlignment="1"/>
    <xf numFmtId="0" fontId="2" fillId="0" borderId="0" xfId="0" applyFont="1" applyFill="1" applyBorder="1" applyAlignment="1"/>
    <xf numFmtId="41" fontId="4" fillId="0" borderId="0" xfId="0" applyNumberFormat="1" applyFont="1" applyFill="1" applyBorder="1" applyAlignment="1"/>
    <xf numFmtId="0" fontId="2" fillId="0" borderId="0" xfId="0" applyFont="1" applyFill="1" applyBorder="1" applyAlignment="1">
      <alignment horizontal="right"/>
    </xf>
    <xf numFmtId="0" fontId="4" fillId="0" borderId="0" xfId="0" applyFont="1" applyFill="1" applyBorder="1" applyAlignment="1"/>
    <xf numFmtId="41" fontId="4" fillId="0" borderId="0" xfId="0" applyNumberFormat="1" applyFont="1" applyBorder="1" applyAlignment="1"/>
    <xf numFmtId="0" fontId="2" fillId="0" borderId="0" xfId="0" applyFont="1" applyFill="1" applyAlignment="1">
      <alignment horizontal="center" vertical="top"/>
    </xf>
    <xf numFmtId="0" fontId="6" fillId="0" borderId="0" xfId="0" applyFont="1" applyFill="1" applyAlignment="1"/>
    <xf numFmtId="0" fontId="4" fillId="0" borderId="0" xfId="0" applyFont="1" applyFill="1" applyAlignment="1">
      <alignment horizontal="left" wrapText="1"/>
    </xf>
    <xf numFmtId="0" fontId="4" fillId="0" borderId="4" xfId="0" applyFont="1" applyFill="1" applyBorder="1" applyAlignment="1">
      <alignment horizontal="left" vertical="top" wrapText="1"/>
    </xf>
    <xf numFmtId="0" fontId="4" fillId="0" borderId="0" xfId="0" applyFont="1" applyFill="1" applyAlignment="1">
      <alignment horizontal="left"/>
    </xf>
    <xf numFmtId="0" fontId="4" fillId="0" borderId="4" xfId="0" applyFont="1" applyFill="1" applyBorder="1" applyAlignment="1">
      <alignment horizontal="left" wrapText="1"/>
    </xf>
    <xf numFmtId="0" fontId="4" fillId="0" borderId="4" xfId="0" applyFont="1" applyFill="1" applyBorder="1" applyAlignment="1">
      <alignment horizontal="left"/>
    </xf>
    <xf numFmtId="0" fontId="2" fillId="0" borderId="0" xfId="0" applyFont="1" applyAlignment="1">
      <alignment horizontal="center" wrapText="1"/>
    </xf>
    <xf numFmtId="0" fontId="4" fillId="0" borderId="0" xfId="0" applyFont="1" applyAlignment="1">
      <alignment horizontal="left"/>
    </xf>
    <xf numFmtId="3" fontId="2" fillId="0" borderId="0" xfId="0" applyNumberFormat="1" applyFont="1" applyBorder="1" applyAlignment="1"/>
    <xf numFmtId="3" fontId="2" fillId="0" borderId="0" xfId="0" applyNumberFormat="1" applyFont="1" applyFill="1" applyBorder="1" applyAlignment="1"/>
    <xf numFmtId="3" fontId="2" fillId="0" borderId="0" xfId="1" applyNumberFormat="1" applyFont="1" applyBorder="1" applyAlignment="1"/>
  </cellXfs>
  <cellStyles count="4">
    <cellStyle name="Comma" xfId="1" builtinId="3"/>
    <cellStyle name="Comma 3 2" xfId="3"/>
    <cellStyle name="Normal" xfId="0" builtinId="0"/>
    <cellStyle name="Normal 10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95"/>
  <sheetViews>
    <sheetView tabSelected="1" zoomScale="110" zoomScaleNormal="110" workbookViewId="0">
      <pane xSplit="2" ySplit="6" topLeftCell="C7" activePane="bottomRight" state="frozen"/>
      <selection pane="topRight" activeCell="C1" sqref="C1"/>
      <selection pane="bottomLeft" activeCell="A7" sqref="A7"/>
      <selection pane="bottomRight" activeCell="C72" sqref="C72"/>
    </sheetView>
  </sheetViews>
  <sheetFormatPr defaultColWidth="9.109375" defaultRowHeight="13.2" x14ac:dyDescent="0.25"/>
  <cols>
    <col min="1" max="1" width="7.33203125" style="3" customWidth="1"/>
    <col min="2" max="2" width="61.88671875" style="24" customWidth="1"/>
    <col min="3" max="3" width="18.6640625" style="72" bestFit="1" customWidth="1"/>
    <col min="4" max="4" width="18.5546875" style="39" bestFit="1" customWidth="1"/>
    <col min="5" max="5" width="17.44140625" style="39" bestFit="1" customWidth="1"/>
    <col min="6" max="6" width="18.109375" style="39" bestFit="1" customWidth="1"/>
    <col min="7" max="7" width="15.6640625" style="39" customWidth="1"/>
    <col min="8" max="8" width="16" style="39" customWidth="1"/>
    <col min="9" max="9" width="15.109375" style="24" bestFit="1" customWidth="1"/>
    <col min="10" max="10" width="15.88671875" style="1" customWidth="1"/>
    <col min="11" max="11" width="15" style="1" customWidth="1"/>
    <col min="12" max="12" width="16" style="1" customWidth="1"/>
    <col min="13" max="13" width="17.6640625" style="1" customWidth="1"/>
    <col min="14" max="14" width="18" style="1" customWidth="1"/>
    <col min="15" max="15" width="19.6640625" style="1" customWidth="1"/>
    <col min="16" max="16" width="15.88671875" style="1" customWidth="1"/>
    <col min="17" max="16384" width="9.109375" style="1"/>
  </cols>
  <sheetData>
    <row r="1" spans="1:16" ht="28.5" customHeight="1" x14ac:dyDescent="0.25">
      <c r="A1" s="80" t="s">
        <v>69</v>
      </c>
      <c r="B1" s="80"/>
      <c r="C1" s="80"/>
      <c r="D1" s="80"/>
      <c r="E1" s="80"/>
      <c r="F1" s="80"/>
      <c r="G1" s="80"/>
      <c r="H1" s="80"/>
    </row>
    <row r="2" spans="1:16" ht="17.100000000000001" customHeight="1" x14ac:dyDescent="0.25">
      <c r="A2" s="81" t="s">
        <v>70</v>
      </c>
      <c r="B2" s="81"/>
      <c r="C2" s="81"/>
      <c r="D2" s="81"/>
      <c r="E2" s="81"/>
      <c r="F2" s="81"/>
      <c r="G2" s="81"/>
      <c r="H2" s="81"/>
    </row>
    <row r="3" spans="1:16" ht="17.100000000000001" customHeight="1" x14ac:dyDescent="0.25">
      <c r="A3" s="81" t="s">
        <v>73</v>
      </c>
      <c r="B3" s="81"/>
      <c r="C3" s="81"/>
      <c r="D3" s="81"/>
      <c r="E3" s="81"/>
      <c r="F3" s="81"/>
      <c r="G3" s="81"/>
      <c r="H3" s="81"/>
    </row>
    <row r="4" spans="1:16" ht="17.100000000000001" customHeight="1" x14ac:dyDescent="0.25">
      <c r="A4" s="77" t="s">
        <v>53</v>
      </c>
      <c r="B4" s="77"/>
      <c r="C4" s="77"/>
      <c r="D4" s="77"/>
      <c r="E4" s="77"/>
      <c r="F4" s="77"/>
      <c r="G4" s="77"/>
      <c r="H4" s="77"/>
    </row>
    <row r="5" spans="1:16" ht="66" x14ac:dyDescent="0.25">
      <c r="A5" s="5" t="s">
        <v>0</v>
      </c>
      <c r="B5" s="6" t="s">
        <v>1</v>
      </c>
      <c r="C5" s="7" t="s">
        <v>2</v>
      </c>
      <c r="D5" s="8" t="s">
        <v>54</v>
      </c>
      <c r="E5" s="9" t="s">
        <v>55</v>
      </c>
      <c r="F5" s="9" t="s">
        <v>56</v>
      </c>
      <c r="G5" s="8" t="s">
        <v>57</v>
      </c>
      <c r="H5" s="8" t="s">
        <v>58</v>
      </c>
      <c r="I5" s="8" t="s">
        <v>59</v>
      </c>
      <c r="J5" s="10" t="s">
        <v>60</v>
      </c>
      <c r="K5" s="10" t="s">
        <v>61</v>
      </c>
      <c r="L5" s="10" t="s">
        <v>62</v>
      </c>
      <c r="M5" s="10" t="s">
        <v>63</v>
      </c>
      <c r="N5" s="10" t="s">
        <v>64</v>
      </c>
      <c r="O5" s="10" t="s">
        <v>65</v>
      </c>
      <c r="P5" s="10" t="s">
        <v>66</v>
      </c>
    </row>
    <row r="6" spans="1:16" ht="15.9" customHeight="1" x14ac:dyDescent="0.25">
      <c r="A6" s="3">
        <v>1</v>
      </c>
      <c r="B6" s="11" t="s">
        <v>71</v>
      </c>
      <c r="C6" s="12"/>
      <c r="D6" s="11"/>
      <c r="E6" s="11"/>
      <c r="F6" s="11"/>
      <c r="G6" s="11"/>
      <c r="H6" s="11"/>
      <c r="I6" s="11"/>
      <c r="J6" s="11"/>
      <c r="K6" s="11"/>
      <c r="L6" s="11"/>
      <c r="M6" s="11"/>
      <c r="N6" s="11"/>
      <c r="O6" s="11"/>
      <c r="P6" s="11"/>
    </row>
    <row r="7" spans="1:16" ht="15.9" customHeight="1" x14ac:dyDescent="0.25">
      <c r="A7" s="3">
        <v>2</v>
      </c>
      <c r="B7" s="4" t="s">
        <v>3</v>
      </c>
      <c r="C7" s="2">
        <f>SUM(D7:P7)</f>
        <v>138240763</v>
      </c>
      <c r="D7" s="2">
        <v>13137638</v>
      </c>
      <c r="E7" s="2">
        <v>8700148</v>
      </c>
      <c r="F7" s="2">
        <v>0</v>
      </c>
      <c r="G7" s="2">
        <v>1047815</v>
      </c>
      <c r="H7" s="2">
        <v>20474523</v>
      </c>
      <c r="I7" s="2">
        <v>0</v>
      </c>
      <c r="J7" s="2">
        <v>7120225</v>
      </c>
      <c r="K7" s="2">
        <v>2938873</v>
      </c>
      <c r="L7" s="2">
        <v>151038</v>
      </c>
      <c r="M7" s="2">
        <v>59664107</v>
      </c>
      <c r="N7" s="2">
        <v>4828348</v>
      </c>
      <c r="O7" s="2">
        <v>8573993</v>
      </c>
      <c r="P7" s="2">
        <v>11604055</v>
      </c>
    </row>
    <row r="8" spans="1:16" ht="15.9" customHeight="1" x14ac:dyDescent="0.25">
      <c r="A8" s="3">
        <v>3</v>
      </c>
      <c r="B8" s="4" t="s">
        <v>68</v>
      </c>
      <c r="C8" s="2">
        <f>SUM(D8:P8)</f>
        <v>5674312</v>
      </c>
      <c r="D8" s="2">
        <v>359738</v>
      </c>
      <c r="E8" s="2">
        <v>235399</v>
      </c>
      <c r="F8" s="2">
        <v>283</v>
      </c>
      <c r="G8" s="2">
        <v>110586</v>
      </c>
      <c r="H8" s="2">
        <v>987222</v>
      </c>
      <c r="I8" s="2">
        <v>0</v>
      </c>
      <c r="J8" s="2">
        <v>473406</v>
      </c>
      <c r="K8" s="2">
        <v>65417</v>
      </c>
      <c r="L8" s="2">
        <v>-20086</v>
      </c>
      <c r="M8" s="2">
        <v>2640719</v>
      </c>
      <c r="N8" s="2">
        <v>174309</v>
      </c>
      <c r="O8" s="2">
        <v>500178</v>
      </c>
      <c r="P8" s="2">
        <v>147141</v>
      </c>
    </row>
    <row r="9" spans="1:16" ht="15.9" customHeight="1" x14ac:dyDescent="0.25">
      <c r="A9" s="3">
        <v>4</v>
      </c>
      <c r="B9" s="4" t="s">
        <v>4</v>
      </c>
      <c r="C9" s="2">
        <f>SUM(D9:P9)</f>
        <v>646818</v>
      </c>
      <c r="D9" s="2">
        <v>10164</v>
      </c>
      <c r="E9" s="2">
        <v>6988</v>
      </c>
      <c r="F9" s="2">
        <v>178</v>
      </c>
      <c r="G9" s="2">
        <v>870</v>
      </c>
      <c r="H9" s="2">
        <v>168261</v>
      </c>
      <c r="I9" s="2">
        <v>1802</v>
      </c>
      <c r="J9" s="2">
        <v>384011</v>
      </c>
      <c r="K9" s="2">
        <v>2330</v>
      </c>
      <c r="L9" s="2">
        <v>83</v>
      </c>
      <c r="M9" s="2">
        <v>52829</v>
      </c>
      <c r="N9" s="2">
        <v>3758</v>
      </c>
      <c r="O9" s="2">
        <v>6365</v>
      </c>
      <c r="P9" s="2">
        <v>9179</v>
      </c>
    </row>
    <row r="10" spans="1:16" ht="15.9" customHeight="1" x14ac:dyDescent="0.25">
      <c r="A10" s="3">
        <v>5</v>
      </c>
      <c r="B10" s="4" t="s">
        <v>5</v>
      </c>
      <c r="C10" s="2">
        <f>SUM(D10:P10)</f>
        <v>0</v>
      </c>
      <c r="D10" s="2">
        <v>0</v>
      </c>
      <c r="E10" s="2">
        <v>0</v>
      </c>
      <c r="F10" s="2">
        <v>0</v>
      </c>
      <c r="G10" s="2">
        <v>0</v>
      </c>
      <c r="H10" s="2">
        <v>0</v>
      </c>
      <c r="I10" s="2">
        <v>0</v>
      </c>
      <c r="J10" s="2">
        <v>0</v>
      </c>
      <c r="K10" s="2">
        <v>0</v>
      </c>
      <c r="L10" s="2">
        <v>0</v>
      </c>
      <c r="M10" s="2">
        <v>0</v>
      </c>
      <c r="N10" s="2">
        <v>0</v>
      </c>
      <c r="O10" s="2">
        <v>0</v>
      </c>
      <c r="P10" s="2">
        <v>0</v>
      </c>
    </row>
    <row r="11" spans="1:16" ht="15.9" customHeight="1" thickBot="1" x14ac:dyDescent="0.3">
      <c r="A11" s="3">
        <v>6</v>
      </c>
      <c r="B11" s="14" t="s">
        <v>6</v>
      </c>
      <c r="C11" s="15">
        <f>SUM(D11:P11)</f>
        <v>144561893</v>
      </c>
      <c r="D11" s="15">
        <f>SUM(D7:D10)</f>
        <v>13507540</v>
      </c>
      <c r="E11" s="15">
        <f>SUM(E7:E10)</f>
        <v>8942535</v>
      </c>
      <c r="F11" s="15">
        <f>SUM(F7:F10)</f>
        <v>461</v>
      </c>
      <c r="G11" s="15">
        <f>SUM(G7:G10)</f>
        <v>1159271</v>
      </c>
      <c r="H11" s="15">
        <f>SUM(H7:H10)</f>
        <v>21630006</v>
      </c>
      <c r="I11" s="15">
        <f t="shared" ref="I11:P11" si="0">SUM(I7:I10)</f>
        <v>1802</v>
      </c>
      <c r="J11" s="15">
        <f t="shared" si="0"/>
        <v>7977642</v>
      </c>
      <c r="K11" s="15">
        <f t="shared" si="0"/>
        <v>3006620</v>
      </c>
      <c r="L11" s="15">
        <f t="shared" si="0"/>
        <v>131035</v>
      </c>
      <c r="M11" s="15">
        <f t="shared" si="0"/>
        <v>62357655</v>
      </c>
      <c r="N11" s="15">
        <f t="shared" si="0"/>
        <v>5006415</v>
      </c>
      <c r="O11" s="15">
        <f t="shared" si="0"/>
        <v>9080536</v>
      </c>
      <c r="P11" s="15">
        <f t="shared" si="0"/>
        <v>11760375</v>
      </c>
    </row>
    <row r="12" spans="1:16" ht="15.9" customHeight="1" thickTop="1" x14ac:dyDescent="0.25">
      <c r="A12" s="3">
        <v>7</v>
      </c>
      <c r="B12" s="16" t="s">
        <v>7</v>
      </c>
      <c r="C12" s="17">
        <f t="shared" ref="C12:P12" si="1">C11</f>
        <v>144561893</v>
      </c>
      <c r="D12" s="17">
        <f t="shared" si="1"/>
        <v>13507540</v>
      </c>
      <c r="E12" s="17">
        <f t="shared" si="1"/>
        <v>8942535</v>
      </c>
      <c r="F12" s="17">
        <f t="shared" si="1"/>
        <v>461</v>
      </c>
      <c r="G12" s="17">
        <f t="shared" si="1"/>
        <v>1159271</v>
      </c>
      <c r="H12" s="17">
        <f t="shared" si="1"/>
        <v>21630006</v>
      </c>
      <c r="I12" s="17">
        <f t="shared" si="1"/>
        <v>1802</v>
      </c>
      <c r="J12" s="17">
        <f t="shared" si="1"/>
        <v>7977642</v>
      </c>
      <c r="K12" s="17">
        <f t="shared" si="1"/>
        <v>3006620</v>
      </c>
      <c r="L12" s="17">
        <f t="shared" si="1"/>
        <v>131035</v>
      </c>
      <c r="M12" s="17">
        <f t="shared" si="1"/>
        <v>62357655</v>
      </c>
      <c r="N12" s="17">
        <f t="shared" si="1"/>
        <v>5006415</v>
      </c>
      <c r="O12" s="17">
        <f t="shared" si="1"/>
        <v>9080536</v>
      </c>
      <c r="P12" s="17">
        <f t="shared" si="1"/>
        <v>11760375</v>
      </c>
    </row>
    <row r="13" spans="1:16" ht="21" customHeight="1" x14ac:dyDescent="0.25">
      <c r="A13" s="3">
        <v>8</v>
      </c>
      <c r="B13" s="79" t="s">
        <v>72</v>
      </c>
      <c r="C13" s="79"/>
      <c r="D13" s="79"/>
      <c r="E13" s="79"/>
      <c r="F13" s="79"/>
      <c r="G13" s="79"/>
      <c r="H13" s="79"/>
      <c r="I13" s="1"/>
    </row>
    <row r="14" spans="1:16" ht="15.9" customHeight="1" x14ac:dyDescent="0.25">
      <c r="A14" s="3">
        <v>9</v>
      </c>
      <c r="B14" s="77" t="s">
        <v>8</v>
      </c>
      <c r="C14" s="77"/>
      <c r="D14" s="77"/>
      <c r="E14" s="77"/>
      <c r="F14" s="77"/>
      <c r="G14" s="77"/>
      <c r="H14" s="77"/>
      <c r="I14" s="1"/>
    </row>
    <row r="15" spans="1:16" ht="15.9" customHeight="1" x14ac:dyDescent="0.25">
      <c r="A15" s="3">
        <v>10</v>
      </c>
      <c r="B15" s="4" t="s">
        <v>9</v>
      </c>
      <c r="C15" s="18">
        <f>SUM(D15:P15)</f>
        <v>12090</v>
      </c>
      <c r="D15" s="18">
        <v>1035</v>
      </c>
      <c r="E15" s="19">
        <v>882</v>
      </c>
      <c r="F15" s="20">
        <v>0</v>
      </c>
      <c r="G15" s="20">
        <v>588</v>
      </c>
      <c r="H15" s="20">
        <v>1271</v>
      </c>
      <c r="I15" s="20">
        <v>0</v>
      </c>
      <c r="J15" s="20">
        <v>901</v>
      </c>
      <c r="K15" s="20">
        <v>682</v>
      </c>
      <c r="L15" s="20">
        <v>69</v>
      </c>
      <c r="M15" s="20">
        <v>3033</v>
      </c>
      <c r="N15" s="20">
        <v>1475</v>
      </c>
      <c r="O15" s="20">
        <v>951</v>
      </c>
      <c r="P15" s="20">
        <v>1203</v>
      </c>
    </row>
    <row r="16" spans="1:16" ht="15.9" customHeight="1" x14ac:dyDescent="0.25">
      <c r="A16" s="3">
        <v>11</v>
      </c>
      <c r="B16" s="4" t="s">
        <v>10</v>
      </c>
      <c r="C16" s="18">
        <f>SUM(D16:P16)</f>
        <v>1035677</v>
      </c>
      <c r="D16" s="18">
        <v>97300</v>
      </c>
      <c r="E16" s="18">
        <v>64592</v>
      </c>
      <c r="F16" s="18">
        <v>0</v>
      </c>
      <c r="G16" s="18">
        <v>7810</v>
      </c>
      <c r="H16" s="18">
        <v>151979</v>
      </c>
      <c r="I16" s="18">
        <v>0</v>
      </c>
      <c r="J16" s="18">
        <v>54238</v>
      </c>
      <c r="K16" s="18">
        <v>21812</v>
      </c>
      <c r="L16" s="18">
        <v>1117</v>
      </c>
      <c r="M16" s="18">
        <v>451426</v>
      </c>
      <c r="N16" s="18">
        <v>35826</v>
      </c>
      <c r="O16" s="18">
        <v>63534</v>
      </c>
      <c r="P16" s="18">
        <v>86043</v>
      </c>
    </row>
    <row r="17" spans="1:20" s="24" customFormat="1" ht="39.6" x14ac:dyDescent="0.25">
      <c r="A17" s="21">
        <v>12</v>
      </c>
      <c r="B17" s="22" t="s">
        <v>11</v>
      </c>
      <c r="C17" s="23">
        <f>SUM(D17:P17)</f>
        <v>0</v>
      </c>
      <c r="D17" s="23">
        <v>0</v>
      </c>
      <c r="E17" s="23">
        <v>0</v>
      </c>
      <c r="F17" s="23">
        <v>0</v>
      </c>
      <c r="G17" s="23">
        <v>0</v>
      </c>
      <c r="H17" s="23">
        <v>0</v>
      </c>
      <c r="I17" s="23">
        <v>0</v>
      </c>
      <c r="J17" s="23">
        <v>0</v>
      </c>
      <c r="K17" s="23">
        <v>0</v>
      </c>
      <c r="L17" s="23">
        <v>0</v>
      </c>
      <c r="M17" s="23">
        <v>0</v>
      </c>
      <c r="N17" s="23">
        <v>0</v>
      </c>
      <c r="O17" s="23">
        <v>0</v>
      </c>
      <c r="P17" s="23">
        <v>0</v>
      </c>
    </row>
    <row r="18" spans="1:20" ht="15.9" customHeight="1" x14ac:dyDescent="0.25">
      <c r="A18" s="3">
        <v>13</v>
      </c>
      <c r="B18" s="25" t="s">
        <v>12</v>
      </c>
      <c r="C18" s="26">
        <f>SUM(D18:P18)</f>
        <v>1047767</v>
      </c>
      <c r="D18" s="26">
        <f>SUM(D15:D17)</f>
        <v>98335</v>
      </c>
      <c r="E18" s="26">
        <f>SUM(E15:E17)</f>
        <v>65474</v>
      </c>
      <c r="F18" s="26">
        <f>SUM(F15:F17)</f>
        <v>0</v>
      </c>
      <c r="G18" s="26">
        <f>SUM(G15:G17)</f>
        <v>8398</v>
      </c>
      <c r="H18" s="26">
        <f>SUM(H15:H17)</f>
        <v>153250</v>
      </c>
      <c r="I18" s="26">
        <f t="shared" ref="I18:P18" si="2">SUM(I15:I17)</f>
        <v>0</v>
      </c>
      <c r="J18" s="26">
        <f t="shared" si="2"/>
        <v>55139</v>
      </c>
      <c r="K18" s="26">
        <f t="shared" si="2"/>
        <v>22494</v>
      </c>
      <c r="L18" s="26">
        <f t="shared" si="2"/>
        <v>1186</v>
      </c>
      <c r="M18" s="26">
        <f t="shared" si="2"/>
        <v>454459</v>
      </c>
      <c r="N18" s="26">
        <f t="shared" si="2"/>
        <v>37301</v>
      </c>
      <c r="O18" s="26">
        <f t="shared" si="2"/>
        <v>64485</v>
      </c>
      <c r="P18" s="26">
        <f t="shared" si="2"/>
        <v>87246</v>
      </c>
    </row>
    <row r="19" spans="1:20" ht="15.9" customHeight="1" x14ac:dyDescent="0.25">
      <c r="A19" s="3">
        <v>14</v>
      </c>
      <c r="B19" s="75" t="s">
        <v>13</v>
      </c>
      <c r="C19" s="75"/>
      <c r="D19" s="75"/>
      <c r="E19" s="75"/>
      <c r="F19" s="75"/>
      <c r="G19" s="75"/>
      <c r="H19" s="75"/>
      <c r="I19" s="1"/>
    </row>
    <row r="20" spans="1:20" ht="15.9" customHeight="1" x14ac:dyDescent="0.25">
      <c r="A20" s="3">
        <v>15</v>
      </c>
      <c r="B20" s="4" t="s">
        <v>14</v>
      </c>
      <c r="C20" s="18">
        <f>SUM(D20:P20)</f>
        <v>3861622</v>
      </c>
      <c r="D20" s="18">
        <v>0</v>
      </c>
      <c r="E20" s="19">
        <v>340220</v>
      </c>
      <c r="F20" s="20">
        <v>0</v>
      </c>
      <c r="G20" s="20">
        <v>38646</v>
      </c>
      <c r="H20" s="20">
        <v>357327</v>
      </c>
      <c r="I20" s="20">
        <v>0</v>
      </c>
      <c r="J20" s="20">
        <v>196985</v>
      </c>
      <c r="K20" s="20">
        <v>0</v>
      </c>
      <c r="L20" s="20">
        <v>0</v>
      </c>
      <c r="M20" s="20">
        <v>2607093</v>
      </c>
      <c r="N20" s="20">
        <v>8300</v>
      </c>
      <c r="O20" s="20">
        <v>102621</v>
      </c>
      <c r="P20" s="20">
        <v>210430</v>
      </c>
      <c r="T20" s="82"/>
    </row>
    <row r="21" spans="1:20" ht="15.9" customHeight="1" x14ac:dyDescent="0.25">
      <c r="A21" s="3">
        <v>16</v>
      </c>
      <c r="B21" s="4" t="s">
        <v>15</v>
      </c>
      <c r="C21" s="18">
        <f t="shared" ref="C21:C29" si="3">SUM(D21:P21)</f>
        <v>12193909</v>
      </c>
      <c r="D21" s="18">
        <v>482783</v>
      </c>
      <c r="E21" s="19">
        <v>697800</v>
      </c>
      <c r="F21" s="20">
        <v>0</v>
      </c>
      <c r="G21" s="20">
        <v>34001</v>
      </c>
      <c r="H21" s="20">
        <v>2691607</v>
      </c>
      <c r="I21" s="29">
        <v>0</v>
      </c>
      <c r="J21" s="29">
        <v>349073</v>
      </c>
      <c r="K21" s="20">
        <v>368065</v>
      </c>
      <c r="L21" s="20">
        <v>8622</v>
      </c>
      <c r="M21" s="20">
        <v>2343498</v>
      </c>
      <c r="N21" s="20">
        <v>342255</v>
      </c>
      <c r="O21" s="20">
        <v>2058458</v>
      </c>
      <c r="P21" s="20">
        <v>2817747</v>
      </c>
      <c r="T21" s="82"/>
    </row>
    <row r="22" spans="1:20" ht="15.9" customHeight="1" x14ac:dyDescent="0.25">
      <c r="A22" s="3">
        <v>17</v>
      </c>
      <c r="B22" s="4" t="s">
        <v>16</v>
      </c>
      <c r="C22" s="18">
        <f t="shared" si="3"/>
        <v>5590050</v>
      </c>
      <c r="D22" s="18">
        <v>1362365</v>
      </c>
      <c r="E22" s="18">
        <v>133123</v>
      </c>
      <c r="F22" s="18">
        <v>0</v>
      </c>
      <c r="G22" s="18">
        <v>16057</v>
      </c>
      <c r="H22" s="18">
        <v>620958</v>
      </c>
      <c r="I22" s="29">
        <v>0</v>
      </c>
      <c r="J22" s="29">
        <v>300640</v>
      </c>
      <c r="K22" s="18">
        <v>40796</v>
      </c>
      <c r="L22" s="18">
        <v>5888</v>
      </c>
      <c r="M22" s="18">
        <v>1483385</v>
      </c>
      <c r="N22" s="18">
        <v>159739</v>
      </c>
      <c r="O22" s="18">
        <v>1035058</v>
      </c>
      <c r="P22" s="18">
        <v>432041</v>
      </c>
      <c r="T22" s="82"/>
    </row>
    <row r="23" spans="1:20" s="24" customFormat="1" ht="15.9" customHeight="1" x14ac:dyDescent="0.25">
      <c r="A23" s="30">
        <v>18</v>
      </c>
      <c r="B23" s="4" t="s">
        <v>17</v>
      </c>
      <c r="C23" s="18">
        <f t="shared" si="3"/>
        <v>1762684</v>
      </c>
      <c r="D23" s="18">
        <v>322643</v>
      </c>
      <c r="E23" s="19">
        <v>46440</v>
      </c>
      <c r="F23" s="29">
        <v>0</v>
      </c>
      <c r="G23" s="29">
        <v>13214</v>
      </c>
      <c r="H23" s="29">
        <v>116745</v>
      </c>
      <c r="I23" s="29">
        <v>0</v>
      </c>
      <c r="J23" s="29">
        <v>147454</v>
      </c>
      <c r="K23" s="29">
        <v>0</v>
      </c>
      <c r="L23" s="29">
        <v>4168</v>
      </c>
      <c r="M23" s="29">
        <v>1018047</v>
      </c>
      <c r="N23" s="29">
        <v>56466</v>
      </c>
      <c r="O23" s="29">
        <v>0</v>
      </c>
      <c r="P23" s="29">
        <v>37507</v>
      </c>
      <c r="T23" s="83"/>
    </row>
    <row r="24" spans="1:20" s="24" customFormat="1" ht="15.9" customHeight="1" x14ac:dyDescent="0.25">
      <c r="A24" s="30">
        <v>19</v>
      </c>
      <c r="B24" s="4" t="s">
        <v>18</v>
      </c>
      <c r="C24" s="18">
        <f t="shared" si="3"/>
        <v>3164924</v>
      </c>
      <c r="D24" s="18">
        <v>422490</v>
      </c>
      <c r="E24" s="19">
        <v>185482</v>
      </c>
      <c r="F24" s="29">
        <v>0</v>
      </c>
      <c r="G24" s="29">
        <v>17303</v>
      </c>
      <c r="H24" s="29">
        <v>207346</v>
      </c>
      <c r="I24" s="29">
        <v>0</v>
      </c>
      <c r="J24" s="29">
        <v>196012</v>
      </c>
      <c r="K24" s="29">
        <v>132780</v>
      </c>
      <c r="L24" s="29">
        <v>5458</v>
      </c>
      <c r="M24" s="29">
        <v>1333100</v>
      </c>
      <c r="N24" s="29">
        <v>84214</v>
      </c>
      <c r="O24" s="29">
        <v>376006</v>
      </c>
      <c r="P24" s="29">
        <v>204733</v>
      </c>
      <c r="T24" s="83"/>
    </row>
    <row r="25" spans="1:20" s="24" customFormat="1" ht="15.9" customHeight="1" x14ac:dyDescent="0.25">
      <c r="A25" s="30">
        <v>20</v>
      </c>
      <c r="B25" s="4" t="s">
        <v>19</v>
      </c>
      <c r="C25" s="18">
        <f t="shared" si="3"/>
        <v>302337</v>
      </c>
      <c r="D25" s="18">
        <v>46302</v>
      </c>
      <c r="E25" s="19">
        <v>7344</v>
      </c>
      <c r="F25" s="29">
        <v>0</v>
      </c>
      <c r="G25" s="29">
        <v>1984</v>
      </c>
      <c r="H25" s="29">
        <v>41647</v>
      </c>
      <c r="I25" s="29">
        <v>0</v>
      </c>
      <c r="J25" s="29">
        <v>20164</v>
      </c>
      <c r="K25" s="29">
        <v>5983</v>
      </c>
      <c r="L25" s="29">
        <v>729</v>
      </c>
      <c r="M25" s="29">
        <v>158040</v>
      </c>
      <c r="N25" s="29">
        <v>14137</v>
      </c>
      <c r="O25" s="29">
        <v>0</v>
      </c>
      <c r="P25" s="29">
        <v>6007</v>
      </c>
      <c r="T25" s="83"/>
    </row>
    <row r="26" spans="1:20" s="24" customFormat="1" ht="15.9" customHeight="1" x14ac:dyDescent="0.25">
      <c r="A26" s="30">
        <v>21</v>
      </c>
      <c r="B26" s="4" t="s">
        <v>20</v>
      </c>
      <c r="C26" s="18">
        <f t="shared" si="3"/>
        <v>445741</v>
      </c>
      <c r="D26" s="18">
        <v>51176</v>
      </c>
      <c r="E26" s="19">
        <v>26570</v>
      </c>
      <c r="F26" s="29">
        <v>0</v>
      </c>
      <c r="G26" s="29">
        <v>2193</v>
      </c>
      <c r="H26" s="29">
        <v>63745</v>
      </c>
      <c r="I26" s="29">
        <v>0</v>
      </c>
      <c r="J26" s="29">
        <v>22652</v>
      </c>
      <c r="K26" s="29">
        <v>6614</v>
      </c>
      <c r="L26" s="29">
        <v>805</v>
      </c>
      <c r="M26" s="29">
        <v>174675</v>
      </c>
      <c r="N26" s="29">
        <v>17970</v>
      </c>
      <c r="O26" s="29">
        <v>50192</v>
      </c>
      <c r="P26" s="29">
        <v>29149</v>
      </c>
      <c r="T26" s="83"/>
    </row>
    <row r="27" spans="1:20" s="24" customFormat="1" ht="15.9" customHeight="1" x14ac:dyDescent="0.25">
      <c r="A27" s="30">
        <v>22</v>
      </c>
      <c r="B27" s="4" t="s">
        <v>21</v>
      </c>
      <c r="C27" s="18">
        <f t="shared" si="3"/>
        <v>21260</v>
      </c>
      <c r="D27" s="18">
        <v>3664</v>
      </c>
      <c r="E27" s="19">
        <v>491</v>
      </c>
      <c r="F27" s="29">
        <v>0</v>
      </c>
      <c r="G27" s="29">
        <v>127</v>
      </c>
      <c r="H27" s="29">
        <v>5862</v>
      </c>
      <c r="I27" s="29">
        <v>0</v>
      </c>
      <c r="J27" s="29">
        <v>1603</v>
      </c>
      <c r="K27" s="29">
        <v>0</v>
      </c>
      <c r="L27" s="29">
        <v>83</v>
      </c>
      <c r="M27" s="29">
        <v>8098</v>
      </c>
      <c r="N27" s="29">
        <v>1119</v>
      </c>
      <c r="O27" s="29">
        <v>0</v>
      </c>
      <c r="P27" s="29">
        <v>213</v>
      </c>
      <c r="T27" s="83"/>
    </row>
    <row r="28" spans="1:20" s="24" customFormat="1" ht="15.9" customHeight="1" x14ac:dyDescent="0.25">
      <c r="A28" s="30">
        <v>23</v>
      </c>
      <c r="B28" s="4" t="s">
        <v>22</v>
      </c>
      <c r="C28" s="18">
        <f t="shared" si="3"/>
        <v>124146</v>
      </c>
      <c r="D28" s="18">
        <v>15620</v>
      </c>
      <c r="E28" s="19">
        <v>5182</v>
      </c>
      <c r="F28" s="29">
        <v>0</v>
      </c>
      <c r="G28" s="29">
        <v>543</v>
      </c>
      <c r="H28" s="29">
        <v>24989</v>
      </c>
      <c r="I28" s="29">
        <v>0</v>
      </c>
      <c r="J28" s="29">
        <v>6833</v>
      </c>
      <c r="K28" s="29">
        <v>7034</v>
      </c>
      <c r="L28" s="29">
        <v>354</v>
      </c>
      <c r="M28" s="29">
        <v>34522</v>
      </c>
      <c r="N28" s="29">
        <v>7493</v>
      </c>
      <c r="O28" s="29">
        <v>13180</v>
      </c>
      <c r="P28" s="29">
        <v>8396</v>
      </c>
      <c r="T28" s="83"/>
    </row>
    <row r="29" spans="1:20" ht="15.9" customHeight="1" x14ac:dyDescent="0.25">
      <c r="A29" s="3">
        <v>24</v>
      </c>
      <c r="B29" s="4" t="s">
        <v>23</v>
      </c>
      <c r="C29" s="18">
        <f t="shared" si="3"/>
        <v>4585408</v>
      </c>
      <c r="D29" s="18">
        <v>857170</v>
      </c>
      <c r="E29" s="19">
        <v>121845</v>
      </c>
      <c r="F29" s="20">
        <v>0</v>
      </c>
      <c r="G29" s="20">
        <v>22978</v>
      </c>
      <c r="H29" s="20">
        <v>459366</v>
      </c>
      <c r="I29" s="20">
        <v>0</v>
      </c>
      <c r="J29" s="20">
        <v>378569</v>
      </c>
      <c r="K29" s="20">
        <v>11433</v>
      </c>
      <c r="L29" s="20">
        <v>12843</v>
      </c>
      <c r="M29" s="20">
        <v>2405459</v>
      </c>
      <c r="N29" s="20">
        <v>194282</v>
      </c>
      <c r="O29" s="20">
        <v>0</v>
      </c>
      <c r="P29" s="20">
        <v>121463</v>
      </c>
      <c r="T29" s="84"/>
    </row>
    <row r="30" spans="1:20" ht="15.9" customHeight="1" x14ac:dyDescent="0.25">
      <c r="A30" s="3">
        <v>25</v>
      </c>
      <c r="B30" s="25" t="s">
        <v>24</v>
      </c>
      <c r="C30" s="26">
        <f>SUM(D30:P30)</f>
        <v>32052081</v>
      </c>
      <c r="D30" s="26">
        <f>SUM(D20:D29)</f>
        <v>3564213</v>
      </c>
      <c r="E30" s="26">
        <f>SUM(E20:E29)</f>
        <v>1564497</v>
      </c>
      <c r="F30" s="26">
        <f>SUM(F20:F29)</f>
        <v>0</v>
      </c>
      <c r="G30" s="26">
        <f>SUM(G20:G29)</f>
        <v>147046</v>
      </c>
      <c r="H30" s="26">
        <f>SUM(H20:H29)</f>
        <v>4589592</v>
      </c>
      <c r="I30" s="26">
        <f t="shared" ref="I30:P30" si="4">SUM(I20:I29)</f>
        <v>0</v>
      </c>
      <c r="J30" s="26">
        <f t="shared" si="4"/>
        <v>1619985</v>
      </c>
      <c r="K30" s="26">
        <f t="shared" si="4"/>
        <v>572705</v>
      </c>
      <c r="L30" s="26">
        <f t="shared" si="4"/>
        <v>38950</v>
      </c>
      <c r="M30" s="26">
        <f t="shared" si="4"/>
        <v>11565917</v>
      </c>
      <c r="N30" s="26">
        <f t="shared" si="4"/>
        <v>885975</v>
      </c>
      <c r="O30" s="26">
        <f t="shared" si="4"/>
        <v>3635515</v>
      </c>
      <c r="P30" s="26">
        <f t="shared" si="4"/>
        <v>3867686</v>
      </c>
      <c r="T30" s="82"/>
    </row>
    <row r="31" spans="1:20" ht="13.8" thickBot="1" x14ac:dyDescent="0.3">
      <c r="A31" s="3">
        <v>26</v>
      </c>
      <c r="B31" s="33" t="s">
        <v>25</v>
      </c>
      <c r="C31" s="34">
        <f>SUM(D31:P31)</f>
        <v>33099848</v>
      </c>
      <c r="D31" s="34">
        <f>D18+D30</f>
        <v>3662548</v>
      </c>
      <c r="E31" s="34">
        <f>E18+E30</f>
        <v>1629971</v>
      </c>
      <c r="F31" s="34">
        <f>F18+F30</f>
        <v>0</v>
      </c>
      <c r="G31" s="34">
        <f>G18+G30</f>
        <v>155444</v>
      </c>
      <c r="H31" s="34">
        <f>H18+H30</f>
        <v>4742842</v>
      </c>
      <c r="I31" s="34">
        <f t="shared" ref="I31:P31" si="5">I18+I30</f>
        <v>0</v>
      </c>
      <c r="J31" s="34">
        <f t="shared" si="5"/>
        <v>1675124</v>
      </c>
      <c r="K31" s="34">
        <f t="shared" si="5"/>
        <v>595199</v>
      </c>
      <c r="L31" s="34">
        <f t="shared" si="5"/>
        <v>40136</v>
      </c>
      <c r="M31" s="34">
        <f t="shared" si="5"/>
        <v>12020376</v>
      </c>
      <c r="N31" s="34">
        <f t="shared" si="5"/>
        <v>923276</v>
      </c>
      <c r="O31" s="34">
        <f t="shared" si="5"/>
        <v>3700000</v>
      </c>
      <c r="P31" s="34">
        <f t="shared" si="5"/>
        <v>3954932</v>
      </c>
    </row>
    <row r="32" spans="1:20" ht="27" thickTop="1" x14ac:dyDescent="0.25">
      <c r="A32" s="3">
        <v>27</v>
      </c>
      <c r="B32" s="35" t="s">
        <v>26</v>
      </c>
      <c r="C32" s="36">
        <f>SUM(D32:P32)</f>
        <v>111462045</v>
      </c>
      <c r="D32" s="36">
        <f>D12-D31</f>
        <v>9844992</v>
      </c>
      <c r="E32" s="36">
        <f>E12-E31</f>
        <v>7312564</v>
      </c>
      <c r="F32" s="36">
        <f>F12-F31</f>
        <v>461</v>
      </c>
      <c r="G32" s="36">
        <f>G12-G31</f>
        <v>1003827</v>
      </c>
      <c r="H32" s="36">
        <f>H12-H31</f>
        <v>16887164</v>
      </c>
      <c r="I32" s="36">
        <f t="shared" ref="I32:P32" si="6">I12-I31</f>
        <v>1802</v>
      </c>
      <c r="J32" s="36">
        <f t="shared" si="6"/>
        <v>6302518</v>
      </c>
      <c r="K32" s="36">
        <f t="shared" si="6"/>
        <v>2411421</v>
      </c>
      <c r="L32" s="36">
        <f t="shared" si="6"/>
        <v>90899</v>
      </c>
      <c r="M32" s="36">
        <f t="shared" si="6"/>
        <v>50337279</v>
      </c>
      <c r="N32" s="36">
        <f t="shared" si="6"/>
        <v>4083139</v>
      </c>
      <c r="O32" s="36">
        <f t="shared" si="6"/>
        <v>5380536</v>
      </c>
      <c r="P32" s="36">
        <f t="shared" si="6"/>
        <v>7805443</v>
      </c>
    </row>
    <row r="33" spans="1:16" ht="54" customHeight="1" x14ac:dyDescent="0.25">
      <c r="A33" s="30">
        <v>28</v>
      </c>
      <c r="B33" s="76" t="s">
        <v>74</v>
      </c>
      <c r="C33" s="76"/>
      <c r="D33" s="76"/>
      <c r="E33" s="76"/>
      <c r="F33" s="76"/>
      <c r="G33" s="76"/>
      <c r="H33" s="76"/>
      <c r="I33" s="1"/>
    </row>
    <row r="34" spans="1:16" ht="18" customHeight="1" x14ac:dyDescent="0.25">
      <c r="A34" s="30">
        <v>29</v>
      </c>
      <c r="B34" s="43" t="s">
        <v>27</v>
      </c>
      <c r="C34" s="37">
        <f>SUM(D34:P34)</f>
        <v>75465191</v>
      </c>
      <c r="D34" s="37">
        <v>7223892</v>
      </c>
      <c r="E34" s="37">
        <v>3288715</v>
      </c>
      <c r="F34" s="37">
        <v>0</v>
      </c>
      <c r="G34" s="37">
        <v>15680</v>
      </c>
      <c r="H34" s="37">
        <v>0</v>
      </c>
      <c r="I34" s="37">
        <v>0</v>
      </c>
      <c r="J34" s="37">
        <v>3760216</v>
      </c>
      <c r="K34" s="20">
        <v>2092485</v>
      </c>
      <c r="L34" s="37">
        <v>24003</v>
      </c>
      <c r="M34" s="37">
        <v>49981071</v>
      </c>
      <c r="N34" s="20">
        <v>2223912</v>
      </c>
      <c r="O34" s="20">
        <f>2929075+25000</f>
        <v>2954075</v>
      </c>
      <c r="P34" s="20">
        <v>3901142</v>
      </c>
    </row>
    <row r="35" spans="1:16" ht="15.9" customHeight="1" x14ac:dyDescent="0.25">
      <c r="A35" s="30">
        <v>30</v>
      </c>
      <c r="B35" s="43" t="s">
        <v>28</v>
      </c>
      <c r="C35" s="37">
        <f>SUM(D35:P35)</f>
        <v>2306181</v>
      </c>
      <c r="D35" s="37">
        <v>88661</v>
      </c>
      <c r="E35" s="37">
        <v>101693</v>
      </c>
      <c r="F35" s="37">
        <v>0</v>
      </c>
      <c r="G35" s="37">
        <v>34127</v>
      </c>
      <c r="H35" s="37">
        <v>0</v>
      </c>
      <c r="I35" s="37">
        <v>0</v>
      </c>
      <c r="J35" s="37">
        <v>125000</v>
      </c>
      <c r="K35" s="20">
        <v>125000</v>
      </c>
      <c r="L35" s="37">
        <v>1572</v>
      </c>
      <c r="M35" s="37">
        <v>1499432</v>
      </c>
      <c r="N35" s="20">
        <v>52846</v>
      </c>
      <c r="O35" s="20">
        <f>72154+88662</f>
        <v>160816</v>
      </c>
      <c r="P35" s="20">
        <v>117034</v>
      </c>
    </row>
    <row r="36" spans="1:16" ht="15.9" customHeight="1" x14ac:dyDescent="0.25">
      <c r="A36" s="30">
        <v>31</v>
      </c>
      <c r="B36" s="44" t="s">
        <v>29</v>
      </c>
      <c r="C36" s="37">
        <f>SUM(D36:P36)</f>
        <v>-3045124</v>
      </c>
      <c r="D36" s="37">
        <v>-106820</v>
      </c>
      <c r="E36" s="37">
        <v>-111930</v>
      </c>
      <c r="F36" s="37"/>
      <c r="G36" s="37">
        <v>-51175</v>
      </c>
      <c r="H36" s="37">
        <v>-1378647</v>
      </c>
      <c r="I36" s="37">
        <v>0</v>
      </c>
      <c r="J36" s="37">
        <v>-462025</v>
      </c>
      <c r="K36" s="20">
        <v>-66850</v>
      </c>
      <c r="L36" s="37">
        <v>0</v>
      </c>
      <c r="M36" s="37">
        <v>-474127</v>
      </c>
      <c r="N36" s="20">
        <v>-353432</v>
      </c>
      <c r="O36" s="20">
        <f>-30896-5864</f>
        <v>-36760</v>
      </c>
      <c r="P36" s="20">
        <v>-3358</v>
      </c>
    </row>
    <row r="37" spans="1:16" ht="17.25" customHeight="1" x14ac:dyDescent="0.25">
      <c r="A37" s="30">
        <v>32</v>
      </c>
      <c r="B37" s="44" t="s">
        <v>30</v>
      </c>
      <c r="C37" s="37"/>
      <c r="D37" s="37"/>
      <c r="E37" s="37"/>
      <c r="F37" s="37"/>
      <c r="G37" s="37"/>
      <c r="H37" s="37"/>
      <c r="I37" s="1"/>
      <c r="P37" s="20"/>
    </row>
    <row r="38" spans="1:16" ht="16.5" customHeight="1" x14ac:dyDescent="0.25">
      <c r="A38" s="30">
        <v>33</v>
      </c>
      <c r="B38" s="45" t="s">
        <v>31</v>
      </c>
      <c r="C38" s="37">
        <f>SUM(D38:P38)</f>
        <v>0</v>
      </c>
      <c r="D38" s="37"/>
      <c r="E38" s="37"/>
      <c r="F38" s="37"/>
      <c r="G38" s="37"/>
      <c r="H38" s="37"/>
      <c r="I38" s="1"/>
      <c r="P38" s="20"/>
    </row>
    <row r="39" spans="1:16" x14ac:dyDescent="0.25">
      <c r="A39" s="30">
        <v>34</v>
      </c>
      <c r="B39" s="45" t="s">
        <v>32</v>
      </c>
      <c r="C39" s="37">
        <f>SUM(D39:P39)</f>
        <v>0</v>
      </c>
      <c r="D39" s="37"/>
      <c r="E39" s="37"/>
      <c r="F39" s="37"/>
      <c r="G39" s="37"/>
      <c r="H39" s="37"/>
      <c r="I39" s="1"/>
    </row>
    <row r="40" spans="1:16" ht="18" customHeight="1" x14ac:dyDescent="0.25">
      <c r="A40" s="30">
        <v>35</v>
      </c>
      <c r="B40" s="25" t="s">
        <v>33</v>
      </c>
      <c r="C40" s="38">
        <f>SUM(D40:P40)</f>
        <v>74726248</v>
      </c>
      <c r="D40" s="38">
        <f>SUM(D34:D39)</f>
        <v>7205733</v>
      </c>
      <c r="E40" s="38">
        <f>SUM(E34:E39)</f>
        <v>3278478</v>
      </c>
      <c r="F40" s="38">
        <f>SUM(F34:F39)</f>
        <v>0</v>
      </c>
      <c r="G40" s="38">
        <f>SUM(G34:G39)</f>
        <v>-1368</v>
      </c>
      <c r="H40" s="38">
        <f>SUM(H34:H39)</f>
        <v>-1378647</v>
      </c>
      <c r="I40" s="38">
        <f t="shared" ref="I40:P40" si="7">SUM(I34:I39)</f>
        <v>0</v>
      </c>
      <c r="J40" s="38">
        <f t="shared" si="7"/>
        <v>3423191</v>
      </c>
      <c r="K40" s="38">
        <f t="shared" si="7"/>
        <v>2150635</v>
      </c>
      <c r="L40" s="38">
        <f t="shared" si="7"/>
        <v>25575</v>
      </c>
      <c r="M40" s="38">
        <f t="shared" si="7"/>
        <v>51006376</v>
      </c>
      <c r="N40" s="38">
        <f t="shared" si="7"/>
        <v>1923326</v>
      </c>
      <c r="O40" s="38">
        <f t="shared" si="7"/>
        <v>3078131</v>
      </c>
      <c r="P40" s="38">
        <f t="shared" si="7"/>
        <v>4014818</v>
      </c>
    </row>
    <row r="41" spans="1:16" ht="18.75" customHeight="1" x14ac:dyDescent="0.25">
      <c r="A41" s="30">
        <v>36</v>
      </c>
      <c r="B41" s="77" t="s">
        <v>75</v>
      </c>
      <c r="C41" s="77"/>
      <c r="D41" s="77"/>
      <c r="E41" s="77"/>
      <c r="F41" s="77"/>
      <c r="G41" s="77"/>
      <c r="H41" s="77"/>
      <c r="I41" s="1"/>
      <c r="O41" s="41"/>
    </row>
    <row r="42" spans="1:16" ht="18" customHeight="1" x14ac:dyDescent="0.25">
      <c r="A42" s="30">
        <v>37</v>
      </c>
      <c r="B42" s="43" t="s">
        <v>27</v>
      </c>
      <c r="C42" s="37">
        <f>SUM(D42:P42)</f>
        <v>73626298</v>
      </c>
      <c r="D42" s="20">
        <f>+D34+D36</f>
        <v>7117072</v>
      </c>
      <c r="E42" s="20">
        <f>+E34+E36</f>
        <v>3176785</v>
      </c>
      <c r="F42" s="20"/>
      <c r="G42" s="20"/>
      <c r="H42" s="20"/>
      <c r="I42" s="20"/>
      <c r="J42" s="20">
        <f t="shared" ref="J42" si="8">+J34+J36</f>
        <v>3298191</v>
      </c>
      <c r="K42" s="20">
        <f>+K34+K36</f>
        <v>2025635</v>
      </c>
      <c r="L42" s="20">
        <f t="shared" ref="L42:P42" si="9">+L34+L36</f>
        <v>24003</v>
      </c>
      <c r="M42" s="20">
        <f t="shared" si="9"/>
        <v>49506944</v>
      </c>
      <c r="N42" s="20">
        <v>1870480</v>
      </c>
      <c r="O42" s="20">
        <f>2690268+19136</f>
        <v>2709404</v>
      </c>
      <c r="P42" s="20">
        <f t="shared" si="9"/>
        <v>3897784</v>
      </c>
    </row>
    <row r="43" spans="1:16" ht="17.25" customHeight="1" x14ac:dyDescent="0.25">
      <c r="A43" s="30">
        <v>38</v>
      </c>
      <c r="B43" s="43" t="s">
        <v>34</v>
      </c>
      <c r="C43" s="37">
        <f>SUM(D43:P43)</f>
        <v>1530803</v>
      </c>
      <c r="D43" s="39">
        <f>+D35</f>
        <v>88661</v>
      </c>
      <c r="E43" s="39">
        <f t="shared" ref="E43:F43" si="10">+E35</f>
        <v>101693</v>
      </c>
      <c r="F43" s="39">
        <f t="shared" si="10"/>
        <v>0</v>
      </c>
      <c r="G43" s="39">
        <v>0</v>
      </c>
      <c r="H43" s="39">
        <v>0</v>
      </c>
      <c r="I43" s="39"/>
      <c r="J43" s="39">
        <f t="shared" ref="J43" si="11">+J35</f>
        <v>125000</v>
      </c>
      <c r="K43" s="37">
        <f>+K35</f>
        <v>125000</v>
      </c>
      <c r="L43" s="39">
        <f t="shared" ref="L43:P43" si="12">+L35</f>
        <v>1572</v>
      </c>
      <c r="M43" s="39">
        <v>830335</v>
      </c>
      <c r="N43" s="39">
        <v>52846</v>
      </c>
      <c r="O43" s="39">
        <v>88662</v>
      </c>
      <c r="P43" s="39">
        <f t="shared" si="12"/>
        <v>117034</v>
      </c>
    </row>
    <row r="44" spans="1:16" ht="18.75" customHeight="1" thickBot="1" x14ac:dyDescent="0.3">
      <c r="A44" s="30">
        <v>39</v>
      </c>
      <c r="B44" s="40" t="s">
        <v>35</v>
      </c>
      <c r="C44" s="40">
        <f>SUM(D44:P44)</f>
        <v>75157101</v>
      </c>
      <c r="D44" s="40">
        <f>SUM(D42:D43)</f>
        <v>7205733</v>
      </c>
      <c r="E44" s="40">
        <f>SUM(E42:E43)</f>
        <v>3278478</v>
      </c>
      <c r="F44" s="40">
        <f>SUM(F42:F43)</f>
        <v>0</v>
      </c>
      <c r="G44" s="40">
        <f>SUM(G42:G43)</f>
        <v>0</v>
      </c>
      <c r="H44" s="40">
        <f>SUM(H42:H43)</f>
        <v>0</v>
      </c>
      <c r="I44" s="40">
        <f t="shared" ref="I44:P44" si="13">SUM(I42:I43)</f>
        <v>0</v>
      </c>
      <c r="J44" s="40">
        <f t="shared" si="13"/>
        <v>3423191</v>
      </c>
      <c r="K44" s="40">
        <f t="shared" si="13"/>
        <v>2150635</v>
      </c>
      <c r="L44" s="40">
        <f t="shared" si="13"/>
        <v>25575</v>
      </c>
      <c r="M44" s="40">
        <f t="shared" si="13"/>
        <v>50337279</v>
      </c>
      <c r="N44" s="40">
        <f t="shared" si="13"/>
        <v>1923326</v>
      </c>
      <c r="O44" s="40">
        <f t="shared" si="13"/>
        <v>2798066</v>
      </c>
      <c r="P44" s="40">
        <f t="shared" si="13"/>
        <v>4014818</v>
      </c>
    </row>
    <row r="45" spans="1:16" ht="31.5" customHeight="1" thickTop="1" x14ac:dyDescent="0.25">
      <c r="A45" s="30">
        <v>40</v>
      </c>
      <c r="B45" s="57" t="s">
        <v>36</v>
      </c>
      <c r="C45" s="37">
        <f>SUM(D45:P45)</f>
        <v>1099950</v>
      </c>
      <c r="D45" s="37">
        <f>IF(((D32-D40)-(D44-D44))&lt;0,((D32-D40)-(D32-D44))-(D32-D40),((D32-D40)-(D32-D44)))</f>
        <v>0</v>
      </c>
      <c r="E45" s="37">
        <f>IF(((E32-E40)-(E44-E44))&lt;0,((E32-E40)-(E32-E44))-(E32-E40),((E32-E40)-(E32-E44)))</f>
        <v>0</v>
      </c>
      <c r="F45" s="37">
        <f>IF(((F32-F40)-(F44-F44))&lt;0,((F32-F40)-(F32-F44))-(F32-F40),((F32-F40)-(F32-F44)))</f>
        <v>0</v>
      </c>
      <c r="G45" s="37">
        <f>IF(((G32-G40)-(G44-G44))&lt;0,((G32-G40)-(G32-G44))-(G32-G40),((G32-G40)-(G32-G44)))</f>
        <v>1368</v>
      </c>
      <c r="H45" s="37">
        <f>IF(((H32-H40)-(H44-H44))&lt;0,((H32-H40)-(H32-H44))-(H32-H40),((H32-H40)-(H32-H44)))</f>
        <v>1378647</v>
      </c>
      <c r="I45" s="37">
        <f t="shared" ref="I45:P45" si="14">IF(((I32-I40)-(I44-I44))&lt;0,((I32-I40)-(I32-I44))-(I32-I40),((I32-I40)-(I32-I44)))</f>
        <v>0</v>
      </c>
      <c r="J45" s="37">
        <f t="shared" si="14"/>
        <v>0</v>
      </c>
      <c r="K45" s="37">
        <f t="shared" si="14"/>
        <v>0</v>
      </c>
      <c r="L45" s="37">
        <f t="shared" si="14"/>
        <v>0</v>
      </c>
      <c r="M45" s="37">
        <f>IF(((M32-M40)-(M44-M44))&lt;0,((M32-M40)-(M32-M44))-(M32-M40),((M32-M40)-(M32-M44)))</f>
        <v>0</v>
      </c>
      <c r="N45" s="37">
        <f t="shared" si="14"/>
        <v>0</v>
      </c>
      <c r="O45" s="37">
        <f t="shared" si="14"/>
        <v>-280065</v>
      </c>
      <c r="P45" s="37">
        <f t="shared" si="14"/>
        <v>0</v>
      </c>
    </row>
    <row r="46" spans="1:16" ht="21.75" customHeight="1" x14ac:dyDescent="0.25">
      <c r="A46" s="30">
        <v>41</v>
      </c>
      <c r="B46" s="46" t="s">
        <v>67</v>
      </c>
      <c r="C46" s="42">
        <f>SUM(D46:P46)</f>
        <v>36304944</v>
      </c>
      <c r="D46" s="42">
        <f>D32-D44</f>
        <v>2639259</v>
      </c>
      <c r="E46" s="42">
        <f>E32-E44</f>
        <v>4034086</v>
      </c>
      <c r="F46" s="42">
        <f>F32-F44</f>
        <v>461</v>
      </c>
      <c r="G46" s="42">
        <f>G32-G44</f>
        <v>1003827</v>
      </c>
      <c r="H46" s="42">
        <f>H32-H44</f>
        <v>16887164</v>
      </c>
      <c r="I46" s="42">
        <f t="shared" ref="I46:P46" si="15">I32-I44</f>
        <v>1802</v>
      </c>
      <c r="J46" s="42">
        <f t="shared" si="15"/>
        <v>2879327</v>
      </c>
      <c r="K46" s="42">
        <f t="shared" si="15"/>
        <v>260786</v>
      </c>
      <c r="L46" s="42">
        <f t="shared" si="15"/>
        <v>65324</v>
      </c>
      <c r="M46" s="42">
        <f t="shared" si="15"/>
        <v>0</v>
      </c>
      <c r="N46" s="42">
        <f t="shared" si="15"/>
        <v>2159813</v>
      </c>
      <c r="O46" s="42">
        <f t="shared" si="15"/>
        <v>2582470</v>
      </c>
      <c r="P46" s="42">
        <f t="shared" si="15"/>
        <v>3790625</v>
      </c>
    </row>
    <row r="47" spans="1:16" ht="20.25" customHeight="1" x14ac:dyDescent="0.25">
      <c r="A47" s="30">
        <v>42</v>
      </c>
      <c r="B47" s="78" t="s">
        <v>76</v>
      </c>
      <c r="C47" s="78"/>
      <c r="D47" s="78"/>
      <c r="E47" s="78"/>
      <c r="F47" s="78"/>
      <c r="G47" s="78"/>
      <c r="H47" s="78"/>
      <c r="I47" s="1"/>
    </row>
    <row r="48" spans="1:16" ht="27.75" customHeight="1" x14ac:dyDescent="0.25">
      <c r="A48" s="30">
        <v>43</v>
      </c>
      <c r="B48" s="44" t="s">
        <v>37</v>
      </c>
      <c r="C48" s="37">
        <f>SUM(D48:P48)</f>
        <v>0</v>
      </c>
      <c r="D48" s="37"/>
      <c r="E48" s="37"/>
      <c r="F48" s="37"/>
      <c r="G48" s="37"/>
      <c r="H48" s="37"/>
      <c r="I48" s="1"/>
    </row>
    <row r="49" spans="1:16" ht="29.25" customHeight="1" x14ac:dyDescent="0.25">
      <c r="A49" s="30">
        <v>44</v>
      </c>
      <c r="B49" s="44" t="s">
        <v>38</v>
      </c>
      <c r="C49" s="37">
        <f>SUM(D49:P49)</f>
        <v>0</v>
      </c>
      <c r="D49" s="37"/>
      <c r="E49" s="37"/>
      <c r="F49" s="37"/>
      <c r="G49" s="37"/>
      <c r="H49" s="37"/>
      <c r="I49" s="1"/>
    </row>
    <row r="50" spans="1:16" ht="17.25" customHeight="1" x14ac:dyDescent="0.25">
      <c r="A50" s="30">
        <v>45</v>
      </c>
      <c r="B50" s="47" t="s">
        <v>39</v>
      </c>
      <c r="C50" s="48">
        <f>SUM(D50:P50)</f>
        <v>0</v>
      </c>
      <c r="D50" s="48">
        <f>SUM(D48:D49)</f>
        <v>0</v>
      </c>
      <c r="E50" s="48">
        <f>SUM(E48:E49)</f>
        <v>0</v>
      </c>
      <c r="F50" s="48">
        <f>SUM(F48:F49)</f>
        <v>0</v>
      </c>
      <c r="G50" s="48">
        <f>SUM(G48:G49)</f>
        <v>0</v>
      </c>
      <c r="H50" s="48">
        <f>SUM(H48:H49)</f>
        <v>0</v>
      </c>
      <c r="I50" s="48">
        <f t="shared" ref="I50:P50" si="16">SUM(I48:I49)</f>
        <v>0</v>
      </c>
      <c r="J50" s="48">
        <f t="shared" si="16"/>
        <v>0</v>
      </c>
      <c r="K50" s="48">
        <f t="shared" si="16"/>
        <v>0</v>
      </c>
      <c r="L50" s="48">
        <f t="shared" si="16"/>
        <v>0</v>
      </c>
      <c r="M50" s="48">
        <f t="shared" si="16"/>
        <v>0</v>
      </c>
      <c r="N50" s="48">
        <f t="shared" si="16"/>
        <v>0</v>
      </c>
      <c r="O50" s="48">
        <f t="shared" si="16"/>
        <v>0</v>
      </c>
      <c r="P50" s="48">
        <f t="shared" si="16"/>
        <v>0</v>
      </c>
    </row>
    <row r="51" spans="1:16" ht="27.75" customHeight="1" x14ac:dyDescent="0.25">
      <c r="A51" s="30">
        <v>46</v>
      </c>
      <c r="B51" s="49" t="s">
        <v>77</v>
      </c>
      <c r="C51" s="42">
        <f>SUM(D51:P51)</f>
        <v>36304944</v>
      </c>
      <c r="D51" s="42">
        <f>D46+D50</f>
        <v>2639259</v>
      </c>
      <c r="E51" s="42">
        <f>E46+E50</f>
        <v>4034086</v>
      </c>
      <c r="F51" s="42">
        <f>F46+F50</f>
        <v>461</v>
      </c>
      <c r="G51" s="42">
        <f>G46+G50</f>
        <v>1003827</v>
      </c>
      <c r="H51" s="42">
        <f>H46+H50</f>
        <v>16887164</v>
      </c>
      <c r="I51" s="42">
        <f t="shared" ref="I51:P51" si="17">I46+I50</f>
        <v>1802</v>
      </c>
      <c r="J51" s="42">
        <f t="shared" si="17"/>
        <v>2879327</v>
      </c>
      <c r="K51" s="42">
        <f t="shared" si="17"/>
        <v>260786</v>
      </c>
      <c r="L51" s="42">
        <f t="shared" si="17"/>
        <v>65324</v>
      </c>
      <c r="M51" s="42">
        <f t="shared" si="17"/>
        <v>0</v>
      </c>
      <c r="N51" s="42">
        <f t="shared" si="17"/>
        <v>2159813</v>
      </c>
      <c r="O51" s="42">
        <f t="shared" si="17"/>
        <v>2582470</v>
      </c>
      <c r="P51" s="42">
        <f t="shared" si="17"/>
        <v>3790625</v>
      </c>
    </row>
    <row r="52" spans="1:16" ht="29.25" customHeight="1" x14ac:dyDescent="0.25">
      <c r="A52" s="30">
        <v>47</v>
      </c>
      <c r="B52" s="79" t="s">
        <v>78</v>
      </c>
      <c r="C52" s="79"/>
      <c r="D52" s="79"/>
      <c r="E52" s="79"/>
      <c r="F52" s="79"/>
      <c r="G52" s="79"/>
      <c r="H52" s="79"/>
      <c r="I52" s="1"/>
    </row>
    <row r="53" spans="1:16" ht="15.9" customHeight="1" x14ac:dyDescent="0.25">
      <c r="A53" s="30">
        <v>48</v>
      </c>
      <c r="B53" s="52" t="s">
        <v>40</v>
      </c>
      <c r="C53" s="18">
        <f t="shared" ref="C53:C64" si="18">SUM(D53:P53)</f>
        <v>7728412</v>
      </c>
      <c r="D53" s="50">
        <v>138339</v>
      </c>
      <c r="E53" s="50">
        <v>1135071</v>
      </c>
      <c r="F53" s="50">
        <v>92</v>
      </c>
      <c r="G53" s="50">
        <v>366225</v>
      </c>
      <c r="H53" s="50">
        <v>4026939</v>
      </c>
      <c r="I53" s="31">
        <v>418</v>
      </c>
      <c r="J53" s="31">
        <v>543558</v>
      </c>
      <c r="K53" s="31">
        <v>56208</v>
      </c>
      <c r="L53" s="31">
        <v>14935</v>
      </c>
      <c r="M53" s="31">
        <v>0</v>
      </c>
      <c r="N53" s="31">
        <v>341137</v>
      </c>
      <c r="O53" s="31">
        <v>278222</v>
      </c>
      <c r="P53" s="31">
        <v>827268</v>
      </c>
    </row>
    <row r="54" spans="1:16" ht="15.9" customHeight="1" x14ac:dyDescent="0.25">
      <c r="A54" s="30">
        <v>49</v>
      </c>
      <c r="B54" s="52" t="s">
        <v>41</v>
      </c>
      <c r="C54" s="18">
        <f t="shared" si="18"/>
        <v>5345901</v>
      </c>
      <c r="D54" s="50">
        <v>513139</v>
      </c>
      <c r="E54" s="50">
        <v>581946</v>
      </c>
      <c r="F54" s="50">
        <v>83</v>
      </c>
      <c r="G54" s="50">
        <v>191587</v>
      </c>
      <c r="H54" s="50">
        <v>2784142</v>
      </c>
      <c r="I54" s="31">
        <v>126</v>
      </c>
      <c r="J54" s="31">
        <v>596454</v>
      </c>
      <c r="K54" s="31">
        <v>36600</v>
      </c>
      <c r="L54" s="31">
        <v>11230</v>
      </c>
      <c r="M54" s="31">
        <v>0</v>
      </c>
      <c r="N54" s="31">
        <v>617516</v>
      </c>
      <c r="O54" s="31">
        <v>13078</v>
      </c>
      <c r="P54" s="28">
        <v>0</v>
      </c>
    </row>
    <row r="55" spans="1:16" ht="15.9" customHeight="1" x14ac:dyDescent="0.25">
      <c r="A55" s="30">
        <v>50</v>
      </c>
      <c r="B55" s="52" t="s">
        <v>42</v>
      </c>
      <c r="C55" s="18">
        <f t="shared" si="18"/>
        <v>6301853</v>
      </c>
      <c r="D55" s="50">
        <v>878432</v>
      </c>
      <c r="E55" s="50">
        <v>439181</v>
      </c>
      <c r="F55" s="50">
        <v>61</v>
      </c>
      <c r="G55" s="50">
        <v>93817</v>
      </c>
      <c r="H55" s="50">
        <v>3008808</v>
      </c>
      <c r="I55" s="31">
        <v>160</v>
      </c>
      <c r="J55" s="31">
        <v>502709</v>
      </c>
      <c r="K55" s="31">
        <v>28981</v>
      </c>
      <c r="L55" s="31">
        <v>7656</v>
      </c>
      <c r="M55" s="31">
        <v>0</v>
      </c>
      <c r="N55" s="31">
        <v>355617</v>
      </c>
      <c r="O55" s="31">
        <v>602677</v>
      </c>
      <c r="P55" s="28">
        <v>383754</v>
      </c>
    </row>
    <row r="56" spans="1:16" ht="15.9" customHeight="1" x14ac:dyDescent="0.25">
      <c r="A56" s="30">
        <v>51</v>
      </c>
      <c r="B56" s="52" t="s">
        <v>43</v>
      </c>
      <c r="C56" s="18">
        <f t="shared" si="18"/>
        <v>5845398</v>
      </c>
      <c r="D56" s="50">
        <v>479710</v>
      </c>
      <c r="E56" s="50">
        <v>630843</v>
      </c>
      <c r="F56" s="50">
        <v>99</v>
      </c>
      <c r="G56" s="50">
        <v>178410</v>
      </c>
      <c r="H56" s="50">
        <v>2148025</v>
      </c>
      <c r="I56" s="31">
        <v>493</v>
      </c>
      <c r="J56" s="31">
        <v>561376</v>
      </c>
      <c r="K56" s="31">
        <v>55118</v>
      </c>
      <c r="L56" s="31">
        <v>12357</v>
      </c>
      <c r="M56" s="31">
        <v>0</v>
      </c>
      <c r="N56" s="31">
        <v>324113</v>
      </c>
      <c r="O56" s="31">
        <v>530926</v>
      </c>
      <c r="P56" s="28">
        <v>923928</v>
      </c>
    </row>
    <row r="57" spans="1:16" ht="15.9" customHeight="1" x14ac:dyDescent="0.25">
      <c r="A57" s="30">
        <v>52</v>
      </c>
      <c r="B57" s="52" t="s">
        <v>44</v>
      </c>
      <c r="C57" s="18">
        <f t="shared" si="18"/>
        <v>1293939</v>
      </c>
      <c r="D57" s="50">
        <v>62781</v>
      </c>
      <c r="E57" s="50">
        <v>114925</v>
      </c>
      <c r="F57" s="50">
        <v>13</v>
      </c>
      <c r="G57" s="50">
        <v>24421</v>
      </c>
      <c r="H57" s="50">
        <v>698519</v>
      </c>
      <c r="I57" s="31">
        <v>65</v>
      </c>
      <c r="J57" s="31">
        <v>70041</v>
      </c>
      <c r="K57" s="31">
        <v>7474</v>
      </c>
      <c r="L57" s="31">
        <v>1993</v>
      </c>
      <c r="M57" s="31">
        <v>0</v>
      </c>
      <c r="N57" s="31">
        <v>73971</v>
      </c>
      <c r="O57" s="31">
        <v>105819</v>
      </c>
      <c r="P57" s="28">
        <v>133917</v>
      </c>
    </row>
    <row r="58" spans="1:16" ht="15.9" customHeight="1" x14ac:dyDescent="0.25">
      <c r="A58" s="30">
        <v>53</v>
      </c>
      <c r="B58" s="43" t="s">
        <v>45</v>
      </c>
      <c r="C58" s="18">
        <f t="shared" si="18"/>
        <v>396168</v>
      </c>
      <c r="D58" s="50">
        <v>12420</v>
      </c>
      <c r="E58" s="50">
        <v>19226</v>
      </c>
      <c r="F58" s="50">
        <v>2</v>
      </c>
      <c r="G58" s="50">
        <v>3914</v>
      </c>
      <c r="H58" s="50">
        <v>252048</v>
      </c>
      <c r="I58" s="31">
        <v>13</v>
      </c>
      <c r="J58" s="31">
        <v>13938</v>
      </c>
      <c r="K58" s="31">
        <v>2899</v>
      </c>
      <c r="L58" s="31">
        <v>550</v>
      </c>
      <c r="M58" s="31">
        <v>0</v>
      </c>
      <c r="N58" s="31">
        <v>13444</v>
      </c>
      <c r="O58" s="31">
        <v>19394</v>
      </c>
      <c r="P58" s="28">
        <v>58320</v>
      </c>
    </row>
    <row r="59" spans="1:16" ht="16.5" customHeight="1" x14ac:dyDescent="0.25">
      <c r="A59" s="30">
        <v>54</v>
      </c>
      <c r="B59" s="4" t="s">
        <v>46</v>
      </c>
      <c r="C59" s="18">
        <f t="shared" si="18"/>
        <v>9076113</v>
      </c>
      <c r="D59" s="50">
        <v>554438</v>
      </c>
      <c r="E59" s="50">
        <v>795734</v>
      </c>
      <c r="F59" s="50">
        <v>111</v>
      </c>
      <c r="G59" s="50">
        <v>145453</v>
      </c>
      <c r="H59" s="50">
        <v>3968683</v>
      </c>
      <c r="I59" s="50">
        <v>527</v>
      </c>
      <c r="J59" s="50">
        <v>591251</v>
      </c>
      <c r="K59" s="50">
        <v>73506</v>
      </c>
      <c r="L59" s="50">
        <v>16603</v>
      </c>
      <c r="M59" s="50">
        <v>0</v>
      </c>
      <c r="N59" s="50">
        <v>434015</v>
      </c>
      <c r="O59" s="50">
        <v>1032354</v>
      </c>
      <c r="P59" s="50">
        <v>1463438</v>
      </c>
    </row>
    <row r="60" spans="1:16" ht="15.9" customHeight="1" x14ac:dyDescent="0.25">
      <c r="A60" s="30">
        <v>55</v>
      </c>
      <c r="B60" s="53" t="s">
        <v>47</v>
      </c>
      <c r="C60" s="18">
        <f t="shared" si="18"/>
        <v>0</v>
      </c>
      <c r="D60" s="18"/>
      <c r="E60" s="18"/>
      <c r="F60" s="18"/>
      <c r="G60" s="18"/>
      <c r="H60" s="18"/>
      <c r="I60" s="18"/>
      <c r="J60" s="18"/>
      <c r="K60" s="18"/>
      <c r="L60" s="18"/>
      <c r="M60" s="18"/>
      <c r="N60" s="18"/>
      <c r="O60" s="18"/>
      <c r="P60" s="18"/>
    </row>
    <row r="61" spans="1:16" ht="15.9" customHeight="1" x14ac:dyDescent="0.25">
      <c r="A61" s="30">
        <v>56</v>
      </c>
      <c r="B61" s="53" t="s">
        <v>48</v>
      </c>
      <c r="C61" s="18">
        <f t="shared" si="18"/>
        <v>0</v>
      </c>
      <c r="D61" s="18"/>
      <c r="E61" s="18"/>
      <c r="F61" s="18"/>
      <c r="G61" s="18"/>
      <c r="H61" s="18"/>
      <c r="I61" s="18"/>
      <c r="J61" s="18"/>
      <c r="K61" s="18"/>
      <c r="L61" s="18"/>
      <c r="M61" s="18"/>
      <c r="N61" s="18"/>
      <c r="O61" s="18"/>
      <c r="P61" s="18"/>
    </row>
    <row r="62" spans="1:16" ht="15.9" customHeight="1" x14ac:dyDescent="0.25">
      <c r="A62" s="30">
        <v>57</v>
      </c>
      <c r="B62" s="53" t="s">
        <v>49</v>
      </c>
      <c r="C62" s="18">
        <f t="shared" si="18"/>
        <v>0</v>
      </c>
      <c r="D62" s="18"/>
      <c r="E62" s="18"/>
      <c r="F62" s="18"/>
      <c r="G62" s="18"/>
      <c r="H62" s="18"/>
      <c r="I62" s="18"/>
      <c r="J62" s="18"/>
      <c r="K62" s="18"/>
      <c r="L62" s="18"/>
      <c r="M62" s="18"/>
      <c r="N62" s="18"/>
      <c r="O62" s="18"/>
      <c r="P62" s="18"/>
    </row>
    <row r="63" spans="1:16" ht="30.75" customHeight="1" thickBot="1" x14ac:dyDescent="0.3">
      <c r="A63" s="30">
        <v>58</v>
      </c>
      <c r="B63" s="54" t="s">
        <v>79</v>
      </c>
      <c r="C63" s="51">
        <f t="shared" si="18"/>
        <v>35987784</v>
      </c>
      <c r="D63" s="51">
        <f>SUM(D53:D59)</f>
        <v>2639259</v>
      </c>
      <c r="E63" s="51">
        <f>SUM(E53:E59)</f>
        <v>3716926</v>
      </c>
      <c r="F63" s="51">
        <f>SUM(F53:F59)</f>
        <v>461</v>
      </c>
      <c r="G63" s="51">
        <f>SUM(G53:G59)</f>
        <v>1003827</v>
      </c>
      <c r="H63" s="51">
        <f>SUM(H53:H59)</f>
        <v>16887164</v>
      </c>
      <c r="I63" s="51">
        <f t="shared" ref="I63:P63" si="19">SUM(I53:I59)</f>
        <v>1802</v>
      </c>
      <c r="J63" s="51">
        <f t="shared" si="19"/>
        <v>2879327</v>
      </c>
      <c r="K63" s="51">
        <f t="shared" si="19"/>
        <v>260786</v>
      </c>
      <c r="L63" s="51">
        <f>SUM(L53:L59)</f>
        <v>65324</v>
      </c>
      <c r="M63" s="51">
        <f t="shared" si="19"/>
        <v>0</v>
      </c>
      <c r="N63" s="51">
        <f t="shared" si="19"/>
        <v>2159813</v>
      </c>
      <c r="O63" s="51">
        <f t="shared" si="19"/>
        <v>2582470</v>
      </c>
      <c r="P63" s="51">
        <f t="shared" si="19"/>
        <v>3790625</v>
      </c>
    </row>
    <row r="64" spans="1:16" ht="15.9" customHeight="1" thickTop="1" x14ac:dyDescent="0.25">
      <c r="A64" s="30">
        <v>59</v>
      </c>
      <c r="B64" s="43" t="s">
        <v>50</v>
      </c>
      <c r="C64" s="58">
        <f t="shared" si="18"/>
        <v>16611618</v>
      </c>
      <c r="D64" s="58">
        <f>SUM(D56:D59)</f>
        <v>1109349</v>
      </c>
      <c r="E64" s="58">
        <f>SUM(E56:E59)</f>
        <v>1560728</v>
      </c>
      <c r="F64" s="58">
        <f>SUM(F56:F59)</f>
        <v>225</v>
      </c>
      <c r="G64" s="58">
        <f>SUM(G56:G59)</f>
        <v>352198</v>
      </c>
      <c r="H64" s="58">
        <f>SUM(H56:H59)</f>
        <v>7067275</v>
      </c>
      <c r="I64" s="58">
        <f t="shared" ref="I64:P64" si="20">SUM(I56:I59)</f>
        <v>1098</v>
      </c>
      <c r="J64" s="58">
        <f t="shared" si="20"/>
        <v>1236606</v>
      </c>
      <c r="K64" s="58">
        <f t="shared" si="20"/>
        <v>138997</v>
      </c>
      <c r="L64" s="58">
        <f t="shared" si="20"/>
        <v>31503</v>
      </c>
      <c r="M64" s="58">
        <f t="shared" si="20"/>
        <v>0</v>
      </c>
      <c r="N64" s="58">
        <f t="shared" si="20"/>
        <v>845543</v>
      </c>
      <c r="O64" s="58">
        <f t="shared" si="20"/>
        <v>1688493</v>
      </c>
      <c r="P64" s="58">
        <f t="shared" si="20"/>
        <v>2579603</v>
      </c>
    </row>
    <row r="65" spans="1:16" ht="15.9" customHeight="1" x14ac:dyDescent="0.25">
      <c r="A65" s="30">
        <v>60</v>
      </c>
      <c r="B65" s="59" t="s">
        <v>51</v>
      </c>
      <c r="C65" s="60" t="e">
        <f>SUM(D65:P65)</f>
        <v>#DIV/0!</v>
      </c>
      <c r="D65" s="60">
        <f>D64/D63</f>
        <v>0.42032593239238741</v>
      </c>
      <c r="E65" s="60">
        <f>E64/E63</f>
        <v>0.41989751746470066</v>
      </c>
      <c r="F65" s="60">
        <f>F64/F63</f>
        <v>0.48806941431670281</v>
      </c>
      <c r="G65" s="60">
        <f>G64/G63</f>
        <v>0.35085527685547407</v>
      </c>
      <c r="H65" s="60">
        <f>H64/H63</f>
        <v>0.41849981441525647</v>
      </c>
      <c r="I65" s="60">
        <f t="shared" ref="I65:P65" si="21">I64/I63</f>
        <v>0.60932297447280803</v>
      </c>
      <c r="J65" s="60">
        <f t="shared" si="21"/>
        <v>0.42947744386101333</v>
      </c>
      <c r="K65" s="60">
        <f t="shared" si="21"/>
        <v>0.53299256861948108</v>
      </c>
      <c r="L65" s="60">
        <f t="shared" si="21"/>
        <v>0.48225766946298448</v>
      </c>
      <c r="M65" s="60" t="e">
        <f t="shared" si="21"/>
        <v>#DIV/0!</v>
      </c>
      <c r="N65" s="60">
        <f t="shared" si="21"/>
        <v>0.39148898538901283</v>
      </c>
      <c r="O65" s="60">
        <f t="shared" si="21"/>
        <v>0.65382869888130357</v>
      </c>
      <c r="P65" s="60">
        <f t="shared" si="21"/>
        <v>0.68052181368507836</v>
      </c>
    </row>
    <row r="66" spans="1:16" ht="17.399999999999999" customHeight="1" x14ac:dyDescent="0.25">
      <c r="A66" s="73">
        <v>61</v>
      </c>
      <c r="B66" s="61" t="s">
        <v>52</v>
      </c>
      <c r="C66" s="2"/>
      <c r="D66" s="62"/>
      <c r="E66" s="63"/>
      <c r="F66" s="63"/>
      <c r="G66" s="63"/>
      <c r="H66" s="63"/>
      <c r="I66" s="1"/>
    </row>
    <row r="67" spans="1:16" s="64" customFormat="1" ht="116.4" customHeight="1" x14ac:dyDescent="0.2">
      <c r="A67" s="74"/>
      <c r="B67" s="65"/>
      <c r="C67" s="66"/>
      <c r="D67" s="67"/>
      <c r="E67" s="55" t="s">
        <v>84</v>
      </c>
      <c r="F67" s="27" t="s">
        <v>80</v>
      </c>
      <c r="G67" s="27" t="s">
        <v>81</v>
      </c>
      <c r="H67" s="27" t="s">
        <v>82</v>
      </c>
      <c r="I67" s="27" t="s">
        <v>86</v>
      </c>
      <c r="K67" s="56"/>
      <c r="M67" s="27" t="s">
        <v>83</v>
      </c>
      <c r="N67" s="27" t="s">
        <v>85</v>
      </c>
      <c r="O67" s="56" t="s">
        <v>87</v>
      </c>
    </row>
    <row r="68" spans="1:16" x14ac:dyDescent="0.25">
      <c r="A68" s="1"/>
      <c r="B68" s="68"/>
      <c r="C68" s="69"/>
      <c r="D68" s="2"/>
      <c r="E68" s="2"/>
      <c r="F68" s="2"/>
      <c r="G68" s="2"/>
      <c r="H68" s="2"/>
      <c r="M68" s="27"/>
    </row>
    <row r="69" spans="1:16" x14ac:dyDescent="0.25">
      <c r="A69" s="1"/>
      <c r="B69" s="70"/>
      <c r="C69" s="2"/>
      <c r="D69" s="2"/>
      <c r="E69" s="2"/>
      <c r="F69" s="2"/>
      <c r="G69" s="2"/>
      <c r="H69" s="2"/>
      <c r="I69" s="32"/>
      <c r="J69" s="13"/>
      <c r="K69" s="13"/>
      <c r="L69" s="13"/>
      <c r="M69" s="13"/>
      <c r="N69" s="13"/>
      <c r="O69" s="13"/>
      <c r="P69" s="13"/>
    </row>
    <row r="70" spans="1:16" ht="48" customHeight="1" x14ac:dyDescent="0.25">
      <c r="A70" s="1"/>
      <c r="B70" s="71"/>
      <c r="C70" s="2"/>
      <c r="D70" s="2"/>
      <c r="E70" s="2"/>
      <c r="F70" s="2"/>
      <c r="G70" s="2"/>
      <c r="I70" s="2"/>
      <c r="J70" s="39"/>
      <c r="K70" s="39"/>
      <c r="L70" s="39"/>
      <c r="M70" s="39"/>
      <c r="N70" s="39"/>
      <c r="O70" s="39"/>
      <c r="P70" s="39"/>
    </row>
    <row r="71" spans="1:16" x14ac:dyDescent="0.25">
      <c r="A71" s="1"/>
      <c r="B71" s="71"/>
      <c r="C71" s="69"/>
      <c r="D71" s="2"/>
      <c r="E71" s="2"/>
      <c r="F71" s="2"/>
      <c r="G71" s="2"/>
      <c r="H71" s="2"/>
    </row>
    <row r="72" spans="1:16" x14ac:dyDescent="0.25">
      <c r="A72" s="1"/>
      <c r="B72" s="68"/>
      <c r="C72" s="69"/>
      <c r="D72" s="2"/>
      <c r="E72" s="2"/>
      <c r="F72" s="2"/>
      <c r="G72" s="2"/>
      <c r="H72" s="2"/>
    </row>
    <row r="73" spans="1:16" x14ac:dyDescent="0.25">
      <c r="A73" s="1"/>
      <c r="B73" s="68"/>
      <c r="C73" s="69"/>
      <c r="D73" s="2"/>
      <c r="E73" s="2"/>
      <c r="F73" s="2"/>
      <c r="G73" s="2"/>
      <c r="H73" s="2"/>
    </row>
    <row r="74" spans="1:16" x14ac:dyDescent="0.25">
      <c r="A74" s="1"/>
      <c r="B74" s="68"/>
      <c r="C74" s="69"/>
      <c r="D74" s="2"/>
      <c r="E74" s="2"/>
      <c r="F74" s="2"/>
      <c r="G74" s="2"/>
      <c r="H74" s="2"/>
    </row>
    <row r="75" spans="1:16" ht="18" customHeight="1" x14ac:dyDescent="0.25">
      <c r="A75" s="1"/>
      <c r="B75" s="68"/>
      <c r="C75" s="69"/>
      <c r="D75" s="2"/>
      <c r="E75" s="2"/>
      <c r="F75" s="2"/>
      <c r="G75" s="2"/>
      <c r="H75" s="2"/>
    </row>
    <row r="76" spans="1:16" x14ac:dyDescent="0.25">
      <c r="A76" s="1"/>
      <c r="B76" s="68"/>
      <c r="C76" s="69"/>
      <c r="D76" s="2"/>
      <c r="E76" s="2"/>
      <c r="F76" s="2"/>
      <c r="G76" s="2"/>
      <c r="H76" s="2"/>
    </row>
    <row r="77" spans="1:16" x14ac:dyDescent="0.25">
      <c r="A77" s="1"/>
      <c r="B77" s="68"/>
      <c r="C77" s="69"/>
      <c r="D77" s="2"/>
      <c r="E77" s="2"/>
      <c r="F77" s="2"/>
      <c r="G77" s="2"/>
      <c r="H77" s="2"/>
    </row>
    <row r="78" spans="1:16" x14ac:dyDescent="0.25">
      <c r="A78" s="1"/>
      <c r="B78" s="68"/>
      <c r="C78" s="69"/>
      <c r="D78" s="2"/>
      <c r="E78" s="2"/>
      <c r="F78" s="2"/>
      <c r="G78" s="2"/>
      <c r="H78" s="2"/>
    </row>
    <row r="79" spans="1:16" x14ac:dyDescent="0.25">
      <c r="A79" s="1"/>
      <c r="B79" s="68"/>
      <c r="C79" s="69"/>
      <c r="D79" s="2"/>
      <c r="E79" s="2"/>
      <c r="F79" s="2"/>
      <c r="G79" s="2"/>
      <c r="H79" s="2"/>
    </row>
    <row r="80" spans="1:16" x14ac:dyDescent="0.25">
      <c r="A80" s="1"/>
      <c r="B80" s="68"/>
      <c r="C80" s="69"/>
      <c r="D80" s="2"/>
      <c r="E80" s="2"/>
      <c r="F80" s="2"/>
      <c r="G80" s="2"/>
      <c r="H80" s="2"/>
    </row>
    <row r="81" spans="1:8" x14ac:dyDescent="0.25">
      <c r="A81" s="1"/>
      <c r="B81" s="68"/>
      <c r="C81" s="69"/>
      <c r="D81" s="2"/>
      <c r="E81" s="2"/>
      <c r="F81" s="2"/>
      <c r="G81" s="2"/>
      <c r="H81" s="2"/>
    </row>
    <row r="82" spans="1:8" x14ac:dyDescent="0.25">
      <c r="A82" s="1"/>
      <c r="B82" s="68"/>
      <c r="C82" s="69"/>
      <c r="D82" s="2"/>
      <c r="E82" s="2"/>
      <c r="F82" s="2"/>
      <c r="G82" s="2"/>
      <c r="H82" s="2"/>
    </row>
    <row r="83" spans="1:8" x14ac:dyDescent="0.25">
      <c r="A83" s="1"/>
      <c r="B83" s="68"/>
      <c r="C83" s="69"/>
      <c r="D83" s="2"/>
      <c r="E83" s="2"/>
      <c r="F83" s="2"/>
      <c r="G83" s="2"/>
      <c r="H83" s="2"/>
    </row>
    <row r="84" spans="1:8" x14ac:dyDescent="0.25">
      <c r="A84" s="1"/>
      <c r="B84" s="68"/>
      <c r="C84" s="69"/>
      <c r="D84" s="2"/>
      <c r="E84" s="2"/>
      <c r="F84" s="2"/>
      <c r="G84" s="2"/>
      <c r="H84" s="2"/>
    </row>
    <row r="85" spans="1:8" x14ac:dyDescent="0.25">
      <c r="A85" s="1"/>
      <c r="B85" s="68"/>
      <c r="C85" s="69"/>
      <c r="D85" s="2"/>
      <c r="E85" s="2"/>
      <c r="F85" s="2"/>
      <c r="G85" s="2"/>
      <c r="H85" s="2"/>
    </row>
    <row r="86" spans="1:8" x14ac:dyDescent="0.25">
      <c r="A86" s="1"/>
      <c r="B86" s="68"/>
      <c r="C86" s="69"/>
      <c r="D86" s="2"/>
      <c r="E86" s="2"/>
      <c r="F86" s="2"/>
      <c r="G86" s="2"/>
      <c r="H86" s="2"/>
    </row>
    <row r="87" spans="1:8" x14ac:dyDescent="0.25">
      <c r="A87" s="1"/>
      <c r="B87" s="68"/>
      <c r="C87" s="69"/>
      <c r="D87" s="2"/>
      <c r="E87" s="2"/>
      <c r="F87" s="2"/>
      <c r="G87" s="2"/>
      <c r="H87" s="2"/>
    </row>
    <row r="88" spans="1:8" x14ac:dyDescent="0.25">
      <c r="A88" s="1"/>
      <c r="B88" s="68"/>
      <c r="C88" s="69"/>
      <c r="D88" s="2"/>
      <c r="E88" s="2"/>
      <c r="F88" s="2"/>
      <c r="G88" s="2"/>
      <c r="H88" s="2"/>
    </row>
    <row r="89" spans="1:8" x14ac:dyDescent="0.25">
      <c r="A89" s="1"/>
      <c r="B89" s="68"/>
      <c r="C89" s="69"/>
      <c r="D89" s="2"/>
      <c r="E89" s="2"/>
      <c r="F89" s="2"/>
      <c r="G89" s="2"/>
      <c r="H89" s="2"/>
    </row>
    <row r="90" spans="1:8" x14ac:dyDescent="0.25">
      <c r="A90" s="1"/>
      <c r="B90" s="68"/>
      <c r="C90" s="69"/>
      <c r="D90" s="2"/>
      <c r="E90" s="2"/>
      <c r="F90" s="2"/>
      <c r="G90" s="2"/>
      <c r="H90" s="2"/>
    </row>
    <row r="91" spans="1:8" x14ac:dyDescent="0.25">
      <c r="A91" s="1"/>
      <c r="B91" s="68"/>
      <c r="C91" s="69"/>
      <c r="D91" s="2"/>
      <c r="E91" s="2"/>
      <c r="F91" s="2"/>
      <c r="G91" s="2"/>
      <c r="H91" s="2"/>
    </row>
    <row r="92" spans="1:8" x14ac:dyDescent="0.25">
      <c r="A92" s="1"/>
      <c r="B92" s="68"/>
      <c r="D92" s="2"/>
      <c r="E92" s="2"/>
      <c r="F92" s="2"/>
      <c r="G92" s="2"/>
      <c r="H92" s="2"/>
    </row>
    <row r="93" spans="1:8" x14ac:dyDescent="0.25">
      <c r="A93" s="1"/>
      <c r="B93" s="68"/>
      <c r="D93" s="2"/>
      <c r="E93" s="2"/>
      <c r="F93" s="2"/>
      <c r="G93" s="2"/>
      <c r="H93" s="2"/>
    </row>
    <row r="94" spans="1:8" x14ac:dyDescent="0.25">
      <c r="A94" s="1"/>
      <c r="B94" s="68"/>
      <c r="D94" s="2"/>
      <c r="E94" s="2"/>
      <c r="F94" s="2"/>
      <c r="G94" s="2"/>
      <c r="H94" s="2"/>
    </row>
    <row r="95" spans="1:8" x14ac:dyDescent="0.25">
      <c r="A95" s="1"/>
      <c r="B95" s="68"/>
      <c r="D95" s="2"/>
      <c r="E95" s="2"/>
      <c r="F95" s="2"/>
      <c r="G95" s="2"/>
      <c r="H95" s="2"/>
    </row>
  </sheetData>
  <mergeCells count="11">
    <mergeCell ref="B14:H14"/>
    <mergeCell ref="A1:H1"/>
    <mergeCell ref="A2:H2"/>
    <mergeCell ref="A3:H3"/>
    <mergeCell ref="A4:H4"/>
    <mergeCell ref="B13:H13"/>
    <mergeCell ref="B19:H19"/>
    <mergeCell ref="B33:H33"/>
    <mergeCell ref="B41:H41"/>
    <mergeCell ref="B47:H47"/>
    <mergeCell ref="B52:H52"/>
  </mergeCells>
  <printOptions horizontalCentered="1"/>
  <pageMargins left="0" right="0" top="0" bottom="0" header="0.3" footer="0.3"/>
  <pageSetup paperSize="5" scale="55" fitToWidth="0" orientation="landscape" r:id="rId1"/>
  <headerFooter>
    <oddFooter>&amp;RPrinted: &amp;D, &amp;T</odd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15-16B Actuals </vt:lpstr>
      <vt:lpstr>'ROPS 15-16B Actuals '!Print_Area</vt:lpstr>
      <vt:lpstr>'ROPS 15-16B Actuals '!Print_Titles</vt:lpstr>
    </vt:vector>
  </TitlesOfParts>
  <Company>Alameda County Auditors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Kloc</dc:creator>
  <cp:lastModifiedBy>cwong</cp:lastModifiedBy>
  <cp:lastPrinted>2016-01-06T17:51:35Z</cp:lastPrinted>
  <dcterms:created xsi:type="dcterms:W3CDTF">2014-01-31T00:48:21Z</dcterms:created>
  <dcterms:modified xsi:type="dcterms:W3CDTF">2016-01-06T17:51:50Z</dcterms:modified>
</cp:coreProperties>
</file>