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I:\OAP\CONTRACTING OPPORTUNITIES\Other County Departments\Other County Departments 2018\HCSA RFP #900318\"/>
    </mc:Choice>
  </mc:AlternateContent>
  <bookViews>
    <workbookView xWindow="0" yWindow="0" windowWidth="28800" windowHeight="12210" tabRatio="970"/>
  </bookViews>
  <sheets>
    <sheet name="Overview &amp; Instructions" sheetId="37" r:id="rId1"/>
    <sheet name="Applications" sheetId="29" r:id="rId2"/>
    <sheet name="Technical Solution" sheetId="40" r:id="rId3"/>
    <sheet name="Competency and Experience" sheetId="35" r:id="rId4"/>
    <sheet name="Service Levels" sheetId="38" r:id="rId5"/>
    <sheet name="Points" sheetId="4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Applications!$A$2:$I$77</definedName>
    <definedName name="_xlnm._FilterDatabase" localSheetId="2" hidden="1">'Technical Solution'!$A$2:$I$63</definedName>
    <definedName name="a" localSheetId="1">[1]Workplan!#REF!</definedName>
    <definedName name="a">[1]Workplan!#REF!</definedName>
    <definedName name="aaa" localSheetId="1">[1]Workplan!#REF!</definedName>
    <definedName name="aaa">[1]Workplan!#REF!</definedName>
    <definedName name="Adoption_Milestone3" localSheetId="1">[1]Workplan!#REF!</definedName>
    <definedName name="Adoption_Milestone3">[1]Workplan!#REF!</definedName>
    <definedName name="Adoption_Milestone7" localSheetId="1">[1]Workplan!#REF!</definedName>
    <definedName name="Adoption_Milestone7">[1]Workplan!#REF!</definedName>
    <definedName name="Adoption_Status3" localSheetId="1">[1]Workplan!#REF!</definedName>
    <definedName name="Adoption_Status3">[1]Workplan!#REF!</definedName>
    <definedName name="Adoption_Status7" localSheetId="1">[1]Workplan!#REF!</definedName>
    <definedName name="Adoption_Status7">[1]Workplan!#REF!</definedName>
    <definedName name="BudExpDataMth" localSheetId="1">#REF!</definedName>
    <definedName name="BudExpDataMth">#REF!</definedName>
    <definedName name="BudExpDataMth2" localSheetId="1">#REF!</definedName>
    <definedName name="BudExpDataMth2">#REF!</definedName>
    <definedName name="BudExpDataYtd" localSheetId="1">#REF!</definedName>
    <definedName name="BudExpDataYtd">#REF!</definedName>
    <definedName name="BudExpDataYtd2" localSheetId="1">#REF!</definedName>
    <definedName name="BudExpDataYtd2">#REF!</definedName>
    <definedName name="BudHdCntFeeForServMth" localSheetId="1">#REF!</definedName>
    <definedName name="BudHdCntFeeForServMth">#REF!</definedName>
    <definedName name="BudHdCntMth" localSheetId="1">#REF!</definedName>
    <definedName name="BudHdCntMth">#REF!</definedName>
    <definedName name="BudRevDataMth" localSheetId="1">#REF!</definedName>
    <definedName name="BudRevDataMth">#REF!</definedName>
    <definedName name="BudRevDataYtd" localSheetId="1">#REF!</definedName>
    <definedName name="BudRevDataYtd">#REF!</definedName>
    <definedName name="ByMthOpExp" localSheetId="1">#REF!</definedName>
    <definedName name="ByMthOpExp">#REF!</definedName>
    <definedName name="ByMthRev" localSheetId="1">#REF!</definedName>
    <definedName name="ByMthRev">#REF!</definedName>
    <definedName name="cat" localSheetId="1">[2]Controls!#REF!</definedName>
    <definedName name="cat">[2]Controls!#REF!</definedName>
    <definedName name="Categories" localSheetId="1">#REF!</definedName>
    <definedName name="Categories">#REF!</definedName>
    <definedName name="Clinical_Nonsalary" localSheetId="1">[3]Assumptions!#REF!</definedName>
    <definedName name="Clinical_Nonsalary">[3]Assumptions!#REF!</definedName>
    <definedName name="Clinical_Salary" localSheetId="1">[3]Assumptions!#REF!</definedName>
    <definedName name="Clinical_Salary">[3]Assumptions!#REF!</definedName>
    <definedName name="Comment1" localSheetId="1">#REF!</definedName>
    <definedName name="Comment1">#REF!</definedName>
    <definedName name="Complete" localSheetId="1">[4]Data!#REF!</definedName>
    <definedName name="Complete">[4]Data!#REF!</definedName>
    <definedName name="Compliance">'Overview &amp; Instructions'!$B$55:$B$58</definedName>
    <definedName name="ComplianceValues">'Overview &amp; Instructions'!$B$55:$C$58</definedName>
    <definedName name="Consulting_Complexity_Factor" localSheetId="1">[3]Assumptions!#REF!</definedName>
    <definedName name="Consulting_Complexity_Factor">[3]Assumptions!#REF!</definedName>
    <definedName name="Contract_Complexity_Factor" localSheetId="1">[3]Assumptions!#REF!</definedName>
    <definedName name="Contract_Complexity_Factor">[3]Assumptions!#REF!</definedName>
    <definedName name="Conversion_Complexity_Factor" localSheetId="1">[3]Assumptions!#REF!</definedName>
    <definedName name="Conversion_Complexity_Factor">[3]Assumptions!#REF!</definedName>
    <definedName name="Cost_Inflation">'[5]Cost Assumptions'!$C$13</definedName>
    <definedName name="Data47040100" localSheetId="1">#REF!</definedName>
    <definedName name="Data47040100">#REF!</definedName>
    <definedName name="Data470401001" localSheetId="1">#REF!</definedName>
    <definedName name="Data470401001">#REF!</definedName>
    <definedName name="Data47040102" localSheetId="1">#REF!</definedName>
    <definedName name="Data47040102">#REF!</definedName>
    <definedName name="Data47040103" localSheetId="1">#REF!</definedName>
    <definedName name="Data47040103">#REF!</definedName>
    <definedName name="Data47040105" localSheetId="1">#REF!</definedName>
    <definedName name="Data47040105">#REF!</definedName>
    <definedName name="Data47040106" localSheetId="1">#REF!</definedName>
    <definedName name="Data47040106">#REF!</definedName>
    <definedName name="Data47040107" localSheetId="1">#REF!</definedName>
    <definedName name="Data47040107">#REF!</definedName>
    <definedName name="Data47040108" localSheetId="1">#REF!</definedName>
    <definedName name="Data47040108">#REF!</definedName>
    <definedName name="data47040109" localSheetId="1">#REF!</definedName>
    <definedName name="data47040109">#REF!</definedName>
    <definedName name="Data47040110" localSheetId="1">#REF!</definedName>
    <definedName name="Data47040110">#REF!</definedName>
    <definedName name="data47040111" localSheetId="1">#REF!</definedName>
    <definedName name="data47040111">#REF!</definedName>
    <definedName name="data47040114" localSheetId="1">#REF!</definedName>
    <definedName name="data47040114">#REF!</definedName>
    <definedName name="data47040117" localSheetId="1">#REF!</definedName>
    <definedName name="data47040117">#REF!</definedName>
    <definedName name="data47040125" localSheetId="1">#REF!</definedName>
    <definedName name="data47040125">#REF!</definedName>
    <definedName name="Data47040126" localSheetId="1">#REF!</definedName>
    <definedName name="Data47040126">#REF!</definedName>
    <definedName name="data47040136" localSheetId="1">#REF!</definedName>
    <definedName name="data47040136">#REF!</definedName>
    <definedName name="data47040140" localSheetId="1">#REF!</definedName>
    <definedName name="data47040140">#REF!</definedName>
    <definedName name="data47040141" localSheetId="1">#REF!</definedName>
    <definedName name="data47040141">#REF!</definedName>
    <definedName name="data47040145" localSheetId="1">#REF!</definedName>
    <definedName name="data47040145">#REF!</definedName>
    <definedName name="data47040148" localSheetId="1">#REF!</definedName>
    <definedName name="data47040148">#REF!</definedName>
    <definedName name="data47040150" localSheetId="1">#REF!</definedName>
    <definedName name="data47040150">#REF!</definedName>
    <definedName name="Data47040151" localSheetId="1">#REF!</definedName>
    <definedName name="Data47040151">#REF!</definedName>
    <definedName name="data47040152" localSheetId="1">#REF!</definedName>
    <definedName name="data47040152">#REF!</definedName>
    <definedName name="data47040153" localSheetId="1">#REF!</definedName>
    <definedName name="data47040153">#REF!</definedName>
    <definedName name="data47040154" localSheetId="1">#REF!</definedName>
    <definedName name="data47040154">#REF!</definedName>
    <definedName name="data47040155" localSheetId="1">#REF!</definedName>
    <definedName name="data47040155">#REF!</definedName>
    <definedName name="department" localSheetId="1">[4]Data!#REF!</definedName>
    <definedName name="department">[4]Data!#REF!</definedName>
    <definedName name="DirAffilMthRev" localSheetId="1">[6]Revenue!#REF!</definedName>
    <definedName name="DirAffilMthRev">[6]Revenue!#REF!</definedName>
    <definedName name="DirAffilMthSum" localSheetId="1">[6]Expense!#REF!</definedName>
    <definedName name="DirAffilMthSum">[6]Expense!#REF!</definedName>
    <definedName name="DirAffilYTDRev" localSheetId="1">[6]Revenue!#REF!</definedName>
    <definedName name="DirAffilYTDRev">[6]Revenue!#REF!</definedName>
    <definedName name="DirAffilYTDSum" localSheetId="1">[6]Expense!#REF!</definedName>
    <definedName name="DirAffilYTDSum">[6]Expense!#REF!</definedName>
    <definedName name="Epic_Program_Executive" localSheetId="1">#REF!</definedName>
    <definedName name="Epic_Program_Executive">#REF!</definedName>
    <definedName name="Epic_Project_Advisor" localSheetId="1">#REF!</definedName>
    <definedName name="Epic_Project_Advisor">#REF!</definedName>
    <definedName name="Experience">'Overview &amp; Instructions'!$B$44:$B$48</definedName>
    <definedName name="ExperienceValues">'Overview &amp; Instructions'!$B$44:$C$48</definedName>
    <definedName name="Facility_Names" localSheetId="1">#REF!</definedName>
    <definedName name="Facility_Names">#REF!</definedName>
    <definedName name="Hardware_Complexity_Factor" localSheetId="1">[3]Assumptions!#REF!</definedName>
    <definedName name="Hardware_Complexity_Factor">[3]Assumptions!#REF!</definedName>
    <definedName name="INS_LVL_OPTIONS_LST" localSheetId="1">#REF!</definedName>
    <definedName name="INS_LVL_OPTIONS_LST">#REF!</definedName>
    <definedName name="INS_LVLS" localSheetId="1">#REF!</definedName>
    <definedName name="INS_LVLS">#REF!</definedName>
    <definedName name="INS_Plan_List" localSheetId="1">#REF!</definedName>
    <definedName name="INS_Plan_List">#REF!</definedName>
    <definedName name="Interface_Complexity_Factor" localSheetId="1">[3]Assumptions!#REF!</definedName>
    <definedName name="Interface_Complexity_Factor">[3]Assumptions!#REF!</definedName>
    <definedName name="Interfaces">'[5]Phasing Assumptions'!$B$11:$N$21</definedName>
    <definedName name="j" localSheetId="1">#REF!</definedName>
    <definedName name="j">#REF!</definedName>
    <definedName name="JunSun1" localSheetId="1">DATEVALUE("6/1/"&amp;#REF!)-WEEKDAY(DATEVALUE("6/1/"&amp;#REF!))+1</definedName>
    <definedName name="JunSun1">DATEVALUE("6/1/"&amp;#REF!)-WEEKDAY(DATEVALUE("6/1/"&amp;#REF!))+1</definedName>
    <definedName name="Level_Options" localSheetId="1">#REF!</definedName>
    <definedName name="Level_Options">#REF!</definedName>
    <definedName name="LineBlank1" localSheetId="1">[7]ITSummary!#REF!</definedName>
    <definedName name="LineBlank1">[7]ITSummary!#REF!</definedName>
    <definedName name="LineBlank2" localSheetId="1">[7]ITSummary!#REF!</definedName>
    <definedName name="LineBlank2">[7]ITSummary!#REF!</definedName>
    <definedName name="LineBlank3" localSheetId="1">[7]ITSummary!#REF!</definedName>
    <definedName name="LineBlank3">[7]ITSummary!#REF!</definedName>
    <definedName name="LineBlank4" localSheetId="1">[7]ITSummary!#REF!</definedName>
    <definedName name="LineBlank4">[7]ITSummary!#REF!</definedName>
    <definedName name="LineBlank5" localSheetId="1">[7]ITSummary!#REF!</definedName>
    <definedName name="LineBlank5">[7]ITSummary!#REF!</definedName>
    <definedName name="Month" localSheetId="1">#REF!</definedName>
    <definedName name="Month">#REF!</definedName>
    <definedName name="Network_Complexity_Factor" localSheetId="1">[3]Assumptions!#REF!</definedName>
    <definedName name="Network_Complexity_Factor">[3]Assumptions!#REF!</definedName>
    <definedName name="Nonsalary_Complexity_Factor" localSheetId="1">[3]Assumptions!#REF!</definedName>
    <definedName name="Nonsalary_Complexity_Factor">[3]Assumptions!#REF!</definedName>
    <definedName name="Nonsalary_Variability" localSheetId="1">[3]Assumptions!#REF!</definedName>
    <definedName name="Nonsalary_Variability">[3]Assumptions!#REF!</definedName>
    <definedName name="Old" localSheetId="1">#REF!</definedName>
    <definedName name="Old">#REF!</definedName>
    <definedName name="Orders___Orders_Transmittal" localSheetId="1">#REF!</definedName>
    <definedName name="Orders___Orders_Transmittal">#REF!</definedName>
    <definedName name="Peripheral_Complexity_Factor" localSheetId="1">[3]Assumptions!#REF!</definedName>
    <definedName name="Peripheral_Complexity_Factor">[3]Assumptions!#REF!</definedName>
    <definedName name="position" localSheetId="1">[4]Data!#REF!</definedName>
    <definedName name="position">[4]Data!#REF!</definedName>
    <definedName name="_xlnm.Print_Area" localSheetId="3">'Competency and Experience'!$A$1:$G$39</definedName>
    <definedName name="_xlnm.Print_Area" localSheetId="0">'Overview &amp; Instructions'!$A$1:$J$60</definedName>
    <definedName name="_xlnm.Print_Area" localSheetId="2">'Technical Solution'!$A$1:$I$63</definedName>
    <definedName name="_xlnm.Print_Titles" localSheetId="1">Applications!$1:$2</definedName>
    <definedName name="_xlnm.Print_Titles" localSheetId="3">'Competency and Experience'!$1:$2</definedName>
    <definedName name="_xlnm.Print_Titles" localSheetId="4">'Service Levels'!$1:$2</definedName>
    <definedName name="_xlnm.Print_Titles" localSheetId="2">'Technical Solution'!$1:$2</definedName>
    <definedName name="prio" localSheetId="1">[2]Controls!#REF!</definedName>
    <definedName name="prio">[2]Controls!#REF!</definedName>
    <definedName name="Priority">'Overview &amp; Instructions'!$B$32:$B$34</definedName>
    <definedName name="PriorityValues">'Overview &amp; Instructions'!$B$32:$C$34</definedName>
    <definedName name="quotedetail" localSheetId="1">#REF!</definedName>
    <definedName name="quotedetail">#REF!</definedName>
    <definedName name="replacement3" localSheetId="1">#REF!</definedName>
    <definedName name="replacement3">#REF!</definedName>
    <definedName name="risk_status" localSheetId="1">'[8]Factors &amp; Constants'!#REF!</definedName>
    <definedName name="risk_status">'[8]Factors &amp; Constants'!#REF!</definedName>
    <definedName name="Rpt" localSheetId="1">#REF!</definedName>
    <definedName name="Rpt">#REF!</definedName>
    <definedName name="RptCdAppSup" localSheetId="1">[7]ITSummary!#REF!</definedName>
    <definedName name="RptCdAppSup">[7]ITSummary!#REF!</definedName>
    <definedName name="RptCdITAdmn" localSheetId="1">[7]ITSummary!#REF!</definedName>
    <definedName name="RptCdITAdmn">[7]ITSummary!#REF!</definedName>
    <definedName name="RptCdRev" localSheetId="1">[7]ITSummary!#REF!</definedName>
    <definedName name="RptCdRev">[7]ITSummary!#REF!</definedName>
    <definedName name="RptCdSysInt" localSheetId="1">[7]ITSummary!#REF!</definedName>
    <definedName name="RptCdSysInt">[7]ITSummary!#REF!</definedName>
    <definedName name="RptCdTchSrv" localSheetId="1">[7]ITSummary!#REF!</definedName>
    <definedName name="RptCdTchSrv">[7]ITSummary!#REF!</definedName>
    <definedName name="RptCdTelCom" localSheetId="1">[7]ITSummary!#REF!</definedName>
    <definedName name="RptCdTelCom">[7]ITSummary!#REF!</definedName>
    <definedName name="RptCdTotal" localSheetId="1">[7]ITSummary!#REF!</definedName>
    <definedName name="RptCdTotal">[7]ITSummary!#REF!</definedName>
    <definedName name="RptDataRevExclChgBk" localSheetId="1">#REF!</definedName>
    <definedName name="RptDataRevExclChgBk">#REF!</definedName>
    <definedName name="RptDate">[9]ITSummary!$F$6</definedName>
    <definedName name="RptFyFcast" localSheetId="1">#REF!</definedName>
    <definedName name="RptFyFcast">#REF!</definedName>
    <definedName name="RptHdrRevExclChgBk" localSheetId="1">#REF!</definedName>
    <definedName name="RptHdrRevExclChgBk">#REF!</definedName>
    <definedName name="RptSumFcast" localSheetId="1">#REF!</definedName>
    <definedName name="RptSumFcast">#REF!</definedName>
    <definedName name="Salary_Complexity" localSheetId="1">[3]Assumptions!#REF!</definedName>
    <definedName name="Salary_Complexity">[3]Assumptions!#REF!</definedName>
    <definedName name="Salary_Complexity_Factor" localSheetId="1">[3]Assumptions!#REF!</definedName>
    <definedName name="Salary_Complexity_Factor">[3]Assumptions!#REF!</definedName>
    <definedName name="Salary_Variability" localSheetId="1">[3]Assumptions!#REF!</definedName>
    <definedName name="Salary_Variability">[3]Assumptions!#REF!</definedName>
    <definedName name="Site1_Categories">'[10]Enterprise-McKesson-PS'!$N$3:$N$7</definedName>
    <definedName name="Site1_Priority">'[10]Enterprise-McKesson-PS'!$C$3:$C$102</definedName>
    <definedName name="Site1_Status">'[10]Enterprise-McKesson-PS'!$I$3:$I$102</definedName>
    <definedName name="Site2_Categories">'[10]Women''s Hospital'!$M$3:$M$7</definedName>
    <definedName name="Site2_Priority">'[10]Women''s Hospital'!$C$3:$C$102</definedName>
    <definedName name="Site2_Status">'[10]Women''s Hospital'!$I$3:$I$102</definedName>
    <definedName name="Site3_Categories">[10]Westside!$M$3:$M$7</definedName>
    <definedName name="Site3_Priority">[10]Westside!$C$3:$C$102</definedName>
    <definedName name="Site3_Status">[10]Westside!$I$3:$I$102</definedName>
    <definedName name="Site4_Categories">[10]Gibson!$M$3:$M$7</definedName>
    <definedName name="Site4_Priority">[10]Gibson!$C$3:$C$102</definedName>
    <definedName name="Site4_Status">[10]Gibson!$I$3:$I$102</definedName>
    <definedName name="Site5_Categories">'[10]Journal Center'!$M$3:$M$7</definedName>
    <definedName name="Site5_Priority">'[10]Journal Center'!$C$3:$C$102</definedName>
    <definedName name="Site5_Status">'[10]Journal Center'!$I$3:$I$102</definedName>
    <definedName name="Site6_Categories">[10]Downtown!$M$3:$M$7</definedName>
    <definedName name="Site6_Priority">[10]Downtown!$C$3:$C$103</definedName>
    <definedName name="Site6_Status">[10]Downtown!$I$3:$I$103</definedName>
    <definedName name="Software_Complexity_Factor" localSheetId="1">[3]Assumptions!#REF!</definedName>
    <definedName name="Software_Complexity_Factor">[3]Assumptions!#REF!</definedName>
    <definedName name="Software_Discount">'[5]Cost Assumptions'!$C$7</definedName>
    <definedName name="Staff_Complexity_Factor" localSheetId="1">[3]Assumptions!#REF!</definedName>
    <definedName name="Staff_Complexity_Factor">[3]Assumptions!#REF!</definedName>
    <definedName name="Status">'Overview &amp; Instructions'!$E$32:$E$35</definedName>
    <definedName name="StatusValues">'Overview &amp; Instructions'!$E$32:$F$35</definedName>
    <definedName name="summary" localSheetId="1">#REF!</definedName>
    <definedName name="summary">#REF!</definedName>
    <definedName name="Support_Activity2" localSheetId="1">[1]Workplan!#REF!</definedName>
    <definedName name="Support_Activity2">[1]Workplan!#REF!</definedName>
    <definedName name="Support_Complexity_Factor" localSheetId="1">[3]Assumptions!#REF!</definedName>
    <definedName name="Support_Complexity_Factor">[3]Assumptions!#REF!</definedName>
    <definedName name="Support_Milestone2" localSheetId="1">[1]Workplan!#REF!</definedName>
    <definedName name="Support_Milestone2">[1]Workplan!#REF!</definedName>
    <definedName name="Support_Status2" localSheetId="1">[1]Workplan!#REF!</definedName>
    <definedName name="Support_Status2">[1]Workplan!#REF!</definedName>
    <definedName name="test">'[11]Enterprise-McKesson'!$O$3:$O$5</definedName>
    <definedName name="Training_Complexity_Factor" localSheetId="1">[3]Assumptions!#REF!</definedName>
    <definedName name="Training_Complexity_Factor">[3]Assumptions!#REF!</definedName>
    <definedName name="Training_PM" localSheetId="1">#REF!</definedName>
    <definedName name="Training_PM">#REF!</definedName>
    <definedName name="Type" localSheetId="1">#REF!</definedName>
    <definedName name="Type">#REF!</definedName>
    <definedName name="Vendor_Complexity_Factor" localSheetId="1">[3]Assumptions!#REF!</definedName>
    <definedName name="Vendor_Complexity_Factor">[3]Assumptions!#REF!</definedName>
    <definedName name="vyx" localSheetId="1">#REF!</definedName>
    <definedName name="vyx">#REF!</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62" i="40" l="1"/>
  <c r="C59" i="40"/>
  <c r="C56" i="40"/>
  <c r="C55" i="40"/>
  <c r="C52" i="40"/>
  <c r="C48" i="40"/>
  <c r="C46" i="40"/>
  <c r="C39" i="40"/>
  <c r="C32" i="40"/>
  <c r="C18" i="40"/>
  <c r="C14" i="40"/>
  <c r="C7" i="40"/>
  <c r="C4" i="40"/>
  <c r="C5" i="42"/>
  <c r="C4" i="42"/>
  <c r="G4" i="38" l="1"/>
  <c r="G5" i="38"/>
  <c r="G6" i="38"/>
  <c r="G7" i="38"/>
  <c r="G8" i="38"/>
  <c r="G9" i="38"/>
  <c r="G10" i="38"/>
  <c r="G11" i="38"/>
  <c r="G12" i="38"/>
  <c r="G3" i="38"/>
  <c r="G4" i="35"/>
  <c r="G5" i="35"/>
  <c r="G6" i="35"/>
  <c r="G7" i="35"/>
  <c r="G8" i="35"/>
  <c r="G9" i="35"/>
  <c r="G10" i="35"/>
  <c r="G11" i="35"/>
  <c r="G12" i="35"/>
  <c r="G13" i="35"/>
  <c r="G14" i="35"/>
  <c r="G15" i="35"/>
  <c r="G16" i="35"/>
  <c r="G17" i="35"/>
  <c r="G18" i="35"/>
  <c r="G19" i="35"/>
  <c r="G20" i="35"/>
  <c r="G21" i="35"/>
  <c r="G22" i="35"/>
  <c r="G23" i="35"/>
  <c r="G24" i="35"/>
  <c r="G25" i="35"/>
  <c r="G26" i="35"/>
  <c r="G27" i="35"/>
  <c r="G28" i="35"/>
  <c r="G29" i="35"/>
  <c r="G30" i="35"/>
  <c r="G31" i="35"/>
  <c r="G32" i="35"/>
  <c r="G33" i="35"/>
  <c r="G34" i="35"/>
  <c r="G35" i="35"/>
  <c r="G36" i="35"/>
  <c r="G37" i="35"/>
  <c r="G38" i="35"/>
  <c r="G39" i="35"/>
  <c r="G3" i="35"/>
  <c r="I3" i="40"/>
  <c r="I4" i="40"/>
  <c r="I5" i="40"/>
  <c r="I6" i="40"/>
  <c r="I7" i="40"/>
  <c r="I8" i="40"/>
  <c r="I9" i="40"/>
  <c r="I10" i="40"/>
  <c r="I11" i="40"/>
  <c r="I12" i="40"/>
  <c r="I13" i="40"/>
  <c r="I14" i="40"/>
  <c r="I15" i="40"/>
  <c r="I16" i="40"/>
  <c r="I17" i="40"/>
  <c r="I18" i="40"/>
  <c r="I19" i="40"/>
  <c r="I20" i="40"/>
  <c r="I21" i="40"/>
  <c r="I22" i="40"/>
  <c r="I23" i="40"/>
  <c r="I24" i="40"/>
  <c r="I25" i="40"/>
  <c r="I26" i="40"/>
  <c r="I27" i="40"/>
  <c r="I28" i="40"/>
  <c r="I29" i="40"/>
  <c r="I30" i="40"/>
  <c r="I31" i="40"/>
  <c r="I32" i="40"/>
  <c r="I33" i="40"/>
  <c r="I34" i="40"/>
  <c r="I35" i="40"/>
  <c r="I36" i="40"/>
  <c r="I37" i="40"/>
  <c r="I38" i="40"/>
  <c r="I39" i="40"/>
  <c r="I40" i="40"/>
  <c r="I41" i="40"/>
  <c r="I42" i="40"/>
  <c r="I43" i="40"/>
  <c r="I44" i="40"/>
  <c r="I45" i="40"/>
  <c r="I46" i="40"/>
  <c r="I47" i="40"/>
  <c r="I48" i="40"/>
  <c r="I49" i="40"/>
  <c r="I50" i="40"/>
  <c r="I51" i="40"/>
  <c r="I52" i="40"/>
  <c r="I53" i="40"/>
  <c r="I54" i="40"/>
  <c r="I55" i="40"/>
  <c r="I56" i="40"/>
  <c r="I57" i="40"/>
  <c r="I58" i="40"/>
  <c r="I59" i="40"/>
  <c r="I60" i="40"/>
  <c r="I61" i="40"/>
  <c r="I62" i="40"/>
  <c r="I63" i="40"/>
  <c r="I4" i="29"/>
  <c r="I5" i="29"/>
  <c r="I6" i="29"/>
  <c r="I7" i="29"/>
  <c r="I8" i="29"/>
  <c r="I9" i="29"/>
  <c r="I10" i="29"/>
  <c r="I11" i="29"/>
  <c r="I12" i="29"/>
  <c r="I13" i="29"/>
  <c r="I14" i="29"/>
  <c r="I15" i="29"/>
  <c r="I16" i="29"/>
  <c r="I17"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I53" i="29"/>
  <c r="I54" i="29"/>
  <c r="I55" i="29"/>
  <c r="I56" i="29"/>
  <c r="I57" i="29"/>
  <c r="I58" i="29"/>
  <c r="I59" i="29"/>
  <c r="I60" i="29"/>
  <c r="I61" i="29"/>
  <c r="I62" i="29"/>
  <c r="I63" i="29"/>
  <c r="I64" i="29"/>
  <c r="I65" i="29"/>
  <c r="I66" i="29"/>
  <c r="I67" i="29"/>
  <c r="I68" i="29"/>
  <c r="I69" i="29"/>
  <c r="I70" i="29"/>
  <c r="I71" i="29"/>
  <c r="I72" i="29"/>
  <c r="I73" i="29"/>
  <c r="I74" i="29"/>
  <c r="I75" i="29"/>
  <c r="I76" i="29"/>
  <c r="I77" i="29"/>
  <c r="I3" i="29"/>
  <c r="C6" i="42"/>
  <c r="C4" i="38"/>
  <c r="C5" i="38" s="1"/>
  <c r="C6" i="38" s="1"/>
  <c r="C7" i="38" s="1"/>
  <c r="C8" i="38" s="1"/>
  <c r="C4" i="35"/>
  <c r="C5" i="35" s="1"/>
  <c r="C5" i="40"/>
  <c r="C6" i="40" s="1"/>
  <c r="C8" i="40" s="1"/>
  <c r="C9" i="40" s="1"/>
  <c r="C10" i="40" s="1"/>
  <c r="C11" i="40" s="1"/>
  <c r="C12" i="40" s="1"/>
  <c r="C13" i="40" s="1"/>
  <c r="C15" i="40" s="1"/>
  <c r="C16" i="40" s="1"/>
  <c r="C17" i="40" s="1"/>
  <c r="C19" i="40" s="1"/>
  <c r="C20" i="40" s="1"/>
  <c r="C21" i="40" s="1"/>
  <c r="C22" i="40" s="1"/>
  <c r="C23" i="40" s="1"/>
  <c r="C24" i="40" s="1"/>
  <c r="C25" i="40" s="1"/>
  <c r="C26" i="40" s="1"/>
  <c r="C27" i="40" s="1"/>
  <c r="C28" i="40" s="1"/>
  <c r="C29" i="40" s="1"/>
  <c r="C30" i="40" s="1"/>
  <c r="C31" i="40" s="1"/>
  <c r="C33" i="40" s="1"/>
  <c r="C34" i="40" s="1"/>
  <c r="C35" i="40" s="1"/>
  <c r="C36" i="40" s="1"/>
  <c r="C37" i="40" s="1"/>
  <c r="C38" i="40" s="1"/>
  <c r="C40" i="40" s="1"/>
  <c r="C41" i="40" s="1"/>
  <c r="C42" i="40" s="1"/>
  <c r="C43" i="40" s="1"/>
  <c r="C44" i="40" s="1"/>
  <c r="C45" i="40" s="1"/>
  <c r="C47" i="40" s="1"/>
  <c r="C49" i="40" s="1"/>
  <c r="C50" i="40" s="1"/>
  <c r="C51" i="40" s="1"/>
  <c r="C53" i="40" s="1"/>
  <c r="C54" i="40" s="1"/>
  <c r="C57" i="40" s="1"/>
  <c r="C58" i="40" s="1"/>
  <c r="C60" i="40" s="1"/>
  <c r="C61" i="40" s="1"/>
  <c r="C63" i="40" s="1"/>
  <c r="A1" i="29"/>
  <c r="A1" i="42"/>
  <c r="C9" i="38" l="1"/>
  <c r="C10" i="38" s="1"/>
  <c r="C11" i="38" s="1"/>
  <c r="C12" i="38" s="1"/>
  <c r="C6" i="35"/>
  <c r="C7" i="35" s="1"/>
  <c r="C8" i="35" s="1"/>
  <c r="A1" i="40"/>
  <c r="A1" i="35"/>
  <c r="A1" i="38"/>
  <c r="F4" i="42"/>
  <c r="B9" i="35"/>
  <c r="B10" i="35" s="1"/>
  <c r="B45" i="40"/>
  <c r="B46" i="40" s="1"/>
  <c r="B47" i="40" s="1"/>
  <c r="B48" i="40" s="1"/>
  <c r="B49" i="40" s="1"/>
  <c r="B50" i="40" s="1"/>
  <c r="B51" i="40" s="1"/>
  <c r="B52" i="40" s="1"/>
  <c r="B53" i="40" s="1"/>
  <c r="B54" i="40" s="1"/>
  <c r="B55" i="40" s="1"/>
  <c r="B56" i="40" s="1"/>
  <c r="B57" i="40" s="1"/>
  <c r="B58" i="40" s="1"/>
  <c r="B59" i="40" s="1"/>
  <c r="B60" i="40" s="1"/>
  <c r="B61" i="40" s="1"/>
  <c r="B62" i="40" s="1"/>
  <c r="B63" i="40" s="1"/>
  <c r="B19" i="29"/>
  <c r="B30" i="40"/>
  <c r="B31" i="40"/>
  <c r="B32" i="40" s="1"/>
  <c r="B33" i="40" s="1"/>
  <c r="B34" i="40" s="1"/>
  <c r="B35" i="40" s="1"/>
  <c r="B65" i="29"/>
  <c r="B66" i="29"/>
  <c r="B67" i="29"/>
  <c r="B68" i="29" s="1"/>
  <c r="B69" i="29" s="1"/>
  <c r="B70" i="29" s="1"/>
  <c r="B71" i="29" s="1"/>
  <c r="B72" i="29" s="1"/>
  <c r="B73" i="29" s="1"/>
  <c r="B74" i="29" s="1"/>
  <c r="B75" i="29" s="1"/>
  <c r="B76" i="29" s="1"/>
  <c r="B77" i="29" s="1"/>
  <c r="B4" i="40"/>
  <c r="B5" i="40" s="1"/>
  <c r="B41" i="40"/>
  <c r="B42" i="40"/>
  <c r="B43" i="40" s="1"/>
  <c r="B37" i="40"/>
  <c r="B38" i="40" s="1"/>
  <c r="B39" i="40" s="1"/>
  <c r="B22" i="40"/>
  <c r="B23" i="40" s="1"/>
  <c r="B24" i="40" s="1"/>
  <c r="B25" i="40" s="1"/>
  <c r="B26" i="40" s="1"/>
  <c r="B28" i="40" s="1"/>
  <c r="B16" i="40"/>
  <c r="B17" i="40" s="1"/>
  <c r="B18" i="40" s="1"/>
  <c r="B19" i="40" s="1"/>
  <c r="B20" i="40" s="1"/>
  <c r="B7" i="40"/>
  <c r="B8" i="40" s="1"/>
  <c r="B9" i="40" s="1"/>
  <c r="B10" i="40" s="1"/>
  <c r="B11" i="40" s="1"/>
  <c r="B12" i="40" s="1"/>
  <c r="B13" i="40" s="1"/>
  <c r="B14" i="40" s="1"/>
  <c r="B12" i="38"/>
  <c r="B10" i="38"/>
  <c r="B4" i="38"/>
  <c r="B51" i="29"/>
  <c r="B52" i="29"/>
  <c r="B53" i="29" s="1"/>
  <c r="B54" i="29" s="1"/>
  <c r="B55" i="29" s="1"/>
  <c r="B56" i="29" s="1"/>
  <c r="B57" i="29" s="1"/>
  <c r="B58" i="29" s="1"/>
  <c r="B59" i="29" s="1"/>
  <c r="B20" i="29"/>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12" i="35"/>
  <c r="B13" i="35" s="1"/>
  <c r="B14" i="35" s="1"/>
  <c r="B16" i="35"/>
  <c r="B17" i="35" s="1"/>
  <c r="B4" i="35"/>
  <c r="B5" i="35" s="1"/>
  <c r="B61" i="29"/>
  <c r="B62" i="29" s="1"/>
  <c r="B63" i="29" s="1"/>
  <c r="B4" i="29"/>
  <c r="B5" i="29"/>
  <c r="B6" i="29" s="1"/>
  <c r="B7" i="29" s="1"/>
  <c r="B8" i="29" s="1"/>
  <c r="B9" i="29" s="1"/>
  <c r="B10" i="29" s="1"/>
  <c r="B11" i="29" s="1"/>
  <c r="B12" i="29" s="1"/>
  <c r="B13" i="29" s="1"/>
  <c r="B14" i="29" s="1"/>
  <c r="B15" i="29" s="1"/>
  <c r="B16" i="29" s="1"/>
  <c r="B17" i="29" s="1"/>
  <c r="B7" i="35"/>
  <c r="C9" i="35" l="1"/>
  <c r="C10" i="35" s="1"/>
  <c r="C11" i="35" s="1"/>
  <c r="C12" i="35" s="1"/>
  <c r="C13" i="35" s="1"/>
  <c r="C14" i="35" s="1"/>
  <c r="C15" i="35" s="1"/>
  <c r="C16" i="35" s="1"/>
  <c r="C17" i="35" s="1"/>
  <c r="F5" i="42"/>
  <c r="F6" i="42" s="1"/>
  <c r="C18" i="35" l="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alcChain>
</file>

<file path=xl/sharedStrings.xml><?xml version="1.0" encoding="utf-8"?>
<sst xmlns="http://schemas.openxmlformats.org/spreadsheetml/2006/main" count="507" uniqueCount="274">
  <si>
    <t xml:space="preserve">Does your solution have the ability for patients to monitor their health indicators in the home environment and communicate to providers? </t>
  </si>
  <si>
    <t>Is this documented/tracked in the medical record?</t>
  </si>
  <si>
    <t>Is the proposed solution integrated with home monitoring vendors, and if so, how frequent is reconciliation?</t>
  </si>
  <si>
    <t>Is the system capable of generating daily worklists (setting due dates, priorities, etc.)?</t>
  </si>
  <si>
    <t>Ability to track care manager's productivity?</t>
  </si>
  <si>
    <t>Question</t>
  </si>
  <si>
    <t>Ability to integrate product's User Interface (UI) with Enterprise Ambulatory and Inpatient EHRs?</t>
  </si>
  <si>
    <t>Does the your solution have the ability to initiate, receive, track and manage referrals for organizations outside of the traditional medical care team, such as housing authorities and transportation agencies (outside of EMS services)?</t>
  </si>
  <si>
    <t>1. Referral Management</t>
  </si>
  <si>
    <t>2. Care Management</t>
  </si>
  <si>
    <t>3. Member Engagement</t>
  </si>
  <si>
    <t>Can the application be presented to the user via virtual desktop or thin client?  If so, what is the recommended end user presentation software?</t>
  </si>
  <si>
    <t>eClinicalWorks</t>
  </si>
  <si>
    <t>Epic</t>
  </si>
  <si>
    <t>Meditech</t>
  </si>
  <si>
    <t>NextGen</t>
  </si>
  <si>
    <t>Do you have support for "query-through" functionality to upstream or downstream exchange partners?</t>
  </si>
  <si>
    <t>Currently Available</t>
  </si>
  <si>
    <t xml:space="preserve">4. Data Management &amp; Outcomes Reporting  </t>
  </si>
  <si>
    <t>Do you have a cloud-hosted offering?</t>
  </si>
  <si>
    <t>Can you support IHE profiles, specifically PIX/PDQ, and XCA/XDS for patient/demographic/document query and retrieve?</t>
  </si>
  <si>
    <t xml:space="preserve">Does the proposed solution offer a software development kit (SDK), allowing administrative users to make custom modifications? </t>
  </si>
  <si>
    <t xml:space="preserve">Is there a customer-led user group for your product?  How do users of this solution participate in the development of the product?  </t>
  </si>
  <si>
    <t>Are access privileges precise enough to allow security by the job responsibilities of the end user?  For example, a care manager versus a provider?</t>
  </si>
  <si>
    <t>If yes to the above, are the results of these assessments available to clients?</t>
  </si>
  <si>
    <t xml:space="preserve">Does your solution support the capability to leverage disconnected two-factor authentication methods, such as RSA Token compliant hardware or smartphones? </t>
  </si>
  <si>
    <t>Does the product conform to existing semantic interoperability standards for data content, such as the CDA document family or HL7 v2.x for data export or for when data is moved between external IT systems such as locally deployed EHRs?</t>
  </si>
  <si>
    <t>Does your solution support role-based access control (RBAC)?</t>
  </si>
  <si>
    <t>Can users in your application environment(s) be linked to externally hosted control environments such as Active Directory in order to attribute security controls for individual users?</t>
  </si>
  <si>
    <t>Category</t>
  </si>
  <si>
    <t>ReqNum</t>
  </si>
  <si>
    <t>10. Current EHR Integration Efforts</t>
  </si>
  <si>
    <t>Is there the ability for customers to see functional enhancement requests of other customers?</t>
  </si>
  <si>
    <t>Are mobile devices supported by your application in general?</t>
  </si>
  <si>
    <t>Does your solution support two-factor authentication?</t>
  </si>
  <si>
    <t>Does your organization provide assurance, as necessary, that data has been destroyed for purposes of meeting State and Federal regulations concering the destruction of PHI data without the need for the involvement of a 3rd party auditor?</t>
  </si>
  <si>
    <t>13. System Change and Customization</t>
  </si>
  <si>
    <t>14. Mobility / Mobile Computing</t>
  </si>
  <si>
    <t>Do you have a pre-defined set of standard roles (e.g., clinical user, admin)?</t>
  </si>
  <si>
    <t>Is there a specific audit-viewing or visualization UI available or embedded in the core application suite?</t>
  </si>
  <si>
    <t>Can audit data be exported outside of the core system (ie as Excel, CSV, etc)? What data formats are available for this function?</t>
  </si>
  <si>
    <t>Is data contained in your database application encrypted at-rest?</t>
  </si>
  <si>
    <t>Can a separate and dedicated environment be set up for end-user training that is not used for testing, patching, or other activities that require frequent resetting of data?</t>
  </si>
  <si>
    <t>15. System and Data Security</t>
  </si>
  <si>
    <t>Do you offer an option to deploy your solution on-premise (ie installed on user-provided and hosted hardware)?</t>
  </si>
  <si>
    <t xml:space="preserve">Does the solution support the ability to De-identify and summarize clinical information for reporting and research purposes? </t>
  </si>
  <si>
    <t>Database Warehouse Management</t>
  </si>
  <si>
    <t>Hardware / Architecture</t>
  </si>
  <si>
    <t>Does your solution conform to existing health data interoperability standards for data transport, such as Direct Messaging or specific IHE Profiles to move data between individual provider's systems if they do not have access to a central product UI?</t>
  </si>
  <si>
    <t>Does your solution provide the ability to track and report on transitions across care settings, including referrals and other ordered services?</t>
  </si>
  <si>
    <t>Does the your solution provide the ability to provide public health reporting to appropriate agencies (e.g. reportable labs, syndromic surveillance)?</t>
  </si>
  <si>
    <t>Does the your solution provide any online guidelines and protocols for management of target conditions?</t>
  </si>
  <si>
    <t>Does the your solution provide digitization of paper-based information (e.g. via OCR or other means)?</t>
  </si>
  <si>
    <t>Does your system solution support the ability to monitor patient's adherence to care plan?</t>
  </si>
  <si>
    <t xml:space="preserve">Does your system solution support the ability to track the care team's progress on interventions within the plan of care? How are key milestones defined and tracked within the proposed solution?  </t>
  </si>
  <si>
    <t xml:space="preserve">Does your system solution support the ability to track barriers (e.g. transportation, housing) encountered with the implementation of a plan of care; can a user be alerted when a barrier is not addressed?  </t>
  </si>
  <si>
    <t>Does your solution support the ability for patients/authorized family members to electronically access test results?</t>
  </si>
  <si>
    <t>Does your solution support the ability to view and print educational content?</t>
  </si>
  <si>
    <t>Does your solution support the ability to send acknowledgement to the provider that patients have received test results and follow up?</t>
  </si>
  <si>
    <t>Does your solution support a customizable health/wellness module to enter and provide feedback?</t>
  </si>
  <si>
    <t xml:space="preserve">Does the solution support the ability to support Ad-hoc report writing capabilities. Is ability to customize / configure the system controlled  by administrative end users or vendor?  </t>
  </si>
  <si>
    <t>Does the solution support the availability of dashboards and/or desktop reporting with drill-down capabilities?</t>
  </si>
  <si>
    <t>Does the solution support the availability of patient tracking for specific conditions (e.g. sepsis)?</t>
  </si>
  <si>
    <t>Does the solution support the network quality performance measures are aligned with national and regional standards, and are updated annually?</t>
  </si>
  <si>
    <t>Does the solution support the real-time trending with alerts to providers relative to increasing health issues?</t>
  </si>
  <si>
    <t>Does your solution have the ability to support a master provider repository - all participating providers, hospitals, physicians, clinics, labs, imaging centers?</t>
  </si>
  <si>
    <t>Do you have a Core ETL / Integration Engine solution offering?</t>
  </si>
  <si>
    <t xml:space="preserve">Does you solution have a Drag and Drop ETL Process Builder? </t>
  </si>
  <si>
    <t>Does your solution have the ability to establish key master files needed to support data accuracy and consistency across the solutions  - key coded values for clinical (rxNorm, ICD10), administrative, and financial data (ICD10, CPT, etc.)?</t>
  </si>
  <si>
    <t>Do you have, or partner with, an Integration engine that supports data translation, reformatting and transport from one member solution to another based on user defined rules?</t>
  </si>
  <si>
    <t xml:space="preserve">Does your solution have the ability to support access via PC and Mac?  What operating solutions are supported? </t>
  </si>
  <si>
    <t>Does your solution support all major internet browsers? (Includes: Internet Explorer, Mozilla Firefox, Safari, Opera, Google Chrome)</t>
  </si>
  <si>
    <t xml:space="preserve">Does your application allow for storage of only that sensitive information that needed for a business processes? </t>
  </si>
  <si>
    <t>Does the your solution provide the ability to integrate product's User Interface (UI) with Enterprise Ambulatory and Inpatient EHRs?</t>
  </si>
  <si>
    <t xml:space="preserve">Does your solution have the ability to initiate, receive, track and manage specific medical referrals?   </t>
  </si>
  <si>
    <t>Does your solution provide analytics / reporting for the referral management app e.g. number of referrals by provider or organization?</t>
  </si>
  <si>
    <t>Does your solution have the ability to close the referral loop for both medical and social care?</t>
  </si>
  <si>
    <t>Does your solution have the ability to link external document (e.g. driver's licenses or birth certificate) stored in a different system using a record locator service?</t>
  </si>
  <si>
    <t>Does your solution have the ability to allow an Administrator configure the display of information based on user's access privileges using an UI?</t>
  </si>
  <si>
    <t>Does your solution provide ability to the user to customize look and feel of the CHR UI?</t>
  </si>
  <si>
    <t>Do you have a scanned Document Management feature in your app? Where and how the scanned files are stored?</t>
  </si>
  <si>
    <t>4. Secure Communication</t>
  </si>
  <si>
    <t>5. Reporting and Self Service BI</t>
  </si>
  <si>
    <t>Does your solution provide ability to integrate with third-party HIPAA compliant secure messaging solution like Tiger Text?</t>
  </si>
  <si>
    <t>Does your solution provide ability to develop web UI driven ad-hoc reports for program evaluators?</t>
  </si>
  <si>
    <t>Priority</t>
  </si>
  <si>
    <t>High</t>
  </si>
  <si>
    <t>Medium</t>
  </si>
  <si>
    <t>Does your solution have the ability to ingest referrals made in other EHR systems (e.g. Epic) if referral data extract is available?</t>
  </si>
  <si>
    <t>Low</t>
  </si>
  <si>
    <t>Does the your solution provide the ability to identify patient's other providers of care and manage other care relationships?</t>
  </si>
  <si>
    <t>Does your solution provide the ability for proactive alerting?</t>
  </si>
  <si>
    <t>Does your solution provide the ability to link and confirm lead provider who is responsible for patient's care?</t>
  </si>
  <si>
    <t>Does your solution provide the ability to alert payers, care team members, or others on specific patient events (e.g. admission to acute care, or release from jail)?</t>
  </si>
  <si>
    <t>Does your solution support the ability for patients/authorized family members to electronically communicate with medical or social care providers?</t>
  </si>
  <si>
    <t>Does your solution support patient and family members manage consent to share their medical or social data with providers in their care continuum?</t>
  </si>
  <si>
    <t>Does your solution provide ability to send SMS messages to members / patients from the web app?</t>
  </si>
  <si>
    <t>Does your solution provide ability to make secure phone calls to members / patients for outreach from the web app?</t>
  </si>
  <si>
    <t>Picis</t>
  </si>
  <si>
    <t>Are mobile device sites subject to a separate security infrastructure from the primary application (i.e. are the mobile versions of sites seperately hosted?)</t>
  </si>
  <si>
    <t>Does your solution provide support for handling EDI X12 messages (e.g. 834, 837, 278)?</t>
  </si>
  <si>
    <t>Does your solution support FHIR interoperability standard?</t>
  </si>
  <si>
    <t>Valant Behavior Health EHR</t>
  </si>
  <si>
    <t>Does your solution provide ability to download data used for reports for authorized users?</t>
  </si>
  <si>
    <t>Does your solution provide ability to use third-party BI tools like Tableau, Qlik or Yellowfin to develop reporting from your back-end database?</t>
  </si>
  <si>
    <t>Module #</t>
  </si>
  <si>
    <t>1,2</t>
  </si>
  <si>
    <t>Does the solution support Registries and include self-reported patient information (from patient portal and health risk assessments)?</t>
  </si>
  <si>
    <t>Describe your defect classification scheme in details and your response time for each category of defect.</t>
  </si>
  <si>
    <t>SLA #</t>
  </si>
  <si>
    <t>Requirement / Description</t>
  </si>
  <si>
    <t>Does the solution support custom metrics development with custom calculation for quality performance and targets?</t>
  </si>
  <si>
    <t>Soarian (Cerner)</t>
  </si>
  <si>
    <t>8. IT Architecture and Deployment Options</t>
  </si>
  <si>
    <t>9. Current EHR Integration Efforts</t>
  </si>
  <si>
    <t>10A. Extraction, Transformation and Load</t>
  </si>
  <si>
    <t>10B.Health Information Exchange Functions</t>
  </si>
  <si>
    <t>11. System Change and Customization</t>
  </si>
  <si>
    <t>12. Mobility / Mobile Computing</t>
  </si>
  <si>
    <t>13. System and Data Security</t>
  </si>
  <si>
    <t xml:space="preserve">6. Data Management </t>
  </si>
  <si>
    <t>Status</t>
  </si>
  <si>
    <t>Does your solution inlcude native mobile apps corresponding to browser based AC3 web apps? If yes do you offer for both iOS and Android?</t>
  </si>
  <si>
    <t>Do you maintain a standard business continuity plan/disaster recovery process that you provide to your clients?</t>
  </si>
  <si>
    <t>Does your solution provide the ability for physicians, nurses and other care team members across agencies to communicate with each other in a fast and efficient manner?</t>
  </si>
  <si>
    <t>Does your solution provide a central UI for care team members across agencies to view, send, and receive information?</t>
  </si>
  <si>
    <t>Does the your solution provide tools to follow up on discharge plans?</t>
  </si>
  <si>
    <t>Does the your solution provide documentation in the member data repository that prescriptions (and other orders) were filled?</t>
  </si>
  <si>
    <t>Does your solution allow the ordering provider  to communicate results and follow-up plans to all care providers associated with that patient?</t>
  </si>
  <si>
    <t>Does your solution support custom rules and alerts for different populations (i.e. by specific medical conditions, housing status, etc.)?</t>
  </si>
  <si>
    <t>Does your solution provide tracking ability for a central care manager or system administrator to see if the referral was received or if it is still pending?</t>
  </si>
  <si>
    <t>Does your solution interoperates with paper-based practices in offline modes (auto print or fax) while offering tools via web or mobile devices?</t>
  </si>
  <si>
    <t>Does your solution allow users to complete referrals through multiple media formats outside of a central product UI (text, email, etc.)?</t>
  </si>
  <si>
    <t>Does your solution have the ability to display patient data (a complete patient care record including patient histories, orders/results, referrals, medication, problem lists and associated care plan) from a central Data Warehouse via a portal? If any of those attributes can't be handled mention which one(s).</t>
  </si>
  <si>
    <t>Does your solution provide ability for the care team members across agencies to send messages to each other securely via web or mobile app?</t>
  </si>
  <si>
    <t>Can data be aggregated and analyzed at the population and sub-unit level?</t>
  </si>
  <si>
    <t>14. Data Warehouse Management</t>
  </si>
  <si>
    <t>15. Hardware and System Architecture</t>
  </si>
  <si>
    <t>16. System and Data Security</t>
  </si>
  <si>
    <t>17. Data quality Analysis &amp; Data Stewardship</t>
  </si>
  <si>
    <t>18. Training and User Onboarding</t>
  </si>
  <si>
    <t>Does your solution offer a public cloud-based environment (e.g. Amazon / Google Cloud / Azure)?</t>
  </si>
  <si>
    <t xml:space="preserve">Does your solution support both opt-in and opt-out consent management functionality, and can you support the ability to roll back data if concent is widthdrawn?   </t>
  </si>
  <si>
    <t>How do you rate your ability to provide data strewardship and data quality analysis support during implementation of your solution? Describe briefly what you can offer.</t>
  </si>
  <si>
    <t>Does the system provide the capability for automated workload prioritization (based on risk scores or weighted event severity, etc.)? Do you have a risk scoring algorithm built-in or you can use any other third party algorithm like John Hopkins ACG?</t>
  </si>
  <si>
    <t>Qualifying Points</t>
  </si>
  <si>
    <t>#</t>
  </si>
  <si>
    <t>Select applicable 'Status' from the drop-down menu.</t>
  </si>
  <si>
    <t xml:space="preserve">Status </t>
  </si>
  <si>
    <t>Points</t>
  </si>
  <si>
    <t>Not Applicable</t>
  </si>
  <si>
    <t>Not Planned</t>
  </si>
  <si>
    <t>Available in 2019-2020</t>
  </si>
  <si>
    <t>Available later in 2018</t>
  </si>
  <si>
    <t>Priority' and 'Status will be multiplied to compute points based on the following:</t>
  </si>
  <si>
    <t>e.g. if a high priority item will be available later in 2018, 6 points would be allocated (3 * 2 = 6)</t>
  </si>
  <si>
    <t>No Experience</t>
  </si>
  <si>
    <t>Not Compliant</t>
  </si>
  <si>
    <t>Fully Compliant</t>
  </si>
  <si>
    <t>Partially Compliant</t>
  </si>
  <si>
    <t>Service Levels</t>
  </si>
  <si>
    <t>Select applicable 'Compliance Level' from the drop-down menu.</t>
  </si>
  <si>
    <t>Compliance Level</t>
  </si>
  <si>
    <t>Experience Level</t>
  </si>
  <si>
    <t>Select applicable 'Experience Level' from the drop-down menu.</t>
  </si>
  <si>
    <t>Applications</t>
  </si>
  <si>
    <t xml:space="preserve">A complete Requirements Questionnaire is required and should be included in your Bidder's Response Packet.  Begin by typing Bidder Name in the left upper corner above and it will carry over to the other sections of this workbook.  Continue by following the instructions below for each section of this questionnaire. </t>
  </si>
  <si>
    <t>-</t>
  </si>
  <si>
    <t>Maximum Points</t>
  </si>
  <si>
    <t>Bidder Points</t>
  </si>
  <si>
    <r>
      <t>Does your solution support the ability to request cop</t>
    </r>
    <r>
      <rPr>
        <sz val="12"/>
        <rFont val="Calibri"/>
        <family val="2"/>
        <scheme val="minor"/>
      </rPr>
      <t>y of patient's</t>
    </r>
    <r>
      <rPr>
        <sz val="12"/>
        <color theme="1"/>
        <rFont val="Calibri"/>
        <family val="2"/>
        <scheme val="minor"/>
      </rPr>
      <t xml:space="preserve"> medical record?</t>
    </r>
  </si>
  <si>
    <t xml:space="preserve">Total   </t>
  </si>
  <si>
    <t>2A. CHR:  Care Management Function</t>
  </si>
  <si>
    <t>Does your solution interoperates with Epic's Referral Management module?</t>
  </si>
  <si>
    <r>
      <rPr>
        <b/>
        <sz val="12"/>
        <rFont val="Calibri"/>
        <family val="2"/>
        <scheme val="minor"/>
      </rPr>
      <t xml:space="preserve">Bidder Name:  </t>
    </r>
    <r>
      <rPr>
        <sz val="12"/>
        <color rgb="FF0070C0"/>
        <rFont val="Calibri"/>
        <family val="2"/>
        <scheme val="minor"/>
      </rPr>
      <t xml:space="preserve"> TBD</t>
    </r>
  </si>
  <si>
    <t>What is your experience with health plan data?</t>
  </si>
  <si>
    <t>What is your experience with primary care data?</t>
  </si>
  <si>
    <t>What is your experience with specialty care data?</t>
  </si>
  <si>
    <t>What is your experience with emergency care data?</t>
  </si>
  <si>
    <t>What is your experience with acute care data?</t>
  </si>
  <si>
    <t>What is your experience with rehabitilation/ subacute care data?</t>
  </si>
  <si>
    <t>What is your experience with home care data?</t>
  </si>
  <si>
    <t>What is your experience with hospice care data?</t>
  </si>
  <si>
    <t>What is your experience with behavioral health care data?</t>
  </si>
  <si>
    <t>What is your experience with mental heatlh care data?</t>
  </si>
  <si>
    <t>What is your experience with subtance abuse treatment data?</t>
  </si>
  <si>
    <t>What is your experience with disease management data?</t>
  </si>
  <si>
    <t>What is your experience with complex care management data?</t>
  </si>
  <si>
    <t>What is your experience with pharmacy data?</t>
  </si>
  <si>
    <t>What is your experience with housing data?</t>
  </si>
  <si>
    <t>What is your experience with living support data?</t>
  </si>
  <si>
    <t>What is your experience with empoloyment support data?</t>
  </si>
  <si>
    <t>What is your experience with food support data?</t>
  </si>
  <si>
    <t>What is your experience with aging service data?</t>
  </si>
  <si>
    <t>What is your experience with disability service data?</t>
  </si>
  <si>
    <t>What is your experience with probation data?</t>
  </si>
  <si>
    <t>What is your experience with encarceration data?</t>
  </si>
  <si>
    <t>Competency and Experience</t>
  </si>
  <si>
    <t>Applications &amp; Technical Solution</t>
  </si>
  <si>
    <t>Technical Solution</t>
  </si>
  <si>
    <t>&lt; 1 yr</t>
  </si>
  <si>
    <t>3 - 4 yrs</t>
  </si>
  <si>
    <t>1 - 2 yrs</t>
  </si>
  <si>
    <t>&gt; 4 years</t>
  </si>
  <si>
    <t xml:space="preserve">How do you rate your experience and knowledge of managing large data sets using enterprise grade storage solutions if you host in your own cloud? </t>
  </si>
  <si>
    <t>How do you rate your experience in disaster recovery and business continuity planning for cloud hosted solution? Describe in the repsonse your non-production environments (QA, Staging etc.) data backup procedures, Recovery Time Objective and Recovery Point Objective.</t>
  </si>
  <si>
    <t>How do you rate your experience in data warehouse / data lake / data repository architecture and management? Briefly describe what your database software is and what version of this software is currently being used in production.</t>
  </si>
  <si>
    <t>How do you rate your comptency in managing hardware systems for cloud hosted solutions in terms of performance (e.g. all SSD servers)?  Describe required and desirable hardware requirements needed to use your solution.</t>
  </si>
  <si>
    <t>How do you rate your experience in providing Single-Sign-On integration with EHR? Please describe any experience your firm has in creating single-sign-on linkages with EHR systems in order to provide clinical alerting functionality in patient context, based on the clinical record a user is currently reviewing.</t>
  </si>
  <si>
    <t>How do you rate your experience in state-of-the-art data security and privacy offerings? Describe your security lifecycle approach and how it relates to the overall system or security development lifecycle for your solution. What versions of SSL/TLS and SSH do you utilize?</t>
  </si>
  <si>
    <t>How do you rate your experience in supporting metadata or data dictionary management with software tools and processes? In response describe if your team also provides tools and training to manage metadata or data dictionary.</t>
  </si>
  <si>
    <t xml:space="preserve">How do you rate your experience in establishing security infrastructure including your perimeter defence system (IDS/IPS), access control, your staff administrator access policy and security incident tracking and resolution processes. </t>
  </si>
  <si>
    <t>How do you rate your experience in providing data quality ananlysis reports for data stewards who are part of your client's organization? In response describe briefly what reports are available.</t>
  </si>
  <si>
    <t>How do you rate your experience in providing data stewardship training and help developing P&amp;Ps for data stewaradship? Describe briefly what you offer.</t>
  </si>
  <si>
    <t>How do you rate your experience in supporting maintenance of EMPI (Enterprise Master Person Index) across multiple data sources including provision of software tools for manual reconcilliation? Describe what you can provide.</t>
  </si>
  <si>
    <t>How do you rate your experience in  providing application training to a diverse group of users and stakeholders (medical and social) in a community? Briefly describe your approach to user training and onboarding especially where multiple stakeholder organizations are involved.</t>
  </si>
  <si>
    <t>How do you rate your experience in helping your clients stand up a robust Data Governance program with appropriate training? Briefly describe what you offer if you provide Data Governance training.</t>
  </si>
  <si>
    <t>How do you rate your experience in providing multi-channel training like classroom and self-paced online? Describe your mix of classroom training, online real-time training and self-paced eLearning.</t>
  </si>
  <si>
    <t>Your scheduled maintenance window shall be between 12 midnight and 6 AM PT</t>
  </si>
  <si>
    <t>At any given time web applications that you will provide shall not take more than 2 seconds to load a page on an internet browser.</t>
  </si>
  <si>
    <t>The above requirement applies for screens with textual data and with graphs/charts. Describe if your solution has any limitations.</t>
  </si>
  <si>
    <t>An Account Manager and a dedicated technical staff shall be assigned to the DEU team throughout the contract period to discuss operational issues on a monthly basis.</t>
  </si>
  <si>
    <t xml:space="preserve">A issue reporting system shall be made available to the DEU team and other users immediately post implementation. </t>
  </si>
  <si>
    <t>Does your solution support analysis of registry data and will support identification of disparities of care in specific demographic groups?</t>
  </si>
  <si>
    <t>Does the solution support the ability to ingest patient encounter data from various data sources to calculate healthcare utilization?</t>
  </si>
  <si>
    <t xml:space="preserve">Does your solution have the ability to support a enterprise master person index (EMPI) that could be based on Protected Health Information (PHI) or Protected Identifiable Information (PII) depending on the source of the data and synchronize to other upstream MPIs?  </t>
  </si>
  <si>
    <t>Does your solution store clinical data in discrete field format rather than document format (i.e. as individually parsed and/or indexed discrete data elements) for better reporting purposes?</t>
  </si>
  <si>
    <t xml:space="preserve">Do you have the ability to integrate your primary solution User Interfaces with any of the following EMR platforms, either in the form of a portlet, embedded API call, or other means (SSO links) that does not require the user to manage multiple "windows?" </t>
  </si>
  <si>
    <t xml:space="preserve">Do you have a detailed architectural description of how the integration engine supports data extraction, transport, and data normalization from each of the stakeholders solutions? </t>
  </si>
  <si>
    <t xml:space="preserve">Does your solution support the audit reporting requirements under HITECH &amp; HIPAA ? </t>
  </si>
  <si>
    <t>Are portal-based workflows optimized for mobile devices? Describe specific restrictions if any. Are your portal based webapps responsive apps that aligns based on device type?</t>
  </si>
  <si>
    <t>Have you included third-party or open source code as part of your solution and how to validate/verify its impact on the security of your solution (other than Consent2Share app from SAMSHA)?</t>
  </si>
  <si>
    <t>Does your solution offer web-browser based GUI?</t>
  </si>
  <si>
    <t xml:space="preserve">If you use a data center for hosting does the data center conduct vulnerability assessments? </t>
  </si>
  <si>
    <t xml:space="preserve">Does the proposed solution provide a security audit function?  </t>
  </si>
  <si>
    <t xml:space="preserve">Is your implementation FIPS 140-2 certified or does it depend on FIPS 140-2 certified products? </t>
  </si>
  <si>
    <t>19.  Health Care and Social Data</t>
  </si>
  <si>
    <t>20. Service Availability</t>
  </si>
  <si>
    <t>21. Capacity &amp; Capability</t>
  </si>
  <si>
    <t>22. Responsiveness</t>
  </si>
  <si>
    <t>23. Access to data</t>
  </si>
  <si>
    <t>24. Performance Monitoring and Reporting</t>
  </si>
  <si>
    <t>25. Defect resolutions and response</t>
  </si>
  <si>
    <r>
      <t>7. Integration and Infrastructure</t>
    </r>
    <r>
      <rPr>
        <b/>
        <i/>
        <sz val="12"/>
        <color rgb="FFFFFFFF"/>
        <rFont val="Calibri"/>
        <family val="2"/>
      </rPr>
      <t xml:space="preserve"> </t>
    </r>
  </si>
  <si>
    <r>
      <t>8. Integration and Infrastructure</t>
    </r>
    <r>
      <rPr>
        <b/>
        <i/>
        <sz val="12"/>
        <color rgb="FF92D050"/>
        <rFont val="Calibri"/>
        <family val="2"/>
      </rPr>
      <t xml:space="preserve"> </t>
    </r>
  </si>
  <si>
    <r>
      <t xml:space="preserve">This Requirements Questionnaire is a required part of your RFP response and should be included in your Bidder's Response Packet. 
</t>
    </r>
    <r>
      <rPr>
        <b/>
        <strike/>
        <sz val="12"/>
        <color theme="1"/>
        <rFont val="Calibri (Body)"/>
      </rPr>
      <t xml:space="preserve">
</t>
    </r>
    <r>
      <rPr>
        <b/>
        <sz val="12"/>
        <color rgb="FFFF0000"/>
        <rFont val="Calibri (Body)"/>
      </rPr>
      <t xml:space="preserve">
</t>
    </r>
    <r>
      <rPr>
        <b/>
        <sz val="12"/>
        <color theme="1"/>
        <rFont val="Calibri (Body)"/>
      </rPr>
      <t xml:space="preserve">
</t>
    </r>
  </si>
  <si>
    <t xml:space="preserve">Did your solution support other clients participating in a Value Based Purchasing (or similar) program? </t>
  </si>
  <si>
    <t>Does your solution support industry standard data extraction and transport mechanisms (Web Services, HL7 v2/CDA,SNOMED etc)?</t>
  </si>
  <si>
    <t xml:space="preserve">HCSA, DEU or any other authorized affiliate of the County shall have access to the Data Exchange Infrastructure which includes all data stores and servers, physical or virtual. </t>
  </si>
  <si>
    <t>For cloud hosted solution all data access details including by vendor staff shall be documented and provided to DEU on a quarterly basis as well as on-demand. All performance metrics shall be discussed with the DEU team on a quarterly basis.</t>
  </si>
  <si>
    <t>Your cloud hosted system and apps shall be available for access  99.99% of time. If you are not fully compliant describe your uptime guarantee.</t>
  </si>
  <si>
    <t>The solution shall be able to provide optimal performance (see response SLA below) under a load of 150 concurrent users. If you are not fully compliant describe your capacity guarantee.</t>
  </si>
  <si>
    <t>Does your system solution support the creation, sharing, access and updates to the care plan used by multiple sectors (i.e.: Physicians, Transitional Housing, Transportation)?</t>
  </si>
  <si>
    <t>Does your system solution support an individual patient's comprehensive multidisciplinary care plan; can part or all be populated by multiple providers'' source systems?</t>
  </si>
  <si>
    <t>Does the solution have the ability to create and manage attribution characteristics for specific patient populations (i.e.: to certain provider types, or to specific Community Based Organizations)?</t>
  </si>
  <si>
    <t>Does the solution allow care team members across agencies to create and maintain patient registries to manage specific disease cohorts or multi-symptom disease cohorts?</t>
  </si>
  <si>
    <t>2B. CHR:  View, Document Management &amp; Consent2Share</t>
  </si>
  <si>
    <t>Does your solution have the ability to restrict access to information automatically using appropriate consent provided by the enrollee of the AC3 program?</t>
  </si>
  <si>
    <t>Does your solution support the ability to push educational content (webinars, classes, etc.)?</t>
  </si>
  <si>
    <t>Does the solution support the ability to extract data in different file formats (xls,xlsx,csv, mdb, sav etc.)?</t>
  </si>
  <si>
    <t>Does your solution have any proprietary Patient Consent Management app or module? If yes, please provide its features and functions (specifically granularity of consent, auto-expiration and granting and revoking) in the solution/module column.</t>
  </si>
  <si>
    <t xml:space="preserve">Does your solution provide canned reports accessible via browser for AC3 program team to conduct program evaluation? </t>
  </si>
  <si>
    <t>Do you support user identity and access control in your solution? If yes, please describe briefly in the solution/module name column.</t>
  </si>
  <si>
    <t>If you use a data center do you offer certified datacenter? If so, what are the standards/process used to establish this certification? (E.g., AICPA auditing standards for reporting on controls at service organizations [including data centers] in the United States, SSAE 16 rating SOC 1, 2 or 3) [Note: state your certification level in the solution/module column]</t>
  </si>
  <si>
    <t>Are passwords encrypted at-rest, including within user profile metadata? Please describe the encryption algorithms used in the solution/module name column.</t>
  </si>
  <si>
    <t>If answer to the above question is yes, does your solution provide support for medical, social or both referrals tracking and closure? Describe briefly how it does so in Solution/ Module column.</t>
  </si>
  <si>
    <t>Do you have experience with SAMSHA developed Consent2Share App and/or do you offer that app in your solution? If yes, please describe where you did so and what you did in the solution/module column.</t>
  </si>
  <si>
    <t>Response (250 character limit)</t>
  </si>
  <si>
    <t>Response 
(250 character limit)</t>
  </si>
  <si>
    <t xml:space="preserve"> Solution / Module Name
(100 character limit)</t>
  </si>
  <si>
    <t>Type 'Solution / Module Name' in 100 characters or less.</t>
  </si>
  <si>
    <t>Type 'Response' in 250 characters or less.</t>
  </si>
  <si>
    <t>v2 Updated 3/23/2018</t>
  </si>
  <si>
    <r>
      <rPr>
        <b/>
        <sz val="12"/>
        <color theme="1"/>
        <rFont val="Calibri"/>
        <family val="2"/>
        <scheme val="minor"/>
      </rPr>
      <t>Note:  "</t>
    </r>
    <r>
      <rPr>
        <sz val="12"/>
        <color theme="1"/>
        <rFont val="Calibri"/>
        <family val="2"/>
        <scheme val="minor"/>
      </rPr>
      <t>Competency and Experience" and "Service Levels" portions of the questionnaire will not factor into the minimum qualifying points calculation.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</si>
</sst>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2"/>
      <color theme="0"/>
      <name val="Calibri"/>
      <family val="2"/>
    </font>
    <font>
      <b/>
      <sz val="12"/>
      <color theme="5"/>
      <name val="Calibri"/>
      <family val="2"/>
    </font>
    <font>
      <b/>
      <sz val="12"/>
      <color rgb="FF92D050"/>
      <name val="Calibri"/>
      <family val="2"/>
    </font>
    <font>
      <b/>
      <sz val="12"/>
      <color theme="9" tint="0.39997558519241921"/>
      <name val="Calibri"/>
      <family val="2"/>
    </font>
    <font>
      <b/>
      <sz val="12"/>
      <color theme="4"/>
      <name val="Calibri"/>
      <family val="2"/>
    </font>
    <font>
      <b/>
      <sz val="12"/>
      <color rgb="FF00B050"/>
      <name val="Calibri"/>
      <family val="2"/>
    </font>
    <font>
      <b/>
      <sz val="12"/>
      <color rgb="FF7030A0"/>
      <name val="Calibri"/>
      <family val="2"/>
    </font>
    <font>
      <b/>
      <sz val="12"/>
      <color rgb="FFFFFFFF"/>
      <name val="Calibri"/>
      <family val="2"/>
    </font>
    <font>
      <sz val="12"/>
      <color theme="1"/>
      <name val="Calibri"/>
      <family val="2"/>
    </font>
    <font>
      <b/>
      <sz val="12"/>
      <color rgb="FF002060"/>
      <name val="Calibri"/>
      <family val="2"/>
    </font>
    <font>
      <b/>
      <sz val="12"/>
      <color rgb="FFC00000"/>
      <name val="Calibri"/>
      <family val="2"/>
    </font>
    <font>
      <b/>
      <sz val="12"/>
      <color theme="5" tint="-0.249977111117893"/>
      <name val="Calibri"/>
      <family val="2"/>
    </font>
    <font>
      <u/>
      <sz val="11"/>
      <color theme="11"/>
      <name val="Calibri"/>
      <family val="2"/>
      <scheme val="minor"/>
    </font>
    <font>
      <b/>
      <sz val="12"/>
      <color theme="1"/>
      <name val="Calibri (Body)"/>
    </font>
    <font>
      <sz val="8"/>
      <name val="Calibri"/>
      <family val="2"/>
      <scheme val="minor"/>
    </font>
    <font>
      <u/>
      <sz val="11"/>
      <color theme="10"/>
      <name val="Calibri"/>
      <family val="2"/>
      <scheme val="minor"/>
    </font>
    <font>
      <b/>
      <sz val="12"/>
      <color theme="1"/>
      <name val="Calibri"/>
      <family val="2"/>
      <scheme val="minor"/>
    </font>
    <font>
      <sz val="12"/>
      <color rgb="FFFF0000"/>
      <name val="Calibri"/>
      <family val="2"/>
    </font>
    <font>
      <b/>
      <sz val="12"/>
      <color rgb="FF7030A0"/>
      <name val="Calibri"/>
      <family val="2"/>
      <scheme val="minor"/>
    </font>
    <font>
      <b/>
      <sz val="12"/>
      <color theme="4" tint="-0.249977111117893"/>
      <name val="Calibri"/>
      <family val="2"/>
      <scheme val="minor"/>
    </font>
    <font>
      <b/>
      <sz val="12"/>
      <color theme="5"/>
      <name val="Calibri"/>
      <family val="2"/>
      <scheme val="minor"/>
    </font>
    <font>
      <sz val="12"/>
      <name val="Calibri"/>
      <family val="2"/>
      <scheme val="minor"/>
    </font>
    <font>
      <sz val="12"/>
      <name val="Calibri"/>
      <family val="2"/>
    </font>
    <font>
      <b/>
      <strike/>
      <sz val="12"/>
      <color theme="1"/>
      <name val="Calibri (Body)"/>
    </font>
    <font>
      <b/>
      <sz val="12"/>
      <name val="Calibri"/>
      <family val="2"/>
      <scheme val="minor"/>
    </font>
    <font>
      <sz val="12"/>
      <color indexed="8"/>
      <name val="Calibri"/>
      <family val="2"/>
      <scheme val="minor"/>
    </font>
    <font>
      <sz val="12"/>
      <color rgb="FF1F497D"/>
      <name val="Calibri"/>
      <family val="2"/>
      <scheme val="minor"/>
    </font>
    <font>
      <sz val="12"/>
      <color rgb="FF0070C0"/>
      <name val="Calibri"/>
      <family val="2"/>
      <scheme val="minor"/>
    </font>
    <font>
      <sz val="12"/>
      <color rgb="FF0070C0"/>
      <name val="Calibri"/>
      <family val="2"/>
    </font>
    <font>
      <b/>
      <sz val="12"/>
      <color rgb="FFFF0000"/>
      <name val="Calibri (Body)"/>
    </font>
    <font>
      <b/>
      <i/>
      <sz val="12"/>
      <color rgb="FFFFFFFF"/>
      <name val="Calibri"/>
      <family val="2"/>
    </font>
    <font>
      <b/>
      <i/>
      <sz val="12"/>
      <color rgb="FF92D050"/>
      <name val="Calibri"/>
      <family val="2"/>
    </font>
  </fonts>
  <fills count="2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rgb="FF92D050"/>
        <bgColor indexed="64"/>
      </patternFill>
    </fill>
    <fill>
      <patternFill patternType="solid">
        <fgColor rgb="FFFFFFFF"/>
        <bgColor rgb="FF000000"/>
      </patternFill>
    </fill>
    <fill>
      <patternFill patternType="solid">
        <fgColor rgb="FF002060"/>
        <bgColor rgb="FF000000"/>
      </patternFill>
    </fill>
    <fill>
      <patternFill patternType="solid">
        <fgColor rgb="FF7030A0"/>
        <bgColor indexed="64"/>
      </patternFill>
    </fill>
    <fill>
      <patternFill patternType="solid">
        <fgColor rgb="FF92D050"/>
        <bgColor rgb="FF000000"/>
      </patternFill>
    </fill>
    <fill>
      <patternFill patternType="solid">
        <fgColor theme="1"/>
        <bgColor indexed="64"/>
      </patternFill>
    </fill>
    <fill>
      <patternFill patternType="solid">
        <fgColor theme="5" tint="-0.249977111117893"/>
        <bgColor indexed="64"/>
      </patternFill>
    </fill>
    <fill>
      <patternFill patternType="solid">
        <fgColor rgb="FF0070C0"/>
        <bgColor indexed="64"/>
      </patternFill>
    </fill>
    <fill>
      <patternFill patternType="solid">
        <fgColor rgb="FF002060"/>
        <bgColor indexed="64"/>
      </patternFill>
    </fill>
    <fill>
      <patternFill patternType="solid">
        <fgColor rgb="FF00B050"/>
        <bgColor indexed="64"/>
      </patternFill>
    </fill>
    <fill>
      <patternFill patternType="solid">
        <fgColor rgb="FF00B050"/>
        <bgColor rgb="FF000000"/>
      </patternFill>
    </fill>
    <fill>
      <patternFill patternType="solid">
        <fgColor rgb="FF7030A0"/>
        <bgColor rgb="FF000000"/>
      </patternFill>
    </fill>
    <fill>
      <patternFill patternType="solid">
        <fgColor theme="4" tint="0.39997558519241921"/>
        <bgColor indexed="64"/>
      </patternFill>
    </fill>
    <fill>
      <patternFill patternType="solid">
        <fgColor theme="7" tint="-0.249977111117893"/>
        <bgColor indexed="64"/>
      </patternFill>
    </fill>
    <fill>
      <patternFill patternType="solid">
        <fgColor theme="5" tint="0.39997558519241921"/>
        <bgColor rgb="FF000000"/>
      </patternFill>
    </fill>
    <fill>
      <patternFill patternType="solid">
        <fgColor theme="5" tint="0.39997558519241921"/>
        <bgColor indexed="64"/>
      </patternFill>
    </fill>
    <fill>
      <patternFill patternType="solid">
        <fgColor theme="2" tint="-0.749992370372631"/>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7" tint="-0.249977111117893"/>
        <bgColor rgb="FF000000"/>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2">
    <xf numFmtId="0" fontId="0" fillId="0" borderId="0"/>
    <xf numFmtId="0" fontId="5" fillId="0" borderId="0"/>
    <xf numFmtId="0" fontId="20"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cellStyleXfs>
  <cellXfs count="192">
    <xf numFmtId="0" fontId="0" fillId="0" borderId="0" xfId="0"/>
    <xf numFmtId="0" fontId="8" fillId="4" borderId="3" xfId="0" applyFont="1" applyFill="1" applyBorder="1" applyAlignment="1">
      <alignment vertical="top" wrapText="1"/>
    </xf>
    <xf numFmtId="0" fontId="9" fillId="4" borderId="3" xfId="0" applyFont="1" applyFill="1" applyBorder="1" applyAlignment="1">
      <alignment vertical="top" wrapText="1"/>
    </xf>
    <xf numFmtId="0" fontId="6" fillId="8" borderId="1" xfId="0" applyFont="1" applyFill="1" applyBorder="1" applyAlignment="1">
      <alignment horizontal="left" vertical="top" wrapText="1"/>
    </xf>
    <xf numFmtId="0" fontId="15" fillId="9" borderId="2" xfId="0" applyFont="1" applyFill="1" applyBorder="1" applyAlignment="1">
      <alignment vertical="top" wrapText="1"/>
    </xf>
    <xf numFmtId="0" fontId="10" fillId="9" borderId="2" xfId="0" applyFont="1" applyFill="1" applyBorder="1" applyAlignment="1">
      <alignment vertical="top" wrapText="1"/>
    </xf>
    <xf numFmtId="0" fontId="15" fillId="15" borderId="2" xfId="0" applyFont="1" applyFill="1" applyBorder="1" applyAlignment="1">
      <alignment vertical="top" wrapText="1"/>
    </xf>
    <xf numFmtId="0" fontId="13" fillId="15" borderId="2" xfId="0" applyFont="1" applyFill="1" applyBorder="1" applyAlignment="1">
      <alignment vertical="top" wrapText="1"/>
    </xf>
    <xf numFmtId="0" fontId="15" fillId="16" borderId="2" xfId="0" applyFont="1" applyFill="1" applyBorder="1" applyAlignment="1">
      <alignment vertical="top" wrapText="1"/>
    </xf>
    <xf numFmtId="0" fontId="14" fillId="16" borderId="2" xfId="0" applyFont="1" applyFill="1" applyBorder="1" applyAlignment="1">
      <alignment vertical="top" wrapText="1"/>
    </xf>
    <xf numFmtId="0" fontId="16" fillId="0" borderId="0" xfId="0" applyFont="1" applyFill="1" applyBorder="1" applyAlignment="1">
      <alignment vertical="top" wrapText="1"/>
    </xf>
    <xf numFmtId="0" fontId="16" fillId="0" borderId="1" xfId="0" applyFont="1" applyFill="1" applyBorder="1" applyAlignment="1">
      <alignment vertical="top" wrapText="1"/>
    </xf>
    <xf numFmtId="0" fontId="15" fillId="7" borderId="2" xfId="0" applyFont="1" applyFill="1" applyBorder="1" applyAlignment="1">
      <alignment vertical="top" wrapText="1"/>
    </xf>
    <xf numFmtId="0" fontId="17" fillId="7" borderId="2" xfId="0" applyFont="1" applyFill="1" applyBorder="1" applyAlignment="1">
      <alignment vertical="top" wrapText="1"/>
    </xf>
    <xf numFmtId="0" fontId="15" fillId="19" borderId="2" xfId="0" applyFont="1" applyFill="1" applyBorder="1" applyAlignment="1">
      <alignment vertical="top" wrapText="1"/>
    </xf>
    <xf numFmtId="0" fontId="18" fillId="19" borderId="2" xfId="0" applyFont="1" applyFill="1" applyBorder="1" applyAlignment="1">
      <alignment vertical="top" wrapText="1"/>
    </xf>
    <xf numFmtId="0" fontId="8" fillId="19" borderId="2" xfId="0" applyFont="1" applyFill="1" applyBorder="1" applyAlignment="1">
      <alignment vertical="top" wrapText="1"/>
    </xf>
    <xf numFmtId="0" fontId="8" fillId="11" borderId="2" xfId="0" applyFont="1" applyFill="1" applyBorder="1" applyAlignment="1">
      <alignment vertical="top" wrapText="1"/>
    </xf>
    <xf numFmtId="0" fontId="19" fillId="11" borderId="2" xfId="0" applyFont="1" applyFill="1" applyBorder="1" applyAlignment="1">
      <alignment vertical="top" wrapText="1"/>
    </xf>
    <xf numFmtId="0" fontId="21" fillId="0" borderId="0" xfId="0" applyFont="1" applyBorder="1" applyAlignment="1">
      <alignment vertical="center"/>
    </xf>
    <xf numFmtId="0" fontId="6" fillId="8" borderId="1" xfId="0" applyFont="1" applyFill="1" applyBorder="1" applyAlignment="1">
      <alignment horizontal="center" vertical="top" wrapText="1"/>
    </xf>
    <xf numFmtId="0" fontId="26" fillId="8" borderId="1" xfId="0" applyFont="1" applyFill="1" applyBorder="1" applyAlignment="1">
      <alignment horizontal="left" vertical="top" wrapText="1"/>
    </xf>
    <xf numFmtId="0" fontId="6" fillId="12" borderId="1" xfId="0" applyFont="1" applyFill="1" applyBorder="1" applyAlignment="1">
      <alignment horizontal="left" vertical="top" wrapText="1"/>
    </xf>
    <xf numFmtId="0" fontId="6" fillId="12" borderId="1" xfId="0" applyFont="1" applyFill="1" applyBorder="1" applyAlignment="1">
      <alignment horizontal="center" vertical="top" wrapText="1"/>
    </xf>
    <xf numFmtId="0" fontId="27" fillId="12"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1" xfId="0" applyFont="1" applyFill="1" applyBorder="1" applyAlignment="1">
      <alignment horizontal="center" vertical="top" wrapText="1"/>
    </xf>
    <xf numFmtId="0" fontId="28" fillId="4" borderId="1" xfId="0" applyFont="1" applyFill="1" applyBorder="1" applyAlignment="1">
      <alignment horizontal="left" vertical="top" wrapText="1"/>
    </xf>
    <xf numFmtId="0" fontId="6" fillId="17" borderId="1" xfId="0" applyFont="1" applyFill="1" applyBorder="1" applyAlignment="1">
      <alignment horizontal="left" vertical="top" wrapText="1"/>
    </xf>
    <xf numFmtId="0" fontId="6" fillId="17" borderId="1" xfId="0" applyFont="1" applyFill="1" applyBorder="1" applyAlignment="1">
      <alignment horizontal="center" vertical="top" wrapText="1"/>
    </xf>
    <xf numFmtId="0" fontId="28" fillId="17" borderId="1" xfId="0" applyFont="1" applyFill="1" applyBorder="1" applyAlignment="1">
      <alignment horizontal="left" vertical="top" wrapText="1"/>
    </xf>
    <xf numFmtId="0" fontId="6" fillId="14" borderId="1" xfId="0" applyFont="1" applyFill="1" applyBorder="1" applyAlignment="1">
      <alignment horizontal="left" vertical="top" wrapText="1"/>
    </xf>
    <xf numFmtId="0" fontId="6" fillId="14" borderId="1" xfId="0" applyFont="1" applyFill="1" applyBorder="1" applyAlignment="1">
      <alignment horizontal="center" vertical="top" wrapText="1"/>
    </xf>
    <xf numFmtId="0" fontId="16" fillId="0" borderId="3" xfId="0" applyFont="1" applyFill="1" applyBorder="1" applyAlignment="1">
      <alignment vertical="top" wrapText="1"/>
    </xf>
    <xf numFmtId="0" fontId="6" fillId="13" borderId="1" xfId="0" applyFont="1" applyFill="1" applyBorder="1" applyAlignment="1">
      <alignment horizontal="center" vertical="top" wrapText="1"/>
    </xf>
    <xf numFmtId="0" fontId="6" fillId="11" borderId="1" xfId="0" applyFont="1" applyFill="1" applyBorder="1" applyAlignment="1">
      <alignment horizontal="center" vertical="top" wrapText="1"/>
    </xf>
    <xf numFmtId="0" fontId="6" fillId="23" borderId="1" xfId="0" applyFont="1" applyFill="1" applyBorder="1" applyAlignment="1">
      <alignment horizontal="center" vertical="top" wrapText="1"/>
    </xf>
    <xf numFmtId="0" fontId="6" fillId="22" borderId="1" xfId="0" applyFont="1" applyFill="1" applyBorder="1" applyAlignment="1">
      <alignment horizontal="center" vertical="top" wrapText="1"/>
    </xf>
    <xf numFmtId="0" fontId="6" fillId="21" borderId="1" xfId="0" applyFont="1" applyFill="1" applyBorder="1" applyAlignment="1">
      <alignment horizontal="center" vertical="top" wrapText="1"/>
    </xf>
    <xf numFmtId="0" fontId="15" fillId="24" borderId="2" xfId="0" applyFont="1" applyFill="1" applyBorder="1" applyAlignment="1">
      <alignment vertical="top" wrapText="1"/>
    </xf>
    <xf numFmtId="0" fontId="13" fillId="24" borderId="2" xfId="0" applyFont="1" applyFill="1" applyBorder="1" applyAlignment="1">
      <alignment vertical="top" wrapText="1"/>
    </xf>
    <xf numFmtId="0" fontId="24" fillId="0" borderId="0" xfId="0" applyFont="1" applyAlignment="1">
      <alignment vertical="top" wrapText="1"/>
    </xf>
    <xf numFmtId="0" fontId="8" fillId="4" borderId="1"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18" borderId="1" xfId="0" applyFont="1" applyFill="1" applyBorder="1" applyAlignment="1">
      <alignment horizontal="center" vertical="top" wrapText="1"/>
    </xf>
    <xf numFmtId="0" fontId="8" fillId="13" borderId="1" xfId="0" applyFont="1" applyFill="1" applyBorder="1" applyAlignment="1">
      <alignment horizontal="center" vertical="top" wrapText="1"/>
    </xf>
    <xf numFmtId="0" fontId="8" fillId="20" borderId="1" xfId="0" applyFont="1" applyFill="1" applyBorder="1" applyAlignment="1">
      <alignment horizontal="center" vertical="top" wrapText="1"/>
    </xf>
    <xf numFmtId="2" fontId="8" fillId="20" borderId="1" xfId="0" applyNumberFormat="1" applyFont="1" applyFill="1" applyBorder="1" applyAlignment="1">
      <alignment horizontal="center" vertical="top" wrapText="1"/>
    </xf>
    <xf numFmtId="0" fontId="8" fillId="14"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11" borderId="1" xfId="0" applyFont="1" applyFill="1" applyBorder="1" applyAlignment="1">
      <alignment horizontal="center" vertical="top" wrapText="1"/>
    </xf>
    <xf numFmtId="2" fontId="8" fillId="11" borderId="1" xfId="0" applyNumberFormat="1" applyFont="1" applyFill="1" applyBorder="1" applyAlignment="1">
      <alignment horizontal="center" vertical="top" wrapText="1"/>
    </xf>
    <xf numFmtId="0" fontId="4" fillId="0" borderId="3" xfId="0" applyFont="1" applyFill="1" applyBorder="1" applyAlignment="1">
      <alignment vertical="top" wrapText="1"/>
    </xf>
    <xf numFmtId="0" fontId="4" fillId="0" borderId="1" xfId="0" applyFont="1" applyFill="1" applyBorder="1" applyAlignment="1">
      <alignment vertical="top" wrapText="1"/>
    </xf>
    <xf numFmtId="0" fontId="4" fillId="0" borderId="8" xfId="0" applyFont="1" applyBorder="1" applyAlignment="1">
      <alignment vertical="top" wrapText="1"/>
    </xf>
    <xf numFmtId="0" fontId="16" fillId="0" borderId="1" xfId="0" applyFont="1" applyFill="1" applyBorder="1" applyAlignment="1" applyProtection="1">
      <alignment horizontal="center" vertical="top" wrapText="1"/>
    </xf>
    <xf numFmtId="0" fontId="16" fillId="0" borderId="2"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4" fillId="0" borderId="2" xfId="0" applyFont="1" applyFill="1" applyBorder="1" applyAlignment="1">
      <alignment vertical="top" wrapText="1"/>
    </xf>
    <xf numFmtId="0" fontId="6" fillId="10" borderId="1" xfId="0" applyFont="1" applyFill="1" applyBorder="1" applyAlignment="1">
      <alignment horizontal="center" wrapText="1"/>
    </xf>
    <xf numFmtId="0" fontId="8" fillId="10" borderId="1" xfId="0" applyFont="1" applyFill="1" applyBorder="1" applyAlignment="1">
      <alignment horizontal="center" wrapText="1"/>
    </xf>
    <xf numFmtId="0" fontId="8" fillId="10" borderId="1" xfId="0" applyFont="1" applyFill="1" applyBorder="1" applyAlignment="1" applyProtection="1">
      <alignment horizontal="center" wrapText="1"/>
    </xf>
    <xf numFmtId="0" fontId="16" fillId="0" borderId="1" xfId="0" applyFont="1" applyFill="1" applyBorder="1" applyAlignment="1">
      <alignment horizontal="left" vertical="top" wrapText="1"/>
    </xf>
    <xf numFmtId="0" fontId="29" fillId="0" borderId="0" xfId="0" applyFont="1" applyFill="1" applyAlignment="1">
      <alignment vertical="top" wrapText="1"/>
    </xf>
    <xf numFmtId="0" fontId="30" fillId="0" borderId="1" xfId="0" applyFont="1" applyFill="1" applyBorder="1" applyAlignment="1">
      <alignment horizontal="center" vertical="top" wrapText="1"/>
    </xf>
    <xf numFmtId="0" fontId="29" fillId="0" borderId="1" xfId="0" applyFont="1" applyFill="1" applyBorder="1" applyAlignment="1">
      <alignment horizontal="center" vertical="top" wrapText="1"/>
    </xf>
    <xf numFmtId="0" fontId="6" fillId="10" borderId="1" xfId="0" applyFont="1" applyFill="1" applyBorder="1" applyAlignment="1" applyProtection="1">
      <alignment horizontal="center" wrapText="1"/>
    </xf>
    <xf numFmtId="0" fontId="4" fillId="0" borderId="8" xfId="0" applyFont="1" applyBorder="1"/>
    <xf numFmtId="0" fontId="4" fillId="0" borderId="8" xfId="0" applyFont="1" applyBorder="1" applyAlignment="1">
      <alignment vertical="top"/>
    </xf>
    <xf numFmtId="0" fontId="4" fillId="0" borderId="0" xfId="0" applyFont="1" applyFill="1" applyBorder="1"/>
    <xf numFmtId="0" fontId="4" fillId="0" borderId="10" xfId="0" applyFont="1" applyBorder="1" applyAlignment="1">
      <alignment vertical="top" wrapText="1"/>
    </xf>
    <xf numFmtId="0" fontId="4" fillId="0" borderId="10" xfId="0" applyFont="1" applyBorder="1"/>
    <xf numFmtId="0" fontId="4" fillId="0" borderId="0" xfId="0" applyFont="1" applyBorder="1" applyAlignment="1">
      <alignment vertical="top" wrapText="1"/>
    </xf>
    <xf numFmtId="0" fontId="8" fillId="10" borderId="0" xfId="0" applyFont="1" applyFill="1" applyBorder="1" applyAlignment="1">
      <alignment horizontal="center" wrapText="1"/>
    </xf>
    <xf numFmtId="0" fontId="25" fillId="0" borderId="0" xfId="0" applyFont="1" applyFill="1" applyBorder="1" applyAlignment="1">
      <alignment vertical="top" wrapText="1"/>
    </xf>
    <xf numFmtId="0" fontId="4" fillId="0" borderId="0" xfId="0" applyFont="1" applyFill="1" applyAlignment="1" applyProtection="1">
      <alignment horizontal="center" vertical="top" wrapText="1"/>
    </xf>
    <xf numFmtId="0" fontId="4" fillId="0" borderId="0" xfId="0" applyFont="1" applyAlignment="1" applyProtection="1">
      <alignment vertical="top"/>
    </xf>
    <xf numFmtId="0" fontId="4" fillId="0" borderId="0" xfId="0" applyFont="1" applyAlignment="1" applyProtection="1">
      <alignment vertical="top"/>
      <protection locked="0"/>
    </xf>
    <xf numFmtId="0" fontId="6" fillId="10" borderId="0" xfId="0" applyFont="1" applyFill="1" applyAlignment="1" applyProtection="1">
      <alignment horizontal="center" wrapText="1"/>
    </xf>
    <xf numFmtId="0" fontId="24" fillId="0" borderId="0" xfId="0" applyFont="1" applyFill="1" applyAlignment="1" applyProtection="1">
      <alignment horizontal="center" wrapText="1"/>
      <protection locked="0"/>
    </xf>
    <xf numFmtId="0" fontId="29" fillId="0" borderId="1" xfId="0" applyFont="1" applyFill="1" applyBorder="1" applyAlignment="1" applyProtection="1">
      <alignment horizontal="center" vertical="top" wrapText="1"/>
    </xf>
    <xf numFmtId="0" fontId="4" fillId="0" borderId="1" xfId="0" applyFont="1" applyBorder="1" applyAlignment="1" applyProtection="1">
      <alignment horizontal="center" vertical="top"/>
    </xf>
    <xf numFmtId="0" fontId="30" fillId="0" borderId="1" xfId="0" applyFont="1" applyFill="1" applyBorder="1" applyAlignment="1" applyProtection="1">
      <alignment horizontal="center" vertical="top" wrapText="1"/>
    </xf>
    <xf numFmtId="0" fontId="8" fillId="4" borderId="1" xfId="0" applyFont="1" applyFill="1" applyBorder="1" applyAlignment="1" applyProtection="1">
      <alignment horizontal="center" vertical="top" wrapText="1"/>
    </xf>
    <xf numFmtId="0" fontId="33" fillId="0" borderId="1" xfId="0" applyFont="1" applyFill="1" applyBorder="1" applyAlignment="1" applyProtection="1">
      <alignment horizontal="center" vertical="top" wrapText="1"/>
    </xf>
    <xf numFmtId="2" fontId="6" fillId="8" borderId="1" xfId="0" applyNumberFormat="1" applyFont="1" applyFill="1" applyBorder="1" applyAlignment="1" applyProtection="1">
      <alignment horizontal="center" vertical="top" wrapText="1"/>
    </xf>
    <xf numFmtId="0" fontId="6" fillId="8" borderId="1" xfId="0" applyFont="1" applyFill="1" applyBorder="1" applyAlignment="1" applyProtection="1">
      <alignment horizontal="center" vertical="top" wrapText="1"/>
    </xf>
    <xf numFmtId="0" fontId="4" fillId="0" borderId="0" xfId="0" applyFont="1"/>
    <xf numFmtId="0" fontId="4" fillId="0" borderId="0" xfId="0" applyFont="1" applyBorder="1" applyAlignment="1">
      <alignment horizontal="left" vertical="center" indent="3"/>
    </xf>
    <xf numFmtId="0" fontId="4" fillId="0" borderId="0" xfId="0" applyFont="1" applyBorder="1"/>
    <xf numFmtId="0" fontId="24" fillId="0" borderId="0" xfId="0" applyFont="1" applyBorder="1"/>
    <xf numFmtId="0" fontId="4" fillId="0" borderId="0" xfId="0" quotePrefix="1" applyFont="1" applyFill="1" applyBorder="1"/>
    <xf numFmtId="0" fontId="4" fillId="0" borderId="9" xfId="0" applyFont="1" applyBorder="1"/>
    <xf numFmtId="0" fontId="4" fillId="0" borderId="9" xfId="0" applyFont="1" applyBorder="1" applyAlignment="1">
      <alignment vertical="top"/>
    </xf>
    <xf numFmtId="0" fontId="4" fillId="0" borderId="11" xfId="0" applyFont="1" applyBorder="1"/>
    <xf numFmtId="0" fontId="21" fillId="0" borderId="0" xfId="0" applyFont="1" applyBorder="1" applyAlignment="1">
      <alignment vertical="center" wrapText="1"/>
    </xf>
    <xf numFmtId="0" fontId="4" fillId="0" borderId="0" xfId="0" applyFont="1" applyAlignment="1">
      <alignment vertical="top"/>
    </xf>
    <xf numFmtId="0" fontId="29" fillId="0" borderId="0" xfId="0" applyFont="1" applyFill="1" applyAlignment="1">
      <alignment horizontal="center" vertical="top" wrapText="1"/>
    </xf>
    <xf numFmtId="0" fontId="4" fillId="0" borderId="0" xfId="0" applyFont="1" applyFill="1" applyAlignment="1">
      <alignment horizontal="center" vertical="top" wrapText="1"/>
    </xf>
    <xf numFmtId="0" fontId="4" fillId="0" borderId="0" xfId="0" applyFont="1" applyFill="1" applyAlignment="1">
      <alignment vertical="top" wrapText="1"/>
    </xf>
    <xf numFmtId="0" fontId="4" fillId="0" borderId="0" xfId="0" applyFont="1" applyFill="1" applyAlignment="1">
      <alignment vertical="top"/>
    </xf>
    <xf numFmtId="0" fontId="4" fillId="0" borderId="0" xfId="0" applyFont="1" applyAlignment="1">
      <alignment horizontal="center"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4" fillId="0" borderId="0" xfId="0" applyFont="1" applyAlignment="1">
      <alignment horizontal="right"/>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Fill="1" applyAlignment="1">
      <alignment horizontal="center"/>
    </xf>
    <xf numFmtId="0" fontId="34" fillId="0" borderId="0" xfId="0" applyFont="1" applyAlignment="1">
      <alignment horizontal="left" vertical="center" indent="1"/>
    </xf>
    <xf numFmtId="0" fontId="7" fillId="10" borderId="1" xfId="0" applyFont="1" applyFill="1" applyBorder="1" applyAlignment="1">
      <alignment horizontal="center" wrapText="1"/>
    </xf>
    <xf numFmtId="0" fontId="4" fillId="0" borderId="0" xfId="0" applyFont="1" applyFill="1" applyAlignment="1">
      <alignment horizontal="center" wrapText="1"/>
    </xf>
    <xf numFmtId="0" fontId="16" fillId="0" borderId="0" xfId="0" applyFont="1" applyFill="1" applyBorder="1" applyAlignment="1">
      <alignment vertical="top"/>
    </xf>
    <xf numFmtId="0" fontId="4" fillId="0" borderId="1" xfId="0" applyFont="1" applyFill="1" applyBorder="1" applyAlignment="1" applyProtection="1">
      <alignment horizontal="center" vertical="top"/>
    </xf>
    <xf numFmtId="0" fontId="16" fillId="6" borderId="0" xfId="0" applyFont="1" applyFill="1" applyBorder="1" applyAlignment="1">
      <alignment vertical="top"/>
    </xf>
    <xf numFmtId="0" fontId="4" fillId="0" borderId="0" xfId="0" applyFont="1" applyFill="1" applyBorder="1" applyAlignment="1">
      <alignment vertical="top"/>
    </xf>
    <xf numFmtId="0" fontId="4" fillId="2" borderId="0" xfId="0" applyFont="1" applyFill="1" applyBorder="1" applyAlignment="1">
      <alignment vertical="top"/>
    </xf>
    <xf numFmtId="0" fontId="4" fillId="2" borderId="0" xfId="0" applyFont="1" applyFill="1" applyAlignment="1">
      <alignment vertical="top"/>
    </xf>
    <xf numFmtId="0" fontId="6" fillId="10" borderId="1" xfId="0" applyFont="1" applyFill="1" applyBorder="1" applyAlignment="1">
      <alignment wrapText="1"/>
    </xf>
    <xf numFmtId="0" fontId="4" fillId="0" borderId="0" xfId="0" applyFont="1" applyFill="1" applyAlignment="1">
      <alignment wrapText="1"/>
    </xf>
    <xf numFmtId="0" fontId="4" fillId="0" borderId="0" xfId="0" applyFont="1" applyFill="1" applyAlignment="1"/>
    <xf numFmtId="0" fontId="4" fillId="0" borderId="0" xfId="0" applyFont="1" applyAlignment="1"/>
    <xf numFmtId="0" fontId="35" fillId="0" borderId="0" xfId="0" applyFont="1" applyFill="1" applyAlignment="1" applyProtection="1">
      <alignment horizontal="center" vertical="top" wrapText="1"/>
      <protection locked="0"/>
    </xf>
    <xf numFmtId="0" fontId="35" fillId="0" borderId="1" xfId="0" applyFont="1" applyFill="1" applyBorder="1" applyAlignment="1" applyProtection="1">
      <alignment horizontal="center" vertical="top" wrapText="1"/>
      <protection locked="0"/>
    </xf>
    <xf numFmtId="0" fontId="35" fillId="0" borderId="0" xfId="0" applyFont="1" applyFill="1" applyAlignment="1">
      <alignment vertical="top" wrapText="1"/>
    </xf>
    <xf numFmtId="0" fontId="36" fillId="0" borderId="0" xfId="0" applyFont="1" applyFill="1" applyBorder="1" applyAlignment="1">
      <alignment vertical="top" wrapText="1"/>
    </xf>
    <xf numFmtId="0" fontId="35" fillId="0" borderId="0" xfId="0" applyFont="1" applyFill="1" applyAlignment="1">
      <alignment horizontal="center" vertical="top" wrapText="1"/>
    </xf>
    <xf numFmtId="0" fontId="16" fillId="0" borderId="8" xfId="0" applyFont="1" applyBorder="1" applyAlignment="1">
      <alignment vertical="top" wrapText="1"/>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6" fillId="11" borderId="1" xfId="0" applyFont="1" applyFill="1" applyBorder="1" applyAlignment="1">
      <alignment vertical="top" wrapText="1"/>
    </xf>
    <xf numFmtId="0" fontId="6" fillId="22" borderId="1" xfId="0" applyFont="1" applyFill="1" applyBorder="1" applyAlignment="1">
      <alignment vertical="top" wrapText="1"/>
    </xf>
    <xf numFmtId="0" fontId="24" fillId="0" borderId="0" xfId="0" applyFont="1" applyAlignment="1">
      <alignment vertical="top"/>
    </xf>
    <xf numFmtId="0" fontId="24" fillId="0" borderId="0" xfId="0" applyFont="1" applyAlignment="1">
      <alignment horizontal="left" vertical="top"/>
    </xf>
    <xf numFmtId="0" fontId="6" fillId="11" borderId="0" xfId="0" applyFont="1" applyFill="1" applyAlignment="1">
      <alignment horizontal="left" vertical="top" wrapText="1"/>
    </xf>
    <xf numFmtId="0" fontId="24" fillId="0" borderId="0" xfId="0" applyFont="1" applyAlignment="1">
      <alignment horizontal="left" vertical="top" wrapText="1"/>
    </xf>
    <xf numFmtId="0" fontId="35" fillId="0" borderId="1" xfId="0" applyFont="1" applyFill="1" applyBorder="1" applyAlignment="1" applyProtection="1">
      <alignment vertical="top" wrapText="1"/>
      <protection locked="0"/>
    </xf>
    <xf numFmtId="0" fontId="36" fillId="0" borderId="1" xfId="0" applyFont="1" applyFill="1" applyBorder="1" applyAlignment="1" applyProtection="1">
      <alignment vertical="top" wrapText="1"/>
      <protection locked="0"/>
    </xf>
    <xf numFmtId="0" fontId="36" fillId="0" borderId="1" xfId="0" applyFont="1" applyFill="1" applyBorder="1" applyAlignment="1" applyProtection="1">
      <alignment horizontal="center" vertical="top" wrapText="1"/>
      <protection locked="0"/>
    </xf>
    <xf numFmtId="0" fontId="2" fillId="0" borderId="1" xfId="0" applyFont="1" applyFill="1" applyBorder="1" applyAlignment="1">
      <alignmen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35" fillId="0" borderId="0" xfId="0" applyFont="1" applyProtection="1">
      <protection locked="0"/>
    </xf>
    <xf numFmtId="0" fontId="1" fillId="0" borderId="0" xfId="0" applyFont="1" applyBorder="1"/>
    <xf numFmtId="0" fontId="1" fillId="0" borderId="0" xfId="0" applyFont="1" applyAlignment="1" applyProtection="1">
      <alignment horizontal="right" vertical="top"/>
      <protection locked="0"/>
    </xf>
    <xf numFmtId="0" fontId="35" fillId="0" borderId="0" xfId="0" applyFont="1" applyFill="1" applyAlignment="1">
      <alignment horizontal="left" vertical="top" wrapText="1"/>
    </xf>
    <xf numFmtId="0" fontId="35"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0" fontId="24" fillId="0" borderId="0" xfId="0" applyFont="1" applyAlignment="1" applyProtection="1">
      <alignment horizontal="left" vertical="top"/>
    </xf>
    <xf numFmtId="0" fontId="24" fillId="0" borderId="0" xfId="0" applyFont="1" applyAlignment="1" applyProtection="1">
      <alignment vertical="top" wrapText="1"/>
    </xf>
    <xf numFmtId="0" fontId="29" fillId="0" borderId="0" xfId="0" applyFont="1" applyFill="1" applyAlignment="1" applyProtection="1">
      <alignment vertical="top" wrapText="1"/>
    </xf>
    <xf numFmtId="0" fontId="4" fillId="0" borderId="0" xfId="0" applyFont="1" applyFill="1" applyAlignment="1" applyProtection="1">
      <alignment vertical="top" wrapText="1"/>
    </xf>
    <xf numFmtId="0" fontId="8" fillId="4" borderId="3" xfId="0" applyFont="1" applyFill="1" applyBorder="1" applyAlignment="1" applyProtection="1">
      <alignment horizontal="left" vertical="top" wrapText="1"/>
    </xf>
    <xf numFmtId="0" fontId="29" fillId="0" borderId="1" xfId="0" applyFont="1" applyFill="1" applyBorder="1" applyAlignment="1" applyProtection="1">
      <alignment vertical="top" wrapText="1"/>
    </xf>
    <xf numFmtId="0" fontId="9" fillId="4" borderId="3" xfId="0" applyFont="1" applyFill="1" applyBorder="1" applyAlignment="1" applyProtection="1">
      <alignment horizontal="left" vertical="top" wrapText="1"/>
    </xf>
    <xf numFmtId="0" fontId="4" fillId="0" borderId="1" xfId="0" applyFont="1" applyFill="1" applyBorder="1" applyAlignment="1" applyProtection="1">
      <alignment vertical="top" wrapText="1"/>
    </xf>
    <xf numFmtId="2" fontId="8" fillId="4" borderId="1" xfId="0" applyNumberFormat="1" applyFont="1" applyFill="1" applyBorder="1" applyAlignment="1" applyProtection="1">
      <alignment horizontal="center" vertical="top" wrapText="1"/>
    </xf>
    <xf numFmtId="0" fontId="8" fillId="5" borderId="2" xfId="0" applyFont="1" applyFill="1" applyBorder="1" applyAlignment="1" applyProtection="1">
      <alignment horizontal="left" vertical="top" wrapText="1"/>
    </xf>
    <xf numFmtId="0" fontId="8" fillId="5" borderId="1" xfId="0" applyFont="1" applyFill="1" applyBorder="1" applyAlignment="1" applyProtection="1">
      <alignment horizontal="center" vertical="top" wrapText="1"/>
    </xf>
    <xf numFmtId="0" fontId="10" fillId="5" borderId="2" xfId="0" applyFont="1" applyFill="1" applyBorder="1" applyAlignment="1" applyProtection="1">
      <alignment horizontal="left" vertical="top" wrapText="1"/>
    </xf>
    <xf numFmtId="0" fontId="29" fillId="0" borderId="1" xfId="0" applyFont="1" applyFill="1" applyBorder="1" applyAlignment="1" applyProtection="1">
      <alignment horizontal="left" vertical="top" wrapText="1"/>
    </xf>
    <xf numFmtId="0" fontId="2" fillId="0" borderId="1" xfId="0" applyFont="1" applyFill="1" applyBorder="1" applyAlignment="1" applyProtection="1">
      <alignment vertical="top" wrapText="1"/>
    </xf>
    <xf numFmtId="0" fontId="11" fillId="5" borderId="2" xfId="0" applyFont="1" applyFill="1" applyBorder="1" applyAlignment="1" applyProtection="1">
      <alignment horizontal="left" vertical="top" wrapText="1"/>
    </xf>
    <xf numFmtId="0" fontId="33" fillId="0" borderId="1" xfId="0" applyFont="1" applyFill="1" applyBorder="1" applyAlignment="1" applyProtection="1">
      <alignment horizontal="left" vertical="top" wrapText="1"/>
    </xf>
    <xf numFmtId="0" fontId="8" fillId="5" borderId="3" xfId="0" applyFont="1" applyFill="1" applyBorder="1" applyAlignment="1" applyProtection="1">
      <alignment horizontal="left" vertical="top" wrapText="1"/>
    </xf>
    <xf numFmtId="2" fontId="8" fillId="5" borderId="1" xfId="0" applyNumberFormat="1" applyFont="1" applyFill="1" applyBorder="1" applyAlignment="1" applyProtection="1">
      <alignment horizontal="center" vertical="top" wrapText="1"/>
    </xf>
    <xf numFmtId="0" fontId="8" fillId="3" borderId="2" xfId="0" applyFont="1" applyFill="1" applyBorder="1" applyAlignment="1" applyProtection="1">
      <alignment horizontal="left" vertical="top" wrapText="1"/>
    </xf>
    <xf numFmtId="0" fontId="8" fillId="3" borderId="1" xfId="0" applyFont="1" applyFill="1" applyBorder="1" applyAlignment="1" applyProtection="1">
      <alignment horizontal="center" vertical="top" wrapText="1"/>
    </xf>
    <xf numFmtId="0" fontId="12" fillId="3" borderId="2" xfId="0" applyFont="1" applyFill="1" applyBorder="1" applyAlignment="1" applyProtection="1">
      <alignment horizontal="left" vertical="top" wrapText="1"/>
    </xf>
    <xf numFmtId="2" fontId="8" fillId="3" borderId="1" xfId="0" applyNumberFormat="1" applyFont="1" applyFill="1" applyBorder="1" applyAlignment="1" applyProtection="1">
      <alignment horizontal="center" vertical="top" wrapText="1"/>
    </xf>
    <xf numFmtId="0" fontId="6" fillId="18" borderId="1" xfId="0" applyFont="1" applyFill="1" applyBorder="1" applyAlignment="1" applyProtection="1">
      <alignment horizontal="left" vertical="top" wrapText="1"/>
    </xf>
    <xf numFmtId="0" fontId="6" fillId="18" borderId="1" xfId="0" applyFont="1" applyFill="1" applyBorder="1" applyAlignment="1" applyProtection="1">
      <alignment horizontal="center" vertical="top" wrapText="1"/>
    </xf>
    <xf numFmtId="0" fontId="24" fillId="18" borderId="1" xfId="0" applyFont="1" applyFill="1" applyBorder="1" applyAlignment="1" applyProtection="1">
      <alignment horizontal="left" vertical="top" wrapText="1"/>
    </xf>
    <xf numFmtId="0" fontId="6" fillId="8" borderId="1" xfId="0" applyFont="1" applyFill="1" applyBorder="1" applyAlignment="1" applyProtection="1">
      <alignment horizontal="left" vertical="top" wrapText="1"/>
    </xf>
    <xf numFmtId="0" fontId="1" fillId="0" borderId="1" xfId="0" applyFont="1" applyFill="1" applyBorder="1" applyAlignment="1" applyProtection="1">
      <alignment vertical="top" wrapText="1"/>
    </xf>
    <xf numFmtId="0" fontId="16" fillId="0" borderId="1" xfId="0" applyFont="1" applyFill="1" applyBorder="1" applyAlignment="1" applyProtection="1">
      <alignment vertical="top" wrapText="1"/>
    </xf>
    <xf numFmtId="0" fontId="24" fillId="0" borderId="0" xfId="0" applyFont="1" applyAlignment="1" applyProtection="1">
      <alignment horizontal="left" vertical="top" wrapText="1"/>
    </xf>
    <xf numFmtId="0" fontId="1" fillId="0" borderId="0" xfId="0" applyFont="1" applyAlignment="1" applyProtection="1">
      <alignment horizontal="right" vertical="top"/>
    </xf>
    <xf numFmtId="0" fontId="24" fillId="25" borderId="6" xfId="0" applyFont="1" applyFill="1" applyBorder="1" applyAlignment="1">
      <alignment horizontal="center"/>
    </xf>
    <xf numFmtId="0" fontId="24" fillId="25" borderId="7" xfId="0" applyFont="1" applyFill="1" applyBorder="1" applyAlignment="1">
      <alignment horizontal="center"/>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1" fillId="0" borderId="0" xfId="0" applyFont="1" applyBorder="1" applyAlignment="1">
      <alignment horizontal="left" wrapText="1"/>
    </xf>
    <xf numFmtId="0" fontId="4" fillId="0" borderId="0" xfId="0" applyFont="1" applyBorder="1" applyAlignment="1">
      <alignment horizontal="left" wrapText="1"/>
    </xf>
    <xf numFmtId="0" fontId="1" fillId="0" borderId="0" xfId="0" applyFont="1" applyBorder="1" applyAlignment="1">
      <alignment horizontal="right" wrapText="1"/>
    </xf>
    <xf numFmtId="0" fontId="4" fillId="0" borderId="0" xfId="0" applyFont="1" applyBorder="1" applyAlignment="1">
      <alignment horizontal="right" wrapText="1"/>
    </xf>
    <xf numFmtId="0" fontId="6" fillId="21" borderId="1" xfId="0" applyFont="1" applyFill="1" applyBorder="1" applyAlignment="1">
      <alignment horizontal="left" vertical="top" wrapText="1"/>
    </xf>
    <xf numFmtId="0" fontId="6" fillId="8" borderId="1" xfId="0" applyFont="1" applyFill="1" applyBorder="1" applyAlignment="1">
      <alignment horizontal="left" vertical="top" wrapText="1"/>
    </xf>
    <xf numFmtId="0" fontId="6" fillId="13" borderId="1" xfId="0" applyFont="1" applyFill="1" applyBorder="1" applyAlignment="1">
      <alignment horizontal="left" vertical="top" wrapText="1"/>
    </xf>
    <xf numFmtId="0" fontId="6" fillId="23" borderId="1" xfId="0" applyFont="1" applyFill="1" applyBorder="1" applyAlignment="1">
      <alignment horizontal="left" vertical="top" wrapText="1"/>
    </xf>
    <xf numFmtId="0" fontId="1" fillId="0" borderId="0" xfId="0" applyFont="1" applyAlignment="1">
      <alignment horizontal="left" wrapText="1"/>
    </xf>
  </cellXfs>
  <cellStyles count="32">
    <cellStyle name="Followed Hyperlink" xfId="2" builtinId="9" hidde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Normal" xfId="0" builtinId="0"/>
    <cellStyle name="Normal 2" xfId="1"/>
  </cellStyles>
  <dxfs count="36">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s>
  <tableStyles count="0" defaultTableStyle="TableStyleMedium2" defaultPivotStyle="PivotStyleLight16"/>
  <colors>
    <mruColors>
      <color rgb="FFF4A7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35DF1D2-4E66-4EB4-AAF6-992E643D580F}" type="doc">
      <dgm:prSet loTypeId="urn:microsoft.com/office/officeart/2005/8/layout/hList1" loCatId="list" qsTypeId="urn:microsoft.com/office/officeart/2005/8/quickstyle/simple1" qsCatId="simple" csTypeId="urn:microsoft.com/office/officeart/2005/8/colors/colorful1" csCatId="colorful" phldr="1"/>
      <dgm:spPr/>
      <dgm:t>
        <a:bodyPr/>
        <a:lstStyle/>
        <a:p>
          <a:endParaRPr lang="en-US"/>
        </a:p>
      </dgm:t>
    </dgm:pt>
    <dgm:pt modelId="{5960ADB9-1EA8-4617-8928-B67CF0671155}">
      <dgm:prSet phldrT="[Text]"/>
      <dgm:spPr/>
      <dgm:t>
        <a:bodyPr/>
        <a:lstStyle/>
        <a:p>
          <a:r>
            <a:rPr lang="en-US" dirty="0"/>
            <a:t>Applications</a:t>
          </a:r>
        </a:p>
      </dgm:t>
    </dgm:pt>
    <dgm:pt modelId="{14B7E506-0360-4CBB-8094-8CBA8D10CC33}" type="parTrans" cxnId="{BAB3A88A-1FE5-4F93-A585-2329BB1267A7}">
      <dgm:prSet/>
      <dgm:spPr/>
      <dgm:t>
        <a:bodyPr/>
        <a:lstStyle/>
        <a:p>
          <a:endParaRPr lang="en-US"/>
        </a:p>
      </dgm:t>
    </dgm:pt>
    <dgm:pt modelId="{78439016-F24A-4481-B3E3-DCA756EFDD00}" type="sibTrans" cxnId="{BAB3A88A-1FE5-4F93-A585-2329BB1267A7}">
      <dgm:prSet/>
      <dgm:spPr/>
      <dgm:t>
        <a:bodyPr/>
        <a:lstStyle/>
        <a:p>
          <a:endParaRPr lang="en-US"/>
        </a:p>
      </dgm:t>
    </dgm:pt>
    <dgm:pt modelId="{040DA3E1-5B4F-4E1C-91E1-BB58D56E6B9D}">
      <dgm:prSet phldrT="[Text]"/>
      <dgm:spPr/>
      <dgm:t>
        <a:bodyPr/>
        <a:lstStyle/>
        <a:p>
          <a:r>
            <a:rPr lang="en-US" dirty="0"/>
            <a:t>(1) Referral Management</a:t>
          </a:r>
        </a:p>
      </dgm:t>
    </dgm:pt>
    <dgm:pt modelId="{12B526BE-7BD9-4FDE-A883-34CC57A50FD3}" type="parTrans" cxnId="{9D6852AC-ABC6-43D5-9728-56D45C6BB5AB}">
      <dgm:prSet/>
      <dgm:spPr/>
      <dgm:t>
        <a:bodyPr/>
        <a:lstStyle/>
        <a:p>
          <a:endParaRPr lang="en-US"/>
        </a:p>
      </dgm:t>
    </dgm:pt>
    <dgm:pt modelId="{E9AD3813-B578-4838-8318-A545D8233A7B}" type="sibTrans" cxnId="{9D6852AC-ABC6-43D5-9728-56D45C6BB5AB}">
      <dgm:prSet/>
      <dgm:spPr/>
      <dgm:t>
        <a:bodyPr/>
        <a:lstStyle/>
        <a:p>
          <a:endParaRPr lang="en-US"/>
        </a:p>
      </dgm:t>
    </dgm:pt>
    <dgm:pt modelId="{D7F7FB28-1AF1-4D4E-962C-EF33F0027616}">
      <dgm:prSet phldrT="[Text]"/>
      <dgm:spPr/>
      <dgm:t>
        <a:bodyPr/>
        <a:lstStyle/>
        <a:p>
          <a:r>
            <a:rPr lang="en-US" dirty="0"/>
            <a:t>(2) CHR</a:t>
          </a:r>
        </a:p>
      </dgm:t>
    </dgm:pt>
    <dgm:pt modelId="{5C0BDAEF-67D7-493B-9DAB-F4DF4DA249CF}" type="parTrans" cxnId="{6FBEB957-B5E2-4B9C-92B9-1F8FEA797058}">
      <dgm:prSet/>
      <dgm:spPr/>
      <dgm:t>
        <a:bodyPr/>
        <a:lstStyle/>
        <a:p>
          <a:endParaRPr lang="en-US"/>
        </a:p>
      </dgm:t>
    </dgm:pt>
    <dgm:pt modelId="{1C31A913-E6FB-4321-A05F-22C8DC4EBCB0}" type="sibTrans" cxnId="{6FBEB957-B5E2-4B9C-92B9-1F8FEA797058}">
      <dgm:prSet/>
      <dgm:spPr/>
      <dgm:t>
        <a:bodyPr/>
        <a:lstStyle/>
        <a:p>
          <a:endParaRPr lang="en-US"/>
        </a:p>
      </dgm:t>
    </dgm:pt>
    <dgm:pt modelId="{435D5220-2A3B-4BA1-A1D0-4D6F8276941A}">
      <dgm:prSet phldrT="[Text]"/>
      <dgm:spPr/>
      <dgm:t>
        <a:bodyPr/>
        <a:lstStyle/>
        <a:p>
          <a:r>
            <a:rPr lang="en-US" dirty="0"/>
            <a:t>(3) Member Engagement</a:t>
          </a:r>
        </a:p>
      </dgm:t>
    </dgm:pt>
    <dgm:pt modelId="{7E79D490-F0EF-4C0D-B602-9F19975C312A}" type="parTrans" cxnId="{A1AB5A8B-50B7-4629-ACCA-B71F4995644F}">
      <dgm:prSet/>
      <dgm:spPr/>
      <dgm:t>
        <a:bodyPr/>
        <a:lstStyle/>
        <a:p>
          <a:endParaRPr lang="en-US"/>
        </a:p>
      </dgm:t>
    </dgm:pt>
    <dgm:pt modelId="{20538B6B-6B1F-46A4-ABA7-6027E3FF77BF}" type="sibTrans" cxnId="{A1AB5A8B-50B7-4629-ACCA-B71F4995644F}">
      <dgm:prSet/>
      <dgm:spPr/>
      <dgm:t>
        <a:bodyPr/>
        <a:lstStyle/>
        <a:p>
          <a:endParaRPr lang="en-US"/>
        </a:p>
      </dgm:t>
    </dgm:pt>
    <dgm:pt modelId="{565750FD-D1D7-4EF3-A553-7D64EA79CF54}">
      <dgm:prSet phldrT="[Text]"/>
      <dgm:spPr/>
      <dgm:t>
        <a:bodyPr/>
        <a:lstStyle/>
        <a:p>
          <a:r>
            <a:rPr lang="en-US" dirty="0"/>
            <a:t>(4) Secure Communication</a:t>
          </a:r>
        </a:p>
      </dgm:t>
    </dgm:pt>
    <dgm:pt modelId="{DF831B62-D6CE-4D70-9C71-08A5358BD42D}" type="parTrans" cxnId="{984F1EE5-AD58-4AB7-B057-D43A6B01BD6A}">
      <dgm:prSet/>
      <dgm:spPr/>
      <dgm:t>
        <a:bodyPr/>
        <a:lstStyle/>
        <a:p>
          <a:endParaRPr lang="en-US"/>
        </a:p>
      </dgm:t>
    </dgm:pt>
    <dgm:pt modelId="{4A14ADBB-A7FC-48CA-A233-D2A0F2070C2A}" type="sibTrans" cxnId="{984F1EE5-AD58-4AB7-B057-D43A6B01BD6A}">
      <dgm:prSet/>
      <dgm:spPr/>
      <dgm:t>
        <a:bodyPr/>
        <a:lstStyle/>
        <a:p>
          <a:endParaRPr lang="en-US"/>
        </a:p>
      </dgm:t>
    </dgm:pt>
    <dgm:pt modelId="{FEBF9BEE-73D5-4C10-A446-D795CD954C97}">
      <dgm:prSet phldrT="[Text]"/>
      <dgm:spPr/>
      <dgm:t>
        <a:bodyPr/>
        <a:lstStyle/>
        <a:p>
          <a:r>
            <a:rPr lang="en-US" dirty="0"/>
            <a:t>(5) Reporting &amp; Self Service BI</a:t>
          </a:r>
        </a:p>
      </dgm:t>
    </dgm:pt>
    <dgm:pt modelId="{CE99B6C2-1E5F-48B4-B728-5A80C738571B}" type="parTrans" cxnId="{96D745BB-5DD1-4C68-BBE6-19CDF3809C17}">
      <dgm:prSet/>
      <dgm:spPr/>
      <dgm:t>
        <a:bodyPr/>
        <a:lstStyle/>
        <a:p>
          <a:endParaRPr lang="en-US"/>
        </a:p>
      </dgm:t>
    </dgm:pt>
    <dgm:pt modelId="{51F30C5E-AC83-42E6-AA94-9CCD28801C81}" type="sibTrans" cxnId="{96D745BB-5DD1-4C68-BBE6-19CDF3809C17}">
      <dgm:prSet/>
      <dgm:spPr/>
      <dgm:t>
        <a:bodyPr/>
        <a:lstStyle/>
        <a:p>
          <a:endParaRPr lang="en-US"/>
        </a:p>
      </dgm:t>
    </dgm:pt>
    <dgm:pt modelId="{4239C2C4-2CCE-41E0-8B71-1F0B5F2FD838}">
      <dgm:prSet phldrT="[Text]"/>
      <dgm:spPr/>
      <dgm:t>
        <a:bodyPr/>
        <a:lstStyle/>
        <a:p>
          <a:r>
            <a:rPr lang="en-US" dirty="0"/>
            <a:t>Technical Solution</a:t>
          </a:r>
        </a:p>
      </dgm:t>
    </dgm:pt>
    <dgm:pt modelId="{26BA5258-1D1D-47F5-9E83-90E1D7BF994B}" type="parTrans" cxnId="{0BC507EE-03D9-4E0A-B4AE-68B557E91E27}">
      <dgm:prSet/>
      <dgm:spPr/>
      <dgm:t>
        <a:bodyPr/>
        <a:lstStyle/>
        <a:p>
          <a:endParaRPr lang="en-US"/>
        </a:p>
      </dgm:t>
    </dgm:pt>
    <dgm:pt modelId="{E06CFCCF-647A-4351-A3EE-E2834D503786}" type="sibTrans" cxnId="{0BC507EE-03D9-4E0A-B4AE-68B557E91E27}">
      <dgm:prSet/>
      <dgm:spPr/>
      <dgm:t>
        <a:bodyPr/>
        <a:lstStyle/>
        <a:p>
          <a:endParaRPr lang="en-US"/>
        </a:p>
      </dgm:t>
    </dgm:pt>
    <dgm:pt modelId="{1A64D15F-543F-4EC8-AD83-ECF9C15008F4}">
      <dgm:prSet phldrT="[Text]"/>
      <dgm:spPr/>
      <dgm:t>
        <a:bodyPr/>
        <a:lstStyle/>
        <a:p>
          <a:r>
            <a:rPr lang="en-US" dirty="0"/>
            <a:t>(6) Data Management</a:t>
          </a:r>
        </a:p>
      </dgm:t>
    </dgm:pt>
    <dgm:pt modelId="{E3F7939D-7740-4859-8E00-D00E6A32559C}" type="parTrans" cxnId="{8BC680F5-A021-484B-BAC2-0721E3E61141}">
      <dgm:prSet/>
      <dgm:spPr/>
      <dgm:t>
        <a:bodyPr/>
        <a:lstStyle/>
        <a:p>
          <a:endParaRPr lang="en-US"/>
        </a:p>
      </dgm:t>
    </dgm:pt>
    <dgm:pt modelId="{92A7B158-3DF9-4CCE-AC35-C029D6E8970E}" type="sibTrans" cxnId="{8BC680F5-A021-484B-BAC2-0721E3E61141}">
      <dgm:prSet/>
      <dgm:spPr/>
      <dgm:t>
        <a:bodyPr/>
        <a:lstStyle/>
        <a:p>
          <a:endParaRPr lang="en-US"/>
        </a:p>
      </dgm:t>
    </dgm:pt>
    <dgm:pt modelId="{4D17CD0C-EE5B-4F02-AA9A-20C46CB9E1E3}">
      <dgm:prSet phldrT="[Text]"/>
      <dgm:spPr/>
      <dgm:t>
        <a:bodyPr/>
        <a:lstStyle/>
        <a:p>
          <a:r>
            <a:rPr lang="en-US" dirty="0"/>
            <a:t>(8) IT Architecture &amp; Deployment Options</a:t>
          </a:r>
        </a:p>
      </dgm:t>
    </dgm:pt>
    <dgm:pt modelId="{7BD699AB-B0DA-4137-87B3-B29A2A340BAB}" type="parTrans" cxnId="{2BCEB830-50BC-433E-8A1F-48AF02315DDE}">
      <dgm:prSet/>
      <dgm:spPr/>
      <dgm:t>
        <a:bodyPr/>
        <a:lstStyle/>
        <a:p>
          <a:endParaRPr lang="en-US"/>
        </a:p>
      </dgm:t>
    </dgm:pt>
    <dgm:pt modelId="{D747ABD8-C0B3-4A52-BEB6-8E18F33B4B95}" type="sibTrans" cxnId="{2BCEB830-50BC-433E-8A1F-48AF02315DDE}">
      <dgm:prSet/>
      <dgm:spPr/>
      <dgm:t>
        <a:bodyPr/>
        <a:lstStyle/>
        <a:p>
          <a:endParaRPr lang="en-US"/>
        </a:p>
      </dgm:t>
    </dgm:pt>
    <dgm:pt modelId="{C7D1CCBC-FBA1-4856-B1F0-260CA3F85D9E}">
      <dgm:prSet phldrT="[Text]"/>
      <dgm:spPr/>
      <dgm:t>
        <a:bodyPr/>
        <a:lstStyle/>
        <a:p>
          <a:r>
            <a:rPr lang="en-US" dirty="0"/>
            <a:t>(9) Current EHR Integration Efforts</a:t>
          </a:r>
        </a:p>
      </dgm:t>
    </dgm:pt>
    <dgm:pt modelId="{46E5BBBF-96A1-4AFE-B916-B9F12B4C62FE}" type="parTrans" cxnId="{1F3D73D4-7ED9-455E-B9BE-96E73EF549F6}">
      <dgm:prSet/>
      <dgm:spPr/>
      <dgm:t>
        <a:bodyPr/>
        <a:lstStyle/>
        <a:p>
          <a:endParaRPr lang="en-US"/>
        </a:p>
      </dgm:t>
    </dgm:pt>
    <dgm:pt modelId="{5CB15C76-02F9-4B92-9830-A1A0D8668F22}" type="sibTrans" cxnId="{1F3D73D4-7ED9-455E-B9BE-96E73EF549F6}">
      <dgm:prSet/>
      <dgm:spPr/>
      <dgm:t>
        <a:bodyPr/>
        <a:lstStyle/>
        <a:p>
          <a:endParaRPr lang="en-US"/>
        </a:p>
      </dgm:t>
    </dgm:pt>
    <dgm:pt modelId="{0B0B8C8B-B800-41A0-B059-7C31ABFA026D}">
      <dgm:prSet phldrT="[Text]"/>
      <dgm:spPr/>
      <dgm:t>
        <a:bodyPr/>
        <a:lstStyle/>
        <a:p>
          <a:r>
            <a:rPr lang="en-US" dirty="0"/>
            <a:t>Competency &amp; Experience</a:t>
          </a:r>
        </a:p>
      </dgm:t>
    </dgm:pt>
    <dgm:pt modelId="{A9237837-1AF6-4A17-8593-336151B9C273}" type="parTrans" cxnId="{70DDCD4B-0F6E-4F24-8D17-49BB23D32729}">
      <dgm:prSet/>
      <dgm:spPr/>
      <dgm:t>
        <a:bodyPr/>
        <a:lstStyle/>
        <a:p>
          <a:endParaRPr lang="en-US"/>
        </a:p>
      </dgm:t>
    </dgm:pt>
    <dgm:pt modelId="{8FF5B5D4-533A-4479-A099-26CDAD393FBA}" type="sibTrans" cxnId="{70DDCD4B-0F6E-4F24-8D17-49BB23D32729}">
      <dgm:prSet/>
      <dgm:spPr/>
      <dgm:t>
        <a:bodyPr/>
        <a:lstStyle/>
        <a:p>
          <a:endParaRPr lang="en-US"/>
        </a:p>
      </dgm:t>
    </dgm:pt>
    <dgm:pt modelId="{813721B9-6D41-4F75-9B30-C14C91B13B27}">
      <dgm:prSet phldrT="[Text]"/>
      <dgm:spPr/>
      <dgm:t>
        <a:bodyPr/>
        <a:lstStyle/>
        <a:p>
          <a:r>
            <a:rPr lang="en-US" dirty="0"/>
            <a:t>(14) DW Management</a:t>
          </a:r>
        </a:p>
      </dgm:t>
    </dgm:pt>
    <dgm:pt modelId="{8717E454-402C-460A-B482-23F3B35EFF82}" type="parTrans" cxnId="{BF547048-226B-48B8-9EF5-40D439D47CB2}">
      <dgm:prSet/>
      <dgm:spPr/>
      <dgm:t>
        <a:bodyPr/>
        <a:lstStyle/>
        <a:p>
          <a:endParaRPr lang="en-US"/>
        </a:p>
      </dgm:t>
    </dgm:pt>
    <dgm:pt modelId="{ED277E2B-A302-400A-85D1-C16743F04262}" type="sibTrans" cxnId="{BF547048-226B-48B8-9EF5-40D439D47CB2}">
      <dgm:prSet/>
      <dgm:spPr/>
      <dgm:t>
        <a:bodyPr/>
        <a:lstStyle/>
        <a:p>
          <a:endParaRPr lang="en-US"/>
        </a:p>
      </dgm:t>
    </dgm:pt>
    <dgm:pt modelId="{1B17C68C-06B1-44C4-9303-AC5F2B32EF3F}">
      <dgm:prSet phldrT="[Text]"/>
      <dgm:spPr/>
      <dgm:t>
        <a:bodyPr/>
        <a:lstStyle/>
        <a:p>
          <a:r>
            <a:rPr lang="en-US" dirty="0"/>
            <a:t>(15) Hardware &amp; System Architecture</a:t>
          </a:r>
        </a:p>
      </dgm:t>
    </dgm:pt>
    <dgm:pt modelId="{81E124A4-C749-4FD6-83FA-C281EE60F538}" type="parTrans" cxnId="{64194AE5-6886-4C96-BC75-C22F77D5CB2D}">
      <dgm:prSet/>
      <dgm:spPr/>
      <dgm:t>
        <a:bodyPr/>
        <a:lstStyle/>
        <a:p>
          <a:endParaRPr lang="en-US"/>
        </a:p>
      </dgm:t>
    </dgm:pt>
    <dgm:pt modelId="{BE5C220D-A53B-47EC-A3D8-9EF1F9884DAA}" type="sibTrans" cxnId="{64194AE5-6886-4C96-BC75-C22F77D5CB2D}">
      <dgm:prSet/>
      <dgm:spPr/>
      <dgm:t>
        <a:bodyPr/>
        <a:lstStyle/>
        <a:p>
          <a:endParaRPr lang="en-US"/>
        </a:p>
      </dgm:t>
    </dgm:pt>
    <dgm:pt modelId="{48927499-14D7-4452-A2E0-E8BD0E0402E3}">
      <dgm:prSet phldrT="[Text]"/>
      <dgm:spPr/>
      <dgm:t>
        <a:bodyPr/>
        <a:lstStyle/>
        <a:p>
          <a:r>
            <a:rPr lang="en-US" dirty="0"/>
            <a:t>(16) System &amp; Data Security</a:t>
          </a:r>
        </a:p>
      </dgm:t>
    </dgm:pt>
    <dgm:pt modelId="{5F8AD585-1485-4F33-B1D4-D62FF87C816B}" type="parTrans" cxnId="{8A0E6312-0E9A-452E-89B2-C92CE682F16A}">
      <dgm:prSet/>
      <dgm:spPr/>
      <dgm:t>
        <a:bodyPr/>
        <a:lstStyle/>
        <a:p>
          <a:endParaRPr lang="en-US"/>
        </a:p>
      </dgm:t>
    </dgm:pt>
    <dgm:pt modelId="{C14593FF-DBE7-4888-AFD7-BBB3AEAFF75F}" type="sibTrans" cxnId="{8A0E6312-0E9A-452E-89B2-C92CE682F16A}">
      <dgm:prSet/>
      <dgm:spPr/>
      <dgm:t>
        <a:bodyPr/>
        <a:lstStyle/>
        <a:p>
          <a:endParaRPr lang="en-US"/>
        </a:p>
      </dgm:t>
    </dgm:pt>
    <dgm:pt modelId="{9524E7BF-8DF0-4538-990E-0C4A4A2D73DA}">
      <dgm:prSet phldrT="[Text]"/>
      <dgm:spPr/>
      <dgm:t>
        <a:bodyPr/>
        <a:lstStyle/>
        <a:p>
          <a:r>
            <a:rPr lang="en-US" dirty="0"/>
            <a:t>(17) Data Quality Analysis &amp; Data Stewardship</a:t>
          </a:r>
        </a:p>
      </dgm:t>
    </dgm:pt>
    <dgm:pt modelId="{326C9F32-E2BC-40B5-A767-67BA33CD4252}" type="parTrans" cxnId="{DD817948-3F2C-4EA4-92A0-60EDB5182819}">
      <dgm:prSet/>
      <dgm:spPr/>
      <dgm:t>
        <a:bodyPr/>
        <a:lstStyle/>
        <a:p>
          <a:endParaRPr lang="en-US"/>
        </a:p>
      </dgm:t>
    </dgm:pt>
    <dgm:pt modelId="{E159BE1B-F1D8-4013-B8CB-8AAC1027CE05}" type="sibTrans" cxnId="{DD817948-3F2C-4EA4-92A0-60EDB5182819}">
      <dgm:prSet/>
      <dgm:spPr/>
      <dgm:t>
        <a:bodyPr/>
        <a:lstStyle/>
        <a:p>
          <a:endParaRPr lang="en-US"/>
        </a:p>
      </dgm:t>
    </dgm:pt>
    <dgm:pt modelId="{EE430B50-61AD-4B7C-BA70-BCEFFD8F43B7}">
      <dgm:prSet phldrT="[Text]"/>
      <dgm:spPr/>
      <dgm:t>
        <a:bodyPr/>
        <a:lstStyle/>
        <a:p>
          <a:r>
            <a:rPr lang="en-US" dirty="0"/>
            <a:t>(18) Training &amp; User Onboarding</a:t>
          </a:r>
        </a:p>
      </dgm:t>
    </dgm:pt>
    <dgm:pt modelId="{2F3BEF42-258A-4887-BE97-71EECEF59280}" type="parTrans" cxnId="{F6C0CEFB-B45F-4E05-A920-FABD9E3C848D}">
      <dgm:prSet/>
      <dgm:spPr/>
      <dgm:t>
        <a:bodyPr/>
        <a:lstStyle/>
        <a:p>
          <a:endParaRPr lang="en-US"/>
        </a:p>
      </dgm:t>
    </dgm:pt>
    <dgm:pt modelId="{BB7C8C97-6254-4AF6-AE08-CA778B00BD2E}" type="sibTrans" cxnId="{F6C0CEFB-B45F-4E05-A920-FABD9E3C848D}">
      <dgm:prSet/>
      <dgm:spPr/>
      <dgm:t>
        <a:bodyPr/>
        <a:lstStyle/>
        <a:p>
          <a:endParaRPr lang="en-US"/>
        </a:p>
      </dgm:t>
    </dgm:pt>
    <dgm:pt modelId="{80B31D5D-767E-2D44-A2EE-612827E3F5E3}">
      <dgm:prSet phldrT="[Text]"/>
      <dgm:spPr/>
      <dgm:t>
        <a:bodyPr/>
        <a:lstStyle/>
        <a:p>
          <a:r>
            <a:rPr lang="en-US" dirty="0"/>
            <a:t>(7) Integration &amp; Infrastructure</a:t>
          </a:r>
        </a:p>
      </dgm:t>
    </dgm:pt>
    <dgm:pt modelId="{14CA1E39-857A-8F49-A582-312265CC4BD2}" type="parTrans" cxnId="{F40DD588-AB53-F04A-957E-57716800FB1E}">
      <dgm:prSet/>
      <dgm:spPr/>
      <dgm:t>
        <a:bodyPr/>
        <a:lstStyle/>
        <a:p>
          <a:endParaRPr lang="en-US"/>
        </a:p>
      </dgm:t>
    </dgm:pt>
    <dgm:pt modelId="{CA9BD74D-0FF0-4B43-9F6B-C5AF059CDE98}" type="sibTrans" cxnId="{F40DD588-AB53-F04A-957E-57716800FB1E}">
      <dgm:prSet/>
      <dgm:spPr/>
      <dgm:t>
        <a:bodyPr/>
        <a:lstStyle/>
        <a:p>
          <a:endParaRPr lang="en-US"/>
        </a:p>
      </dgm:t>
    </dgm:pt>
    <dgm:pt modelId="{87968BD0-D969-FF4E-9E53-08D15232A6D0}">
      <dgm:prSet phldrT="[Text]"/>
      <dgm:spPr/>
      <dgm:t>
        <a:bodyPr/>
        <a:lstStyle/>
        <a:p>
          <a:r>
            <a:rPr lang="en-US" dirty="0"/>
            <a:t>(10) ETL and HIE functions</a:t>
          </a:r>
        </a:p>
      </dgm:t>
    </dgm:pt>
    <dgm:pt modelId="{2D40CC3C-01EA-5940-BA89-B0A312E51C22}" type="parTrans" cxnId="{57F4F0BC-EBA7-134A-99B3-C0B9AF02CEE1}">
      <dgm:prSet/>
      <dgm:spPr/>
      <dgm:t>
        <a:bodyPr/>
        <a:lstStyle/>
        <a:p>
          <a:endParaRPr lang="en-US"/>
        </a:p>
      </dgm:t>
    </dgm:pt>
    <dgm:pt modelId="{29D4A301-3932-FE48-ADFE-36D378CC845A}" type="sibTrans" cxnId="{57F4F0BC-EBA7-134A-99B3-C0B9AF02CEE1}">
      <dgm:prSet/>
      <dgm:spPr/>
      <dgm:t>
        <a:bodyPr/>
        <a:lstStyle/>
        <a:p>
          <a:endParaRPr lang="en-US"/>
        </a:p>
      </dgm:t>
    </dgm:pt>
    <dgm:pt modelId="{01D2D0D9-7CA1-0741-86FA-8D70F1BB3BCB}">
      <dgm:prSet phldrT="[Text]"/>
      <dgm:spPr/>
      <dgm:t>
        <a:bodyPr/>
        <a:lstStyle/>
        <a:p>
          <a:r>
            <a:rPr lang="en-US" dirty="0"/>
            <a:t>(11) System Change and Customization</a:t>
          </a:r>
        </a:p>
      </dgm:t>
    </dgm:pt>
    <dgm:pt modelId="{0BA94E36-5740-F249-88BD-E01243C63049}" type="parTrans" cxnId="{670596A0-0607-7549-BD3C-59AB26726065}">
      <dgm:prSet/>
      <dgm:spPr/>
      <dgm:t>
        <a:bodyPr/>
        <a:lstStyle/>
        <a:p>
          <a:endParaRPr lang="en-US"/>
        </a:p>
      </dgm:t>
    </dgm:pt>
    <dgm:pt modelId="{E3DCBA58-3BAB-304C-9422-4ACBE7D7C2C2}" type="sibTrans" cxnId="{670596A0-0607-7549-BD3C-59AB26726065}">
      <dgm:prSet/>
      <dgm:spPr/>
      <dgm:t>
        <a:bodyPr/>
        <a:lstStyle/>
        <a:p>
          <a:endParaRPr lang="en-US"/>
        </a:p>
      </dgm:t>
    </dgm:pt>
    <dgm:pt modelId="{CC868E25-C32D-F84D-8BFB-DEE05F982EF8}">
      <dgm:prSet phldrT="[Text]"/>
      <dgm:spPr/>
      <dgm:t>
        <a:bodyPr/>
        <a:lstStyle/>
        <a:p>
          <a:r>
            <a:rPr lang="en-US" dirty="0"/>
            <a:t>(12) Mobility / Mobile Computing</a:t>
          </a:r>
        </a:p>
      </dgm:t>
    </dgm:pt>
    <dgm:pt modelId="{4A7AB5F1-87D4-7D40-A1AA-060E332E1B24}" type="parTrans" cxnId="{89F4FB74-F9E8-B140-8724-8ACB71CC857A}">
      <dgm:prSet/>
      <dgm:spPr/>
      <dgm:t>
        <a:bodyPr/>
        <a:lstStyle/>
        <a:p>
          <a:endParaRPr lang="en-US"/>
        </a:p>
      </dgm:t>
    </dgm:pt>
    <dgm:pt modelId="{4C438679-30BF-D540-8A0B-DA02B7BBDBD7}" type="sibTrans" cxnId="{89F4FB74-F9E8-B140-8724-8ACB71CC857A}">
      <dgm:prSet/>
      <dgm:spPr/>
      <dgm:t>
        <a:bodyPr/>
        <a:lstStyle/>
        <a:p>
          <a:endParaRPr lang="en-US"/>
        </a:p>
      </dgm:t>
    </dgm:pt>
    <dgm:pt modelId="{A9F1D543-14B1-7F4A-A36A-EA57514466C1}">
      <dgm:prSet phldrT="[Text]"/>
      <dgm:spPr/>
      <dgm:t>
        <a:bodyPr/>
        <a:lstStyle/>
        <a:p>
          <a:r>
            <a:rPr lang="en-US" dirty="0"/>
            <a:t>(13) System and Data Security </a:t>
          </a:r>
        </a:p>
      </dgm:t>
    </dgm:pt>
    <dgm:pt modelId="{63C1D1EF-7D5F-2E4F-B946-42DFADEA5D1D}" type="parTrans" cxnId="{C311E717-EA00-B645-83ED-E35709A0D89A}">
      <dgm:prSet/>
      <dgm:spPr/>
      <dgm:t>
        <a:bodyPr/>
        <a:lstStyle/>
        <a:p>
          <a:endParaRPr lang="en-US"/>
        </a:p>
      </dgm:t>
    </dgm:pt>
    <dgm:pt modelId="{322B410B-9149-6045-BCF6-A3C99B1558AD}" type="sibTrans" cxnId="{C311E717-EA00-B645-83ED-E35709A0D89A}">
      <dgm:prSet/>
      <dgm:spPr/>
      <dgm:t>
        <a:bodyPr/>
        <a:lstStyle/>
        <a:p>
          <a:endParaRPr lang="en-US"/>
        </a:p>
      </dgm:t>
    </dgm:pt>
    <dgm:pt modelId="{A4BB47D3-6D7F-4749-872E-5D534CC5182E}">
      <dgm:prSet phldrT="[Text]"/>
      <dgm:spPr/>
      <dgm:t>
        <a:bodyPr/>
        <a:lstStyle/>
        <a:p>
          <a:r>
            <a:rPr lang="en-US" dirty="0"/>
            <a:t>Service Levels</a:t>
          </a:r>
        </a:p>
      </dgm:t>
    </dgm:pt>
    <dgm:pt modelId="{8665675F-EF77-3646-970E-162F17EF8B2C}" type="parTrans" cxnId="{553E7D85-1534-D042-A157-D3E012250156}">
      <dgm:prSet/>
      <dgm:spPr/>
      <dgm:t>
        <a:bodyPr/>
        <a:lstStyle/>
        <a:p>
          <a:endParaRPr lang="en-US"/>
        </a:p>
      </dgm:t>
    </dgm:pt>
    <dgm:pt modelId="{DF253CE5-D2AA-4340-B050-B21AB51713FD}" type="sibTrans" cxnId="{553E7D85-1534-D042-A157-D3E012250156}">
      <dgm:prSet/>
      <dgm:spPr/>
      <dgm:t>
        <a:bodyPr/>
        <a:lstStyle/>
        <a:p>
          <a:endParaRPr lang="en-US"/>
        </a:p>
      </dgm:t>
    </dgm:pt>
    <dgm:pt modelId="{85FD7C5D-8656-844B-916A-D78C250B35A8}">
      <dgm:prSet/>
      <dgm:spPr/>
      <dgm:t>
        <a:bodyPr/>
        <a:lstStyle/>
        <a:p>
          <a:r>
            <a:rPr lang="en-US" dirty="0"/>
            <a:t>(20) Service Availability</a:t>
          </a:r>
        </a:p>
      </dgm:t>
    </dgm:pt>
    <dgm:pt modelId="{CC31A6A1-0EE4-BB48-BB8B-AF78DF6A1E8E}" type="parTrans" cxnId="{21C2557D-60BD-174F-8DA1-4DE0D27CCEF0}">
      <dgm:prSet/>
      <dgm:spPr/>
      <dgm:t>
        <a:bodyPr/>
        <a:lstStyle/>
        <a:p>
          <a:endParaRPr lang="en-US"/>
        </a:p>
      </dgm:t>
    </dgm:pt>
    <dgm:pt modelId="{DE6D351A-B73B-EC4E-90FD-53D391D089E6}" type="sibTrans" cxnId="{21C2557D-60BD-174F-8DA1-4DE0D27CCEF0}">
      <dgm:prSet/>
      <dgm:spPr/>
      <dgm:t>
        <a:bodyPr/>
        <a:lstStyle/>
        <a:p>
          <a:endParaRPr lang="en-US"/>
        </a:p>
      </dgm:t>
    </dgm:pt>
    <dgm:pt modelId="{F54F69D5-D040-F44E-B6F4-CB3F68964BA5}">
      <dgm:prSet/>
      <dgm:spPr/>
      <dgm:t>
        <a:bodyPr/>
        <a:lstStyle/>
        <a:p>
          <a:r>
            <a:rPr lang="en-US" dirty="0"/>
            <a:t>(21) Capacity &amp; Capability</a:t>
          </a:r>
        </a:p>
      </dgm:t>
    </dgm:pt>
    <dgm:pt modelId="{5D5C467D-560D-DD4B-A711-7E60C7F5D68C}" type="parTrans" cxnId="{DB00C513-7DB5-9F41-85A1-26A264EABBB2}">
      <dgm:prSet/>
      <dgm:spPr/>
      <dgm:t>
        <a:bodyPr/>
        <a:lstStyle/>
        <a:p>
          <a:endParaRPr lang="en-US"/>
        </a:p>
      </dgm:t>
    </dgm:pt>
    <dgm:pt modelId="{F80406DF-3D63-D742-8F8C-EED43026E081}" type="sibTrans" cxnId="{DB00C513-7DB5-9F41-85A1-26A264EABBB2}">
      <dgm:prSet/>
      <dgm:spPr/>
      <dgm:t>
        <a:bodyPr/>
        <a:lstStyle/>
        <a:p>
          <a:endParaRPr lang="en-US"/>
        </a:p>
      </dgm:t>
    </dgm:pt>
    <dgm:pt modelId="{872E3BD4-9C71-D647-BC2D-5B60E6BCD9F5}">
      <dgm:prSet/>
      <dgm:spPr/>
      <dgm:t>
        <a:bodyPr/>
        <a:lstStyle/>
        <a:p>
          <a:r>
            <a:rPr lang="en-US" dirty="0"/>
            <a:t>(22) Responsiveness</a:t>
          </a:r>
        </a:p>
      </dgm:t>
    </dgm:pt>
    <dgm:pt modelId="{83CFD64D-E946-004B-B3D2-0E383FAE3CAD}" type="parTrans" cxnId="{DEEE643E-4DA2-3C4C-9F67-720A5226CCC9}">
      <dgm:prSet/>
      <dgm:spPr/>
      <dgm:t>
        <a:bodyPr/>
        <a:lstStyle/>
        <a:p>
          <a:endParaRPr lang="en-US"/>
        </a:p>
      </dgm:t>
    </dgm:pt>
    <dgm:pt modelId="{F8DAF4EF-37CF-7D41-B1CB-F0F6E20CF8A2}" type="sibTrans" cxnId="{DEEE643E-4DA2-3C4C-9F67-720A5226CCC9}">
      <dgm:prSet/>
      <dgm:spPr/>
      <dgm:t>
        <a:bodyPr/>
        <a:lstStyle/>
        <a:p>
          <a:endParaRPr lang="en-US"/>
        </a:p>
      </dgm:t>
    </dgm:pt>
    <dgm:pt modelId="{AF5C2E9C-17EA-5242-8C0F-7D03A875B246}">
      <dgm:prSet/>
      <dgm:spPr/>
      <dgm:t>
        <a:bodyPr/>
        <a:lstStyle/>
        <a:p>
          <a:r>
            <a:rPr lang="en-US" dirty="0"/>
            <a:t>(23) Access to data</a:t>
          </a:r>
        </a:p>
      </dgm:t>
    </dgm:pt>
    <dgm:pt modelId="{BFCDC9B2-3ABF-9F47-9F9D-7F6086F57134}" type="parTrans" cxnId="{C75B5AD6-22EA-434F-8022-AD740D98BC53}">
      <dgm:prSet/>
      <dgm:spPr/>
      <dgm:t>
        <a:bodyPr/>
        <a:lstStyle/>
        <a:p>
          <a:endParaRPr lang="en-US"/>
        </a:p>
      </dgm:t>
    </dgm:pt>
    <dgm:pt modelId="{61A8F02F-E961-FD47-ADE5-6E79BF1BED4B}" type="sibTrans" cxnId="{C75B5AD6-22EA-434F-8022-AD740D98BC53}">
      <dgm:prSet/>
      <dgm:spPr/>
      <dgm:t>
        <a:bodyPr/>
        <a:lstStyle/>
        <a:p>
          <a:endParaRPr lang="en-US"/>
        </a:p>
      </dgm:t>
    </dgm:pt>
    <dgm:pt modelId="{35DDEE93-CCF4-7843-ADB6-B15AEED59613}">
      <dgm:prSet/>
      <dgm:spPr/>
      <dgm:t>
        <a:bodyPr/>
        <a:lstStyle/>
        <a:p>
          <a:r>
            <a:rPr lang="en-US" dirty="0"/>
            <a:t>(24) Performance Monitoring &amp; Reporting</a:t>
          </a:r>
        </a:p>
      </dgm:t>
    </dgm:pt>
    <dgm:pt modelId="{D6EC2E94-849E-D545-9B89-DCD7BAE33A84}" type="parTrans" cxnId="{C3770177-064A-5642-93EA-486825B92D04}">
      <dgm:prSet/>
      <dgm:spPr/>
      <dgm:t>
        <a:bodyPr/>
        <a:lstStyle/>
        <a:p>
          <a:endParaRPr lang="en-US"/>
        </a:p>
      </dgm:t>
    </dgm:pt>
    <dgm:pt modelId="{A7FB2B19-60EA-CC41-B28B-230B942E7316}" type="sibTrans" cxnId="{C3770177-064A-5642-93EA-486825B92D04}">
      <dgm:prSet/>
      <dgm:spPr/>
      <dgm:t>
        <a:bodyPr/>
        <a:lstStyle/>
        <a:p>
          <a:endParaRPr lang="en-US"/>
        </a:p>
      </dgm:t>
    </dgm:pt>
    <dgm:pt modelId="{22CA5CF4-70DC-D84D-A9E6-D23871300B6C}">
      <dgm:prSet/>
      <dgm:spPr/>
      <dgm:t>
        <a:bodyPr/>
        <a:lstStyle/>
        <a:p>
          <a:r>
            <a:rPr lang="en-US" dirty="0"/>
            <a:t>(25) Defect resolutions and response</a:t>
          </a:r>
        </a:p>
      </dgm:t>
    </dgm:pt>
    <dgm:pt modelId="{AD2BF6C8-EEDE-D14A-A2F0-7FB98C24A5F5}" type="parTrans" cxnId="{A3D92915-8CF2-3C4F-9BD4-D26B493C77A3}">
      <dgm:prSet/>
      <dgm:spPr/>
      <dgm:t>
        <a:bodyPr/>
        <a:lstStyle/>
        <a:p>
          <a:endParaRPr lang="en-US"/>
        </a:p>
      </dgm:t>
    </dgm:pt>
    <dgm:pt modelId="{5D60F824-BC65-CD49-AE9A-81C027AB9A7B}" type="sibTrans" cxnId="{A3D92915-8CF2-3C4F-9BD4-D26B493C77A3}">
      <dgm:prSet/>
      <dgm:spPr/>
      <dgm:t>
        <a:bodyPr/>
        <a:lstStyle/>
        <a:p>
          <a:endParaRPr lang="en-US"/>
        </a:p>
      </dgm:t>
    </dgm:pt>
    <dgm:pt modelId="{89B9E93C-C88E-43AB-A97B-C1B6E7CE99F1}">
      <dgm:prSet phldrT="[Text]"/>
      <dgm:spPr/>
      <dgm:t>
        <a:bodyPr/>
        <a:lstStyle/>
        <a:p>
          <a:r>
            <a:rPr lang="en-US" dirty="0"/>
            <a:t>(19) Partners</a:t>
          </a:r>
        </a:p>
      </dgm:t>
    </dgm:pt>
    <dgm:pt modelId="{CBF26521-ACA0-4F8C-89C2-BF6208A8B69D}" type="parTrans" cxnId="{B92647DC-FFD0-4DDF-9A58-946BEAC4CA76}">
      <dgm:prSet/>
      <dgm:spPr/>
      <dgm:t>
        <a:bodyPr/>
        <a:lstStyle/>
        <a:p>
          <a:endParaRPr lang="en-US"/>
        </a:p>
      </dgm:t>
    </dgm:pt>
    <dgm:pt modelId="{F8BBB9E0-ABE7-46F0-B88B-85942C102850}" type="sibTrans" cxnId="{B92647DC-FFD0-4DDF-9A58-946BEAC4CA76}">
      <dgm:prSet/>
      <dgm:spPr/>
      <dgm:t>
        <a:bodyPr/>
        <a:lstStyle/>
        <a:p>
          <a:endParaRPr lang="en-US"/>
        </a:p>
      </dgm:t>
    </dgm:pt>
    <dgm:pt modelId="{6EC7DBF7-6FFF-4C92-AF2E-31FAB49E47A4}" type="pres">
      <dgm:prSet presAssocID="{635DF1D2-4E66-4EB4-AAF6-992E643D580F}" presName="Name0" presStyleCnt="0">
        <dgm:presLayoutVars>
          <dgm:dir/>
          <dgm:animLvl val="lvl"/>
          <dgm:resizeHandles val="exact"/>
        </dgm:presLayoutVars>
      </dgm:prSet>
      <dgm:spPr/>
      <dgm:t>
        <a:bodyPr/>
        <a:lstStyle/>
        <a:p>
          <a:endParaRPr lang="en-US"/>
        </a:p>
      </dgm:t>
    </dgm:pt>
    <dgm:pt modelId="{67BAE38B-E3C0-416D-8B04-D74DA0E96F32}" type="pres">
      <dgm:prSet presAssocID="{5960ADB9-1EA8-4617-8928-B67CF0671155}" presName="composite" presStyleCnt="0"/>
      <dgm:spPr/>
    </dgm:pt>
    <dgm:pt modelId="{D4F02F0B-3B82-4D8A-9C94-79225115CBA9}" type="pres">
      <dgm:prSet presAssocID="{5960ADB9-1EA8-4617-8928-B67CF0671155}" presName="parTx" presStyleLbl="alignNode1" presStyleIdx="0" presStyleCnt="4">
        <dgm:presLayoutVars>
          <dgm:chMax val="0"/>
          <dgm:chPref val="0"/>
          <dgm:bulletEnabled val="1"/>
        </dgm:presLayoutVars>
      </dgm:prSet>
      <dgm:spPr/>
      <dgm:t>
        <a:bodyPr/>
        <a:lstStyle/>
        <a:p>
          <a:endParaRPr lang="en-US"/>
        </a:p>
      </dgm:t>
    </dgm:pt>
    <dgm:pt modelId="{A2E36C07-2CD0-4725-8C25-5530E0552709}" type="pres">
      <dgm:prSet presAssocID="{5960ADB9-1EA8-4617-8928-B67CF0671155}" presName="desTx" presStyleLbl="alignAccFollowNode1" presStyleIdx="0" presStyleCnt="4">
        <dgm:presLayoutVars>
          <dgm:bulletEnabled val="1"/>
        </dgm:presLayoutVars>
      </dgm:prSet>
      <dgm:spPr/>
      <dgm:t>
        <a:bodyPr/>
        <a:lstStyle/>
        <a:p>
          <a:endParaRPr lang="en-US"/>
        </a:p>
      </dgm:t>
    </dgm:pt>
    <dgm:pt modelId="{54C0932F-7EB4-4DA1-9926-5B7C442031B0}" type="pres">
      <dgm:prSet presAssocID="{78439016-F24A-4481-B3E3-DCA756EFDD00}" presName="space" presStyleCnt="0"/>
      <dgm:spPr/>
    </dgm:pt>
    <dgm:pt modelId="{36A48A97-E047-4382-ADBA-3CDEF5AC1DB1}" type="pres">
      <dgm:prSet presAssocID="{4239C2C4-2CCE-41E0-8B71-1F0B5F2FD838}" presName="composite" presStyleCnt="0"/>
      <dgm:spPr/>
    </dgm:pt>
    <dgm:pt modelId="{7AB93775-5090-4A05-9A52-3219DC27ECB6}" type="pres">
      <dgm:prSet presAssocID="{4239C2C4-2CCE-41E0-8B71-1F0B5F2FD838}" presName="parTx" presStyleLbl="alignNode1" presStyleIdx="1" presStyleCnt="4">
        <dgm:presLayoutVars>
          <dgm:chMax val="0"/>
          <dgm:chPref val="0"/>
          <dgm:bulletEnabled val="1"/>
        </dgm:presLayoutVars>
      </dgm:prSet>
      <dgm:spPr/>
      <dgm:t>
        <a:bodyPr/>
        <a:lstStyle/>
        <a:p>
          <a:endParaRPr lang="en-US"/>
        </a:p>
      </dgm:t>
    </dgm:pt>
    <dgm:pt modelId="{02CDAB63-9224-4A2B-98E3-99A05F45B2F8}" type="pres">
      <dgm:prSet presAssocID="{4239C2C4-2CCE-41E0-8B71-1F0B5F2FD838}" presName="desTx" presStyleLbl="alignAccFollowNode1" presStyleIdx="1" presStyleCnt="4">
        <dgm:presLayoutVars>
          <dgm:bulletEnabled val="1"/>
        </dgm:presLayoutVars>
      </dgm:prSet>
      <dgm:spPr/>
      <dgm:t>
        <a:bodyPr/>
        <a:lstStyle/>
        <a:p>
          <a:endParaRPr lang="en-US"/>
        </a:p>
      </dgm:t>
    </dgm:pt>
    <dgm:pt modelId="{67D53534-7F27-4759-B058-800169BE1D18}" type="pres">
      <dgm:prSet presAssocID="{E06CFCCF-647A-4351-A3EE-E2834D503786}" presName="space" presStyleCnt="0"/>
      <dgm:spPr/>
    </dgm:pt>
    <dgm:pt modelId="{FEDC5950-2E18-48BB-B728-649CB17541D0}" type="pres">
      <dgm:prSet presAssocID="{0B0B8C8B-B800-41A0-B059-7C31ABFA026D}" presName="composite" presStyleCnt="0"/>
      <dgm:spPr/>
    </dgm:pt>
    <dgm:pt modelId="{ECA44534-15FD-440A-BB5C-62CD98AF3E2B}" type="pres">
      <dgm:prSet presAssocID="{0B0B8C8B-B800-41A0-B059-7C31ABFA026D}" presName="parTx" presStyleLbl="alignNode1" presStyleIdx="2" presStyleCnt="4">
        <dgm:presLayoutVars>
          <dgm:chMax val="0"/>
          <dgm:chPref val="0"/>
          <dgm:bulletEnabled val="1"/>
        </dgm:presLayoutVars>
      </dgm:prSet>
      <dgm:spPr/>
      <dgm:t>
        <a:bodyPr/>
        <a:lstStyle/>
        <a:p>
          <a:endParaRPr lang="en-US"/>
        </a:p>
      </dgm:t>
    </dgm:pt>
    <dgm:pt modelId="{7FD0556A-090B-4CC4-AC82-42D6C06D8583}" type="pres">
      <dgm:prSet presAssocID="{0B0B8C8B-B800-41A0-B059-7C31ABFA026D}" presName="desTx" presStyleLbl="alignAccFollowNode1" presStyleIdx="2" presStyleCnt="4">
        <dgm:presLayoutVars>
          <dgm:bulletEnabled val="1"/>
        </dgm:presLayoutVars>
      </dgm:prSet>
      <dgm:spPr/>
      <dgm:t>
        <a:bodyPr/>
        <a:lstStyle/>
        <a:p>
          <a:endParaRPr lang="en-US"/>
        </a:p>
      </dgm:t>
    </dgm:pt>
    <dgm:pt modelId="{C63250F6-5B01-8E43-A5C5-153D4198056C}" type="pres">
      <dgm:prSet presAssocID="{8FF5B5D4-533A-4479-A099-26CDAD393FBA}" presName="space" presStyleCnt="0"/>
      <dgm:spPr/>
    </dgm:pt>
    <dgm:pt modelId="{F83D37E6-F6CA-F44D-8113-3BD94A3773F0}" type="pres">
      <dgm:prSet presAssocID="{A4BB47D3-6D7F-4749-872E-5D534CC5182E}" presName="composite" presStyleCnt="0"/>
      <dgm:spPr/>
    </dgm:pt>
    <dgm:pt modelId="{31F71164-B561-C140-8BB1-852A0B7C3E19}" type="pres">
      <dgm:prSet presAssocID="{A4BB47D3-6D7F-4749-872E-5D534CC5182E}" presName="parTx" presStyleLbl="alignNode1" presStyleIdx="3" presStyleCnt="4">
        <dgm:presLayoutVars>
          <dgm:chMax val="0"/>
          <dgm:chPref val="0"/>
          <dgm:bulletEnabled val="1"/>
        </dgm:presLayoutVars>
      </dgm:prSet>
      <dgm:spPr/>
      <dgm:t>
        <a:bodyPr/>
        <a:lstStyle/>
        <a:p>
          <a:endParaRPr lang="en-US"/>
        </a:p>
      </dgm:t>
    </dgm:pt>
    <dgm:pt modelId="{B3025FB5-FA29-6343-BCCD-37F789F44310}" type="pres">
      <dgm:prSet presAssocID="{A4BB47D3-6D7F-4749-872E-5D534CC5182E}" presName="desTx" presStyleLbl="alignAccFollowNode1" presStyleIdx="3" presStyleCnt="4">
        <dgm:presLayoutVars>
          <dgm:bulletEnabled val="1"/>
        </dgm:presLayoutVars>
      </dgm:prSet>
      <dgm:spPr/>
      <dgm:t>
        <a:bodyPr/>
        <a:lstStyle/>
        <a:p>
          <a:endParaRPr lang="en-US"/>
        </a:p>
      </dgm:t>
    </dgm:pt>
  </dgm:ptLst>
  <dgm:cxnLst>
    <dgm:cxn modelId="{96D745BB-5DD1-4C68-BBE6-19CDF3809C17}" srcId="{5960ADB9-1EA8-4617-8928-B67CF0671155}" destId="{FEBF9BEE-73D5-4C10-A446-D795CD954C97}" srcOrd="4" destOrd="0" parTransId="{CE99B6C2-1E5F-48B4-B728-5A80C738571B}" sibTransId="{51F30C5E-AC83-42E6-AA94-9CCD28801C81}"/>
    <dgm:cxn modelId="{3CF8C609-A60B-A544-8F50-0C3C6E4BB881}" type="presOf" srcId="{635DF1D2-4E66-4EB4-AAF6-992E643D580F}" destId="{6EC7DBF7-6FFF-4C92-AF2E-31FAB49E47A4}" srcOrd="0" destOrd="0" presId="urn:microsoft.com/office/officeart/2005/8/layout/hList1"/>
    <dgm:cxn modelId="{BF547048-226B-48B8-9EF5-40D439D47CB2}" srcId="{0B0B8C8B-B800-41A0-B059-7C31ABFA026D}" destId="{813721B9-6D41-4F75-9B30-C14C91B13B27}" srcOrd="0" destOrd="0" parTransId="{8717E454-402C-460A-B482-23F3B35EFF82}" sibTransId="{ED277E2B-A302-400A-85D1-C16743F04262}"/>
    <dgm:cxn modelId="{48EAC813-1C46-0D40-A40B-18513035C7F2}" type="presOf" srcId="{D7F7FB28-1AF1-4D4E-962C-EF33F0027616}" destId="{A2E36C07-2CD0-4725-8C25-5530E0552709}" srcOrd="0" destOrd="1" presId="urn:microsoft.com/office/officeart/2005/8/layout/hList1"/>
    <dgm:cxn modelId="{4F1F1A1E-4D74-7E46-B179-3DA8157A3E06}" type="presOf" srcId="{35DDEE93-CCF4-7843-ADB6-B15AEED59613}" destId="{B3025FB5-FA29-6343-BCCD-37F789F44310}" srcOrd="0" destOrd="4" presId="urn:microsoft.com/office/officeart/2005/8/layout/hList1"/>
    <dgm:cxn modelId="{5F22E331-AD3A-364A-82B3-AFD86B40B55F}" type="presOf" srcId="{5960ADB9-1EA8-4617-8928-B67CF0671155}" destId="{D4F02F0B-3B82-4D8A-9C94-79225115CBA9}" srcOrd="0" destOrd="0" presId="urn:microsoft.com/office/officeart/2005/8/layout/hList1"/>
    <dgm:cxn modelId="{DB11A1AF-EADB-D54E-BA89-2B1B8B674F25}" type="presOf" srcId="{F54F69D5-D040-F44E-B6F4-CB3F68964BA5}" destId="{B3025FB5-FA29-6343-BCCD-37F789F44310}" srcOrd="0" destOrd="1" presId="urn:microsoft.com/office/officeart/2005/8/layout/hList1"/>
    <dgm:cxn modelId="{670596A0-0607-7549-BD3C-59AB26726065}" srcId="{4239C2C4-2CCE-41E0-8B71-1F0B5F2FD838}" destId="{01D2D0D9-7CA1-0741-86FA-8D70F1BB3BCB}" srcOrd="5" destOrd="0" parTransId="{0BA94E36-5740-F249-88BD-E01243C63049}" sibTransId="{E3DCBA58-3BAB-304C-9422-4ACBE7D7C2C2}"/>
    <dgm:cxn modelId="{022324ED-9A2B-2F48-AD2F-C0D4E51A3B97}" type="presOf" srcId="{0B0B8C8B-B800-41A0-B059-7C31ABFA026D}" destId="{ECA44534-15FD-440A-BB5C-62CD98AF3E2B}" srcOrd="0" destOrd="0" presId="urn:microsoft.com/office/officeart/2005/8/layout/hList1"/>
    <dgm:cxn modelId="{0BC507EE-03D9-4E0A-B4AE-68B557E91E27}" srcId="{635DF1D2-4E66-4EB4-AAF6-992E643D580F}" destId="{4239C2C4-2CCE-41E0-8B71-1F0B5F2FD838}" srcOrd="1" destOrd="0" parTransId="{26BA5258-1D1D-47F5-9E83-90E1D7BF994B}" sibTransId="{E06CFCCF-647A-4351-A3EE-E2834D503786}"/>
    <dgm:cxn modelId="{B703557F-4843-D843-8A7E-CEEDC8FB9182}" type="presOf" srcId="{813721B9-6D41-4F75-9B30-C14C91B13B27}" destId="{7FD0556A-090B-4CC4-AC82-42D6C06D8583}" srcOrd="0" destOrd="0" presId="urn:microsoft.com/office/officeart/2005/8/layout/hList1"/>
    <dgm:cxn modelId="{34C7C058-3C0B-45A1-B10C-4FA93C56A4DF}" type="presOf" srcId="{89B9E93C-C88E-43AB-A97B-C1B6E7CE99F1}" destId="{7FD0556A-090B-4CC4-AC82-42D6C06D8583}" srcOrd="0" destOrd="5" presId="urn:microsoft.com/office/officeart/2005/8/layout/hList1"/>
    <dgm:cxn modelId="{0CDC77BA-737D-E141-9ABE-6D786E9BBE84}" type="presOf" srcId="{01D2D0D9-7CA1-0741-86FA-8D70F1BB3BCB}" destId="{02CDAB63-9224-4A2B-98E3-99A05F45B2F8}" srcOrd="0" destOrd="5" presId="urn:microsoft.com/office/officeart/2005/8/layout/hList1"/>
    <dgm:cxn modelId="{57F4F0BC-EBA7-134A-99B3-C0B9AF02CEE1}" srcId="{4239C2C4-2CCE-41E0-8B71-1F0B5F2FD838}" destId="{87968BD0-D969-FF4E-9E53-08D15232A6D0}" srcOrd="4" destOrd="0" parTransId="{2D40CC3C-01EA-5940-BA89-B0A312E51C22}" sibTransId="{29D4A301-3932-FE48-ADFE-36D378CC845A}"/>
    <dgm:cxn modelId="{C311E717-EA00-B645-83ED-E35709A0D89A}" srcId="{4239C2C4-2CCE-41E0-8B71-1F0B5F2FD838}" destId="{A9F1D543-14B1-7F4A-A36A-EA57514466C1}" srcOrd="7" destOrd="0" parTransId="{63C1D1EF-7D5F-2E4F-B946-42DFADEA5D1D}" sibTransId="{322B410B-9149-6045-BCF6-A3C99B1558AD}"/>
    <dgm:cxn modelId="{4E6D3461-CFA1-D14A-BEF1-33C98347D112}" type="presOf" srcId="{EE430B50-61AD-4B7C-BA70-BCEFFD8F43B7}" destId="{7FD0556A-090B-4CC4-AC82-42D6C06D8583}" srcOrd="0" destOrd="4" presId="urn:microsoft.com/office/officeart/2005/8/layout/hList1"/>
    <dgm:cxn modelId="{16BAFAC0-475C-F84C-8421-2E7547E87A52}" type="presOf" srcId="{C7D1CCBC-FBA1-4856-B1F0-260CA3F85D9E}" destId="{02CDAB63-9224-4A2B-98E3-99A05F45B2F8}" srcOrd="0" destOrd="3" presId="urn:microsoft.com/office/officeart/2005/8/layout/hList1"/>
    <dgm:cxn modelId="{DDDF46AF-EBCB-094F-A353-AE8F6C9A51DE}" type="presOf" srcId="{80B31D5D-767E-2D44-A2EE-612827E3F5E3}" destId="{02CDAB63-9224-4A2B-98E3-99A05F45B2F8}" srcOrd="0" destOrd="1" presId="urn:microsoft.com/office/officeart/2005/8/layout/hList1"/>
    <dgm:cxn modelId="{21C2557D-60BD-174F-8DA1-4DE0D27CCEF0}" srcId="{A4BB47D3-6D7F-4749-872E-5D534CC5182E}" destId="{85FD7C5D-8656-844B-916A-D78C250B35A8}" srcOrd="0" destOrd="0" parTransId="{CC31A6A1-0EE4-BB48-BB8B-AF78DF6A1E8E}" sibTransId="{DE6D351A-B73B-EC4E-90FD-53D391D089E6}"/>
    <dgm:cxn modelId="{C75B5AD6-22EA-434F-8022-AD740D98BC53}" srcId="{A4BB47D3-6D7F-4749-872E-5D534CC5182E}" destId="{AF5C2E9C-17EA-5242-8C0F-7D03A875B246}" srcOrd="3" destOrd="0" parTransId="{BFCDC9B2-3ABF-9F47-9F9D-7F6086F57134}" sibTransId="{61A8F02F-E961-FD47-ADE5-6E79BF1BED4B}"/>
    <dgm:cxn modelId="{553E7D85-1534-D042-A157-D3E012250156}" srcId="{635DF1D2-4E66-4EB4-AAF6-992E643D580F}" destId="{A4BB47D3-6D7F-4749-872E-5D534CC5182E}" srcOrd="3" destOrd="0" parTransId="{8665675F-EF77-3646-970E-162F17EF8B2C}" sibTransId="{DF253CE5-D2AA-4340-B050-B21AB51713FD}"/>
    <dgm:cxn modelId="{6FBEB957-B5E2-4B9C-92B9-1F8FEA797058}" srcId="{5960ADB9-1EA8-4617-8928-B67CF0671155}" destId="{D7F7FB28-1AF1-4D4E-962C-EF33F0027616}" srcOrd="1" destOrd="0" parTransId="{5C0BDAEF-67D7-493B-9DAB-F4DF4DA249CF}" sibTransId="{1C31A913-E6FB-4321-A05F-22C8DC4EBCB0}"/>
    <dgm:cxn modelId="{2B547998-AA9E-D141-96B8-BD7458F201ED}" type="presOf" srcId="{565750FD-D1D7-4EF3-A553-7D64EA79CF54}" destId="{A2E36C07-2CD0-4725-8C25-5530E0552709}" srcOrd="0" destOrd="3" presId="urn:microsoft.com/office/officeart/2005/8/layout/hList1"/>
    <dgm:cxn modelId="{ABD4AD13-579B-6345-93ED-B98F21CB6958}" type="presOf" srcId="{9524E7BF-8DF0-4538-990E-0C4A4A2D73DA}" destId="{7FD0556A-090B-4CC4-AC82-42D6C06D8583}" srcOrd="0" destOrd="3" presId="urn:microsoft.com/office/officeart/2005/8/layout/hList1"/>
    <dgm:cxn modelId="{9889F2FD-B685-8148-8B86-BB8280336CC5}" type="presOf" srcId="{48927499-14D7-4452-A2E0-E8BD0E0402E3}" destId="{7FD0556A-090B-4CC4-AC82-42D6C06D8583}" srcOrd="0" destOrd="2" presId="urn:microsoft.com/office/officeart/2005/8/layout/hList1"/>
    <dgm:cxn modelId="{FCE17ED7-9FEF-494F-A9CF-18D9AF1D4646}" type="presOf" srcId="{1B17C68C-06B1-44C4-9303-AC5F2B32EF3F}" destId="{7FD0556A-090B-4CC4-AC82-42D6C06D8583}" srcOrd="0" destOrd="1" presId="urn:microsoft.com/office/officeart/2005/8/layout/hList1"/>
    <dgm:cxn modelId="{7D32A353-39BD-6D4C-8750-C77F4E5D8BA3}" type="presOf" srcId="{A4BB47D3-6D7F-4749-872E-5D534CC5182E}" destId="{31F71164-B561-C140-8BB1-852A0B7C3E19}" srcOrd="0" destOrd="0" presId="urn:microsoft.com/office/officeart/2005/8/layout/hList1"/>
    <dgm:cxn modelId="{64194AE5-6886-4C96-BC75-C22F77D5CB2D}" srcId="{0B0B8C8B-B800-41A0-B059-7C31ABFA026D}" destId="{1B17C68C-06B1-44C4-9303-AC5F2B32EF3F}" srcOrd="1" destOrd="0" parTransId="{81E124A4-C749-4FD6-83FA-C281EE60F538}" sibTransId="{BE5C220D-A53B-47EC-A3D8-9EF1F9884DAA}"/>
    <dgm:cxn modelId="{B92647DC-FFD0-4DDF-9A58-946BEAC4CA76}" srcId="{0B0B8C8B-B800-41A0-B059-7C31ABFA026D}" destId="{89B9E93C-C88E-43AB-A97B-C1B6E7CE99F1}" srcOrd="5" destOrd="0" parTransId="{CBF26521-ACA0-4F8C-89C2-BF6208A8B69D}" sibTransId="{F8BBB9E0-ABE7-46F0-B88B-85942C102850}"/>
    <dgm:cxn modelId="{2BCEB830-50BC-433E-8A1F-48AF02315DDE}" srcId="{4239C2C4-2CCE-41E0-8B71-1F0B5F2FD838}" destId="{4D17CD0C-EE5B-4F02-AA9A-20C46CB9E1E3}" srcOrd="2" destOrd="0" parTransId="{7BD699AB-B0DA-4137-87B3-B29A2A340BAB}" sibTransId="{D747ABD8-C0B3-4A52-BEB6-8E18F33B4B95}"/>
    <dgm:cxn modelId="{39EC611D-8A59-DD4F-8196-A2FEA4F03167}" type="presOf" srcId="{CC868E25-C32D-F84D-8BFB-DEE05F982EF8}" destId="{02CDAB63-9224-4A2B-98E3-99A05F45B2F8}" srcOrd="0" destOrd="6" presId="urn:microsoft.com/office/officeart/2005/8/layout/hList1"/>
    <dgm:cxn modelId="{4E8DDD0E-5A5C-1E45-9EDB-1FBD00AF3325}" type="presOf" srcId="{872E3BD4-9C71-D647-BC2D-5B60E6BCD9F5}" destId="{B3025FB5-FA29-6343-BCCD-37F789F44310}" srcOrd="0" destOrd="2" presId="urn:microsoft.com/office/officeart/2005/8/layout/hList1"/>
    <dgm:cxn modelId="{9E3C84A8-7392-1243-B1A5-C65473D34D95}" type="presOf" srcId="{4D17CD0C-EE5B-4F02-AA9A-20C46CB9E1E3}" destId="{02CDAB63-9224-4A2B-98E3-99A05F45B2F8}" srcOrd="0" destOrd="2" presId="urn:microsoft.com/office/officeart/2005/8/layout/hList1"/>
    <dgm:cxn modelId="{1F3D73D4-7ED9-455E-B9BE-96E73EF549F6}" srcId="{4239C2C4-2CCE-41E0-8B71-1F0B5F2FD838}" destId="{C7D1CCBC-FBA1-4856-B1F0-260CA3F85D9E}" srcOrd="3" destOrd="0" parTransId="{46E5BBBF-96A1-4AFE-B916-B9F12B4C62FE}" sibTransId="{5CB15C76-02F9-4B92-9830-A1A0D8668F22}"/>
    <dgm:cxn modelId="{C3770177-064A-5642-93EA-486825B92D04}" srcId="{A4BB47D3-6D7F-4749-872E-5D534CC5182E}" destId="{35DDEE93-CCF4-7843-ADB6-B15AEED59613}" srcOrd="4" destOrd="0" parTransId="{D6EC2E94-849E-D545-9B89-DCD7BAE33A84}" sibTransId="{A7FB2B19-60EA-CC41-B28B-230B942E7316}"/>
    <dgm:cxn modelId="{89F4FB74-F9E8-B140-8724-8ACB71CC857A}" srcId="{4239C2C4-2CCE-41E0-8B71-1F0B5F2FD838}" destId="{CC868E25-C32D-F84D-8BFB-DEE05F982EF8}" srcOrd="6" destOrd="0" parTransId="{4A7AB5F1-87D4-7D40-A1AA-060E332E1B24}" sibTransId="{4C438679-30BF-D540-8A0B-DA02B7BBDBD7}"/>
    <dgm:cxn modelId="{F40DD588-AB53-F04A-957E-57716800FB1E}" srcId="{4239C2C4-2CCE-41E0-8B71-1F0B5F2FD838}" destId="{80B31D5D-767E-2D44-A2EE-612827E3F5E3}" srcOrd="1" destOrd="0" parTransId="{14CA1E39-857A-8F49-A582-312265CC4BD2}" sibTransId="{CA9BD74D-0FF0-4B43-9F6B-C5AF059CDE98}"/>
    <dgm:cxn modelId="{DB00C513-7DB5-9F41-85A1-26A264EABBB2}" srcId="{A4BB47D3-6D7F-4749-872E-5D534CC5182E}" destId="{F54F69D5-D040-F44E-B6F4-CB3F68964BA5}" srcOrd="1" destOrd="0" parTransId="{5D5C467D-560D-DD4B-A711-7E60C7F5D68C}" sibTransId="{F80406DF-3D63-D742-8F8C-EED43026E081}"/>
    <dgm:cxn modelId="{8A0E6312-0E9A-452E-89B2-C92CE682F16A}" srcId="{0B0B8C8B-B800-41A0-B059-7C31ABFA026D}" destId="{48927499-14D7-4452-A2E0-E8BD0E0402E3}" srcOrd="2" destOrd="0" parTransId="{5F8AD585-1485-4F33-B1D4-D62FF87C816B}" sibTransId="{C14593FF-DBE7-4888-AFD7-BBB3AEAFF75F}"/>
    <dgm:cxn modelId="{248D8D64-C308-6F43-A5E4-BC8A6226A6B4}" type="presOf" srcId="{87968BD0-D969-FF4E-9E53-08D15232A6D0}" destId="{02CDAB63-9224-4A2B-98E3-99A05F45B2F8}" srcOrd="0" destOrd="4" presId="urn:microsoft.com/office/officeart/2005/8/layout/hList1"/>
    <dgm:cxn modelId="{DCC3AAB1-2108-3D44-A957-DD78B81018DA}" type="presOf" srcId="{4239C2C4-2CCE-41E0-8B71-1F0B5F2FD838}" destId="{7AB93775-5090-4A05-9A52-3219DC27ECB6}" srcOrd="0" destOrd="0" presId="urn:microsoft.com/office/officeart/2005/8/layout/hList1"/>
    <dgm:cxn modelId="{70DDCD4B-0F6E-4F24-8D17-49BB23D32729}" srcId="{635DF1D2-4E66-4EB4-AAF6-992E643D580F}" destId="{0B0B8C8B-B800-41A0-B059-7C31ABFA026D}" srcOrd="2" destOrd="0" parTransId="{A9237837-1AF6-4A17-8593-336151B9C273}" sibTransId="{8FF5B5D4-533A-4479-A099-26CDAD393FBA}"/>
    <dgm:cxn modelId="{F6C0CEFB-B45F-4E05-A920-FABD9E3C848D}" srcId="{0B0B8C8B-B800-41A0-B059-7C31ABFA026D}" destId="{EE430B50-61AD-4B7C-BA70-BCEFFD8F43B7}" srcOrd="4" destOrd="0" parTransId="{2F3BEF42-258A-4887-BE97-71EECEF59280}" sibTransId="{BB7C8C97-6254-4AF6-AE08-CA778B00BD2E}"/>
    <dgm:cxn modelId="{A5C97F21-593E-3A45-BD42-D9D30B8E040E}" type="presOf" srcId="{040DA3E1-5B4F-4E1C-91E1-BB58D56E6B9D}" destId="{A2E36C07-2CD0-4725-8C25-5530E0552709}" srcOrd="0" destOrd="0" presId="urn:microsoft.com/office/officeart/2005/8/layout/hList1"/>
    <dgm:cxn modelId="{B4C5931A-846E-1D40-A852-0995B1CFDFA2}" type="presOf" srcId="{A9F1D543-14B1-7F4A-A36A-EA57514466C1}" destId="{02CDAB63-9224-4A2B-98E3-99A05F45B2F8}" srcOrd="0" destOrd="7" presId="urn:microsoft.com/office/officeart/2005/8/layout/hList1"/>
    <dgm:cxn modelId="{BAB3A88A-1FE5-4F93-A585-2329BB1267A7}" srcId="{635DF1D2-4E66-4EB4-AAF6-992E643D580F}" destId="{5960ADB9-1EA8-4617-8928-B67CF0671155}" srcOrd="0" destOrd="0" parTransId="{14B7E506-0360-4CBB-8094-8CBA8D10CC33}" sibTransId="{78439016-F24A-4481-B3E3-DCA756EFDD00}"/>
    <dgm:cxn modelId="{DD817948-3F2C-4EA4-92A0-60EDB5182819}" srcId="{0B0B8C8B-B800-41A0-B059-7C31ABFA026D}" destId="{9524E7BF-8DF0-4538-990E-0C4A4A2D73DA}" srcOrd="3" destOrd="0" parTransId="{326C9F32-E2BC-40B5-A767-67BA33CD4252}" sibTransId="{E159BE1B-F1D8-4013-B8CB-8AAC1027CE05}"/>
    <dgm:cxn modelId="{A3D92915-8CF2-3C4F-9BD4-D26B493C77A3}" srcId="{A4BB47D3-6D7F-4749-872E-5D534CC5182E}" destId="{22CA5CF4-70DC-D84D-A9E6-D23871300B6C}" srcOrd="5" destOrd="0" parTransId="{AD2BF6C8-EEDE-D14A-A2F0-7FB98C24A5F5}" sibTransId="{5D60F824-BC65-CD49-AE9A-81C027AB9A7B}"/>
    <dgm:cxn modelId="{DEEE643E-4DA2-3C4C-9F67-720A5226CCC9}" srcId="{A4BB47D3-6D7F-4749-872E-5D534CC5182E}" destId="{872E3BD4-9C71-D647-BC2D-5B60E6BCD9F5}" srcOrd="2" destOrd="0" parTransId="{83CFD64D-E946-004B-B3D2-0E383FAE3CAD}" sibTransId="{F8DAF4EF-37CF-7D41-B1CB-F0F6E20CF8A2}"/>
    <dgm:cxn modelId="{9B30FC57-4F01-6D49-99E6-88C052CEC92D}" type="presOf" srcId="{85FD7C5D-8656-844B-916A-D78C250B35A8}" destId="{B3025FB5-FA29-6343-BCCD-37F789F44310}" srcOrd="0" destOrd="0" presId="urn:microsoft.com/office/officeart/2005/8/layout/hList1"/>
    <dgm:cxn modelId="{052380A1-B678-F14F-9C97-428C3B2F9DB6}" type="presOf" srcId="{1A64D15F-543F-4EC8-AD83-ECF9C15008F4}" destId="{02CDAB63-9224-4A2B-98E3-99A05F45B2F8}" srcOrd="0" destOrd="0" presId="urn:microsoft.com/office/officeart/2005/8/layout/hList1"/>
    <dgm:cxn modelId="{984F1EE5-AD58-4AB7-B057-D43A6B01BD6A}" srcId="{5960ADB9-1EA8-4617-8928-B67CF0671155}" destId="{565750FD-D1D7-4EF3-A553-7D64EA79CF54}" srcOrd="3" destOrd="0" parTransId="{DF831B62-D6CE-4D70-9C71-08A5358BD42D}" sibTransId="{4A14ADBB-A7FC-48CA-A233-D2A0F2070C2A}"/>
    <dgm:cxn modelId="{DC4E47A9-FB1E-6A43-8388-5C4EFF3D6F75}" type="presOf" srcId="{22CA5CF4-70DC-D84D-A9E6-D23871300B6C}" destId="{B3025FB5-FA29-6343-BCCD-37F789F44310}" srcOrd="0" destOrd="5" presId="urn:microsoft.com/office/officeart/2005/8/layout/hList1"/>
    <dgm:cxn modelId="{EAA45894-83ED-EA45-9205-D0287C419868}" type="presOf" srcId="{AF5C2E9C-17EA-5242-8C0F-7D03A875B246}" destId="{B3025FB5-FA29-6343-BCCD-37F789F44310}" srcOrd="0" destOrd="3" presId="urn:microsoft.com/office/officeart/2005/8/layout/hList1"/>
    <dgm:cxn modelId="{9D6852AC-ABC6-43D5-9728-56D45C6BB5AB}" srcId="{5960ADB9-1EA8-4617-8928-B67CF0671155}" destId="{040DA3E1-5B4F-4E1C-91E1-BB58D56E6B9D}" srcOrd="0" destOrd="0" parTransId="{12B526BE-7BD9-4FDE-A883-34CC57A50FD3}" sibTransId="{E9AD3813-B578-4838-8318-A545D8233A7B}"/>
    <dgm:cxn modelId="{8BC680F5-A021-484B-BAC2-0721E3E61141}" srcId="{4239C2C4-2CCE-41E0-8B71-1F0B5F2FD838}" destId="{1A64D15F-543F-4EC8-AD83-ECF9C15008F4}" srcOrd="0" destOrd="0" parTransId="{E3F7939D-7740-4859-8E00-D00E6A32559C}" sibTransId="{92A7B158-3DF9-4CCE-AC35-C029D6E8970E}"/>
    <dgm:cxn modelId="{A1AB5A8B-50B7-4629-ACCA-B71F4995644F}" srcId="{5960ADB9-1EA8-4617-8928-B67CF0671155}" destId="{435D5220-2A3B-4BA1-A1D0-4D6F8276941A}" srcOrd="2" destOrd="0" parTransId="{7E79D490-F0EF-4C0D-B602-9F19975C312A}" sibTransId="{20538B6B-6B1F-46A4-ABA7-6027E3FF77BF}"/>
    <dgm:cxn modelId="{E6B50103-A763-0C43-A53F-1907DF28ED23}" type="presOf" srcId="{FEBF9BEE-73D5-4C10-A446-D795CD954C97}" destId="{A2E36C07-2CD0-4725-8C25-5530E0552709}" srcOrd="0" destOrd="4" presId="urn:microsoft.com/office/officeart/2005/8/layout/hList1"/>
    <dgm:cxn modelId="{BC16A36C-B483-AD46-8C60-37FD315C9A60}" type="presOf" srcId="{435D5220-2A3B-4BA1-A1D0-4D6F8276941A}" destId="{A2E36C07-2CD0-4725-8C25-5530E0552709}" srcOrd="0" destOrd="2" presId="urn:microsoft.com/office/officeart/2005/8/layout/hList1"/>
    <dgm:cxn modelId="{00A3CA72-DCCD-FE4F-A345-B64316F0564A}" type="presParOf" srcId="{6EC7DBF7-6FFF-4C92-AF2E-31FAB49E47A4}" destId="{67BAE38B-E3C0-416D-8B04-D74DA0E96F32}" srcOrd="0" destOrd="0" presId="urn:microsoft.com/office/officeart/2005/8/layout/hList1"/>
    <dgm:cxn modelId="{EF344D44-2364-F84F-8E58-DE0689FEC209}" type="presParOf" srcId="{67BAE38B-E3C0-416D-8B04-D74DA0E96F32}" destId="{D4F02F0B-3B82-4D8A-9C94-79225115CBA9}" srcOrd="0" destOrd="0" presId="urn:microsoft.com/office/officeart/2005/8/layout/hList1"/>
    <dgm:cxn modelId="{702F72C8-A9AE-AA40-88BA-A4F7EAFAF180}" type="presParOf" srcId="{67BAE38B-E3C0-416D-8B04-D74DA0E96F32}" destId="{A2E36C07-2CD0-4725-8C25-5530E0552709}" srcOrd="1" destOrd="0" presId="urn:microsoft.com/office/officeart/2005/8/layout/hList1"/>
    <dgm:cxn modelId="{54FBAEA5-6BEC-EF46-A943-56571B5AA05B}" type="presParOf" srcId="{6EC7DBF7-6FFF-4C92-AF2E-31FAB49E47A4}" destId="{54C0932F-7EB4-4DA1-9926-5B7C442031B0}" srcOrd="1" destOrd="0" presId="urn:microsoft.com/office/officeart/2005/8/layout/hList1"/>
    <dgm:cxn modelId="{C53073CB-A3F5-6B4D-9007-A27E3EB61B5C}" type="presParOf" srcId="{6EC7DBF7-6FFF-4C92-AF2E-31FAB49E47A4}" destId="{36A48A97-E047-4382-ADBA-3CDEF5AC1DB1}" srcOrd="2" destOrd="0" presId="urn:microsoft.com/office/officeart/2005/8/layout/hList1"/>
    <dgm:cxn modelId="{0BAC3405-8810-2D4A-8854-56D8E6DC00C8}" type="presParOf" srcId="{36A48A97-E047-4382-ADBA-3CDEF5AC1DB1}" destId="{7AB93775-5090-4A05-9A52-3219DC27ECB6}" srcOrd="0" destOrd="0" presId="urn:microsoft.com/office/officeart/2005/8/layout/hList1"/>
    <dgm:cxn modelId="{B660EDC8-388D-1D4B-8821-0F158371EB45}" type="presParOf" srcId="{36A48A97-E047-4382-ADBA-3CDEF5AC1DB1}" destId="{02CDAB63-9224-4A2B-98E3-99A05F45B2F8}" srcOrd="1" destOrd="0" presId="urn:microsoft.com/office/officeart/2005/8/layout/hList1"/>
    <dgm:cxn modelId="{F6AF915F-2FCC-C947-ABA3-39DB987E68C3}" type="presParOf" srcId="{6EC7DBF7-6FFF-4C92-AF2E-31FAB49E47A4}" destId="{67D53534-7F27-4759-B058-800169BE1D18}" srcOrd="3" destOrd="0" presId="urn:microsoft.com/office/officeart/2005/8/layout/hList1"/>
    <dgm:cxn modelId="{A0775644-D386-F54E-B1E4-F9F43E8E4CD9}" type="presParOf" srcId="{6EC7DBF7-6FFF-4C92-AF2E-31FAB49E47A4}" destId="{FEDC5950-2E18-48BB-B728-649CB17541D0}" srcOrd="4" destOrd="0" presId="urn:microsoft.com/office/officeart/2005/8/layout/hList1"/>
    <dgm:cxn modelId="{5F7B09CF-1A3D-0043-9E4A-DFF06A22E767}" type="presParOf" srcId="{FEDC5950-2E18-48BB-B728-649CB17541D0}" destId="{ECA44534-15FD-440A-BB5C-62CD98AF3E2B}" srcOrd="0" destOrd="0" presId="urn:microsoft.com/office/officeart/2005/8/layout/hList1"/>
    <dgm:cxn modelId="{12D64C7A-C95C-504B-8D4F-3A43EA7A5CF1}" type="presParOf" srcId="{FEDC5950-2E18-48BB-B728-649CB17541D0}" destId="{7FD0556A-090B-4CC4-AC82-42D6C06D8583}" srcOrd="1" destOrd="0" presId="urn:microsoft.com/office/officeart/2005/8/layout/hList1"/>
    <dgm:cxn modelId="{C3076EFF-5396-044B-AA32-F5146EF196CA}" type="presParOf" srcId="{6EC7DBF7-6FFF-4C92-AF2E-31FAB49E47A4}" destId="{C63250F6-5B01-8E43-A5C5-153D4198056C}" srcOrd="5" destOrd="0" presId="urn:microsoft.com/office/officeart/2005/8/layout/hList1"/>
    <dgm:cxn modelId="{486E3F9C-7186-2745-9F54-1EF44434F651}" type="presParOf" srcId="{6EC7DBF7-6FFF-4C92-AF2E-31FAB49E47A4}" destId="{F83D37E6-F6CA-F44D-8113-3BD94A3773F0}" srcOrd="6" destOrd="0" presId="urn:microsoft.com/office/officeart/2005/8/layout/hList1"/>
    <dgm:cxn modelId="{07A3C880-1BD5-FC44-A669-4046CF135B33}" type="presParOf" srcId="{F83D37E6-F6CA-F44D-8113-3BD94A3773F0}" destId="{31F71164-B561-C140-8BB1-852A0B7C3E19}" srcOrd="0" destOrd="0" presId="urn:microsoft.com/office/officeart/2005/8/layout/hList1"/>
    <dgm:cxn modelId="{0A85992B-985E-7E44-9CDA-77DC62728C5F}" type="presParOf" srcId="{F83D37E6-F6CA-F44D-8113-3BD94A3773F0}" destId="{B3025FB5-FA29-6343-BCCD-37F789F44310}"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4F02F0B-3B82-4D8A-9C94-79225115CBA9}">
      <dsp:nvSpPr>
        <dsp:cNvPr id="0" name=""/>
        <dsp:cNvSpPr/>
      </dsp:nvSpPr>
      <dsp:spPr>
        <a:xfrm>
          <a:off x="2970" y="85978"/>
          <a:ext cx="1785994" cy="470024"/>
        </a:xfrm>
        <a:prstGeom prst="rect">
          <a:avLst/>
        </a:prstGeom>
        <a:solidFill>
          <a:schemeClr val="accent2">
            <a:hueOff val="0"/>
            <a:satOff val="0"/>
            <a:lumOff val="0"/>
            <a:alphaOff val="0"/>
          </a:schemeClr>
        </a:solidFill>
        <a:ln w="12700" cap="flat" cmpd="sng" algn="ctr">
          <a:solidFill>
            <a:schemeClr val="accent2">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lvl="0" algn="ctr" defTabSz="577850">
            <a:lnSpc>
              <a:spcPct val="90000"/>
            </a:lnSpc>
            <a:spcBef>
              <a:spcPct val="0"/>
            </a:spcBef>
            <a:spcAft>
              <a:spcPct val="35000"/>
            </a:spcAft>
          </a:pPr>
          <a:r>
            <a:rPr lang="en-US" sz="1300" kern="1200" dirty="0"/>
            <a:t>Applications</a:t>
          </a:r>
        </a:p>
      </dsp:txBody>
      <dsp:txXfrm>
        <a:off x="2970" y="85978"/>
        <a:ext cx="1785994" cy="470024"/>
      </dsp:txXfrm>
    </dsp:sp>
    <dsp:sp modelId="{A2E36C07-2CD0-4725-8C25-5530E0552709}">
      <dsp:nvSpPr>
        <dsp:cNvPr id="0" name=""/>
        <dsp:cNvSpPr/>
      </dsp:nvSpPr>
      <dsp:spPr>
        <a:xfrm>
          <a:off x="2970" y="556003"/>
          <a:ext cx="1785994" cy="3128013"/>
        </a:xfrm>
        <a:prstGeom prst="rect">
          <a:avLst/>
        </a:prstGeom>
        <a:solidFill>
          <a:schemeClr val="accent2">
            <a:tint val="40000"/>
            <a:alpha val="90000"/>
            <a:hueOff val="0"/>
            <a:satOff val="0"/>
            <a:lumOff val="0"/>
            <a:alphaOff val="0"/>
          </a:schemeClr>
        </a:solidFill>
        <a:ln w="12700" cap="flat" cmpd="sng" algn="ctr">
          <a:solidFill>
            <a:schemeClr val="accent2">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en-US" sz="1300" kern="1200" dirty="0"/>
            <a:t>(1) Referral Management</a:t>
          </a:r>
        </a:p>
        <a:p>
          <a:pPr marL="114300" lvl="1" indent="-114300" algn="l" defTabSz="577850">
            <a:lnSpc>
              <a:spcPct val="90000"/>
            </a:lnSpc>
            <a:spcBef>
              <a:spcPct val="0"/>
            </a:spcBef>
            <a:spcAft>
              <a:spcPct val="15000"/>
            </a:spcAft>
            <a:buChar char="••"/>
          </a:pPr>
          <a:r>
            <a:rPr lang="en-US" sz="1300" kern="1200" dirty="0"/>
            <a:t>(2) CHR</a:t>
          </a:r>
        </a:p>
        <a:p>
          <a:pPr marL="114300" lvl="1" indent="-114300" algn="l" defTabSz="577850">
            <a:lnSpc>
              <a:spcPct val="90000"/>
            </a:lnSpc>
            <a:spcBef>
              <a:spcPct val="0"/>
            </a:spcBef>
            <a:spcAft>
              <a:spcPct val="15000"/>
            </a:spcAft>
            <a:buChar char="••"/>
          </a:pPr>
          <a:r>
            <a:rPr lang="en-US" sz="1300" kern="1200" dirty="0"/>
            <a:t>(3) Member Engagement</a:t>
          </a:r>
        </a:p>
        <a:p>
          <a:pPr marL="114300" lvl="1" indent="-114300" algn="l" defTabSz="577850">
            <a:lnSpc>
              <a:spcPct val="90000"/>
            </a:lnSpc>
            <a:spcBef>
              <a:spcPct val="0"/>
            </a:spcBef>
            <a:spcAft>
              <a:spcPct val="15000"/>
            </a:spcAft>
            <a:buChar char="••"/>
          </a:pPr>
          <a:r>
            <a:rPr lang="en-US" sz="1300" kern="1200" dirty="0"/>
            <a:t>(4) Secure Communication</a:t>
          </a:r>
        </a:p>
        <a:p>
          <a:pPr marL="114300" lvl="1" indent="-114300" algn="l" defTabSz="577850">
            <a:lnSpc>
              <a:spcPct val="90000"/>
            </a:lnSpc>
            <a:spcBef>
              <a:spcPct val="0"/>
            </a:spcBef>
            <a:spcAft>
              <a:spcPct val="15000"/>
            </a:spcAft>
            <a:buChar char="••"/>
          </a:pPr>
          <a:r>
            <a:rPr lang="en-US" sz="1300" kern="1200" dirty="0"/>
            <a:t>(5) Reporting &amp; Self Service BI</a:t>
          </a:r>
        </a:p>
      </dsp:txBody>
      <dsp:txXfrm>
        <a:off x="2970" y="556003"/>
        <a:ext cx="1785994" cy="3128013"/>
      </dsp:txXfrm>
    </dsp:sp>
    <dsp:sp modelId="{7AB93775-5090-4A05-9A52-3219DC27ECB6}">
      <dsp:nvSpPr>
        <dsp:cNvPr id="0" name=""/>
        <dsp:cNvSpPr/>
      </dsp:nvSpPr>
      <dsp:spPr>
        <a:xfrm>
          <a:off x="2039003" y="85978"/>
          <a:ext cx="1785994" cy="470024"/>
        </a:xfrm>
        <a:prstGeom prst="rect">
          <a:avLst/>
        </a:prstGeom>
        <a:solidFill>
          <a:schemeClr val="accent3">
            <a:hueOff val="0"/>
            <a:satOff val="0"/>
            <a:lumOff val="0"/>
            <a:alphaOff val="0"/>
          </a:schemeClr>
        </a:solidFill>
        <a:ln w="12700" cap="flat" cmpd="sng" algn="ctr">
          <a:solidFill>
            <a:schemeClr val="accent3">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lvl="0" algn="ctr" defTabSz="577850">
            <a:lnSpc>
              <a:spcPct val="90000"/>
            </a:lnSpc>
            <a:spcBef>
              <a:spcPct val="0"/>
            </a:spcBef>
            <a:spcAft>
              <a:spcPct val="35000"/>
            </a:spcAft>
          </a:pPr>
          <a:r>
            <a:rPr lang="en-US" sz="1300" kern="1200" dirty="0"/>
            <a:t>Technical Solution</a:t>
          </a:r>
        </a:p>
      </dsp:txBody>
      <dsp:txXfrm>
        <a:off x="2039003" y="85978"/>
        <a:ext cx="1785994" cy="470024"/>
      </dsp:txXfrm>
    </dsp:sp>
    <dsp:sp modelId="{02CDAB63-9224-4A2B-98E3-99A05F45B2F8}">
      <dsp:nvSpPr>
        <dsp:cNvPr id="0" name=""/>
        <dsp:cNvSpPr/>
      </dsp:nvSpPr>
      <dsp:spPr>
        <a:xfrm>
          <a:off x="2039003" y="556003"/>
          <a:ext cx="1785994" cy="3128013"/>
        </a:xfrm>
        <a:prstGeom prst="rect">
          <a:avLst/>
        </a:prstGeom>
        <a:solidFill>
          <a:schemeClr val="accent3">
            <a:tint val="40000"/>
            <a:alpha val="90000"/>
            <a:hueOff val="0"/>
            <a:satOff val="0"/>
            <a:lumOff val="0"/>
            <a:alphaOff val="0"/>
          </a:schemeClr>
        </a:solidFill>
        <a:ln w="12700" cap="flat" cmpd="sng" algn="ctr">
          <a:solidFill>
            <a:schemeClr val="accent3">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en-US" sz="1300" kern="1200" dirty="0"/>
            <a:t>(6) Data Management</a:t>
          </a:r>
        </a:p>
        <a:p>
          <a:pPr marL="114300" lvl="1" indent="-114300" algn="l" defTabSz="577850">
            <a:lnSpc>
              <a:spcPct val="90000"/>
            </a:lnSpc>
            <a:spcBef>
              <a:spcPct val="0"/>
            </a:spcBef>
            <a:spcAft>
              <a:spcPct val="15000"/>
            </a:spcAft>
            <a:buChar char="••"/>
          </a:pPr>
          <a:r>
            <a:rPr lang="en-US" sz="1300" kern="1200" dirty="0"/>
            <a:t>(7) Integration &amp; Infrastructure</a:t>
          </a:r>
        </a:p>
        <a:p>
          <a:pPr marL="114300" lvl="1" indent="-114300" algn="l" defTabSz="577850">
            <a:lnSpc>
              <a:spcPct val="90000"/>
            </a:lnSpc>
            <a:spcBef>
              <a:spcPct val="0"/>
            </a:spcBef>
            <a:spcAft>
              <a:spcPct val="15000"/>
            </a:spcAft>
            <a:buChar char="••"/>
          </a:pPr>
          <a:r>
            <a:rPr lang="en-US" sz="1300" kern="1200" dirty="0"/>
            <a:t>(8) IT Architecture &amp; Deployment Options</a:t>
          </a:r>
        </a:p>
        <a:p>
          <a:pPr marL="114300" lvl="1" indent="-114300" algn="l" defTabSz="577850">
            <a:lnSpc>
              <a:spcPct val="90000"/>
            </a:lnSpc>
            <a:spcBef>
              <a:spcPct val="0"/>
            </a:spcBef>
            <a:spcAft>
              <a:spcPct val="15000"/>
            </a:spcAft>
            <a:buChar char="••"/>
          </a:pPr>
          <a:r>
            <a:rPr lang="en-US" sz="1300" kern="1200" dirty="0"/>
            <a:t>(9) Current EHR Integration Efforts</a:t>
          </a:r>
        </a:p>
        <a:p>
          <a:pPr marL="114300" lvl="1" indent="-114300" algn="l" defTabSz="577850">
            <a:lnSpc>
              <a:spcPct val="90000"/>
            </a:lnSpc>
            <a:spcBef>
              <a:spcPct val="0"/>
            </a:spcBef>
            <a:spcAft>
              <a:spcPct val="15000"/>
            </a:spcAft>
            <a:buChar char="••"/>
          </a:pPr>
          <a:r>
            <a:rPr lang="en-US" sz="1300" kern="1200" dirty="0"/>
            <a:t>(10) ETL and HIE functions</a:t>
          </a:r>
        </a:p>
        <a:p>
          <a:pPr marL="114300" lvl="1" indent="-114300" algn="l" defTabSz="577850">
            <a:lnSpc>
              <a:spcPct val="90000"/>
            </a:lnSpc>
            <a:spcBef>
              <a:spcPct val="0"/>
            </a:spcBef>
            <a:spcAft>
              <a:spcPct val="15000"/>
            </a:spcAft>
            <a:buChar char="••"/>
          </a:pPr>
          <a:r>
            <a:rPr lang="en-US" sz="1300" kern="1200" dirty="0"/>
            <a:t>(11) System Change and Customization</a:t>
          </a:r>
        </a:p>
        <a:p>
          <a:pPr marL="114300" lvl="1" indent="-114300" algn="l" defTabSz="577850">
            <a:lnSpc>
              <a:spcPct val="90000"/>
            </a:lnSpc>
            <a:spcBef>
              <a:spcPct val="0"/>
            </a:spcBef>
            <a:spcAft>
              <a:spcPct val="15000"/>
            </a:spcAft>
            <a:buChar char="••"/>
          </a:pPr>
          <a:r>
            <a:rPr lang="en-US" sz="1300" kern="1200" dirty="0"/>
            <a:t>(12) Mobility / Mobile Computing</a:t>
          </a:r>
        </a:p>
        <a:p>
          <a:pPr marL="114300" lvl="1" indent="-114300" algn="l" defTabSz="577850">
            <a:lnSpc>
              <a:spcPct val="90000"/>
            </a:lnSpc>
            <a:spcBef>
              <a:spcPct val="0"/>
            </a:spcBef>
            <a:spcAft>
              <a:spcPct val="15000"/>
            </a:spcAft>
            <a:buChar char="••"/>
          </a:pPr>
          <a:r>
            <a:rPr lang="en-US" sz="1300" kern="1200" dirty="0"/>
            <a:t>(13) System and Data Security </a:t>
          </a:r>
        </a:p>
      </dsp:txBody>
      <dsp:txXfrm>
        <a:off x="2039003" y="556003"/>
        <a:ext cx="1785994" cy="3128013"/>
      </dsp:txXfrm>
    </dsp:sp>
    <dsp:sp modelId="{ECA44534-15FD-440A-BB5C-62CD98AF3E2B}">
      <dsp:nvSpPr>
        <dsp:cNvPr id="0" name=""/>
        <dsp:cNvSpPr/>
      </dsp:nvSpPr>
      <dsp:spPr>
        <a:xfrm>
          <a:off x="4075036" y="85978"/>
          <a:ext cx="1785994" cy="470024"/>
        </a:xfrm>
        <a:prstGeom prst="rect">
          <a:avLst/>
        </a:prstGeom>
        <a:solidFill>
          <a:schemeClr val="accent4">
            <a:hueOff val="0"/>
            <a:satOff val="0"/>
            <a:lumOff val="0"/>
            <a:alphaOff val="0"/>
          </a:schemeClr>
        </a:solidFill>
        <a:ln w="12700" cap="flat" cmpd="sng" algn="ctr">
          <a:solidFill>
            <a:schemeClr val="accent4">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lvl="0" algn="ctr" defTabSz="577850">
            <a:lnSpc>
              <a:spcPct val="90000"/>
            </a:lnSpc>
            <a:spcBef>
              <a:spcPct val="0"/>
            </a:spcBef>
            <a:spcAft>
              <a:spcPct val="35000"/>
            </a:spcAft>
          </a:pPr>
          <a:r>
            <a:rPr lang="en-US" sz="1300" kern="1200" dirty="0"/>
            <a:t>Competency &amp; Experience</a:t>
          </a:r>
        </a:p>
      </dsp:txBody>
      <dsp:txXfrm>
        <a:off x="4075036" y="85978"/>
        <a:ext cx="1785994" cy="470024"/>
      </dsp:txXfrm>
    </dsp:sp>
    <dsp:sp modelId="{7FD0556A-090B-4CC4-AC82-42D6C06D8583}">
      <dsp:nvSpPr>
        <dsp:cNvPr id="0" name=""/>
        <dsp:cNvSpPr/>
      </dsp:nvSpPr>
      <dsp:spPr>
        <a:xfrm>
          <a:off x="4075036" y="556003"/>
          <a:ext cx="1785994" cy="3128013"/>
        </a:xfrm>
        <a:prstGeom prst="rect">
          <a:avLst/>
        </a:prstGeom>
        <a:solidFill>
          <a:schemeClr val="accent4">
            <a:tint val="40000"/>
            <a:alpha val="90000"/>
            <a:hueOff val="0"/>
            <a:satOff val="0"/>
            <a:lumOff val="0"/>
            <a:alphaOff val="0"/>
          </a:schemeClr>
        </a:solidFill>
        <a:ln w="12700" cap="flat" cmpd="sng" algn="ctr">
          <a:solidFill>
            <a:schemeClr val="accent4">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en-US" sz="1300" kern="1200" dirty="0"/>
            <a:t>(14) DW Management</a:t>
          </a:r>
        </a:p>
        <a:p>
          <a:pPr marL="114300" lvl="1" indent="-114300" algn="l" defTabSz="577850">
            <a:lnSpc>
              <a:spcPct val="90000"/>
            </a:lnSpc>
            <a:spcBef>
              <a:spcPct val="0"/>
            </a:spcBef>
            <a:spcAft>
              <a:spcPct val="15000"/>
            </a:spcAft>
            <a:buChar char="••"/>
          </a:pPr>
          <a:r>
            <a:rPr lang="en-US" sz="1300" kern="1200" dirty="0"/>
            <a:t>(15) Hardware &amp; System Architecture</a:t>
          </a:r>
        </a:p>
        <a:p>
          <a:pPr marL="114300" lvl="1" indent="-114300" algn="l" defTabSz="577850">
            <a:lnSpc>
              <a:spcPct val="90000"/>
            </a:lnSpc>
            <a:spcBef>
              <a:spcPct val="0"/>
            </a:spcBef>
            <a:spcAft>
              <a:spcPct val="15000"/>
            </a:spcAft>
            <a:buChar char="••"/>
          </a:pPr>
          <a:r>
            <a:rPr lang="en-US" sz="1300" kern="1200" dirty="0"/>
            <a:t>(16) System &amp; Data Security</a:t>
          </a:r>
        </a:p>
        <a:p>
          <a:pPr marL="114300" lvl="1" indent="-114300" algn="l" defTabSz="577850">
            <a:lnSpc>
              <a:spcPct val="90000"/>
            </a:lnSpc>
            <a:spcBef>
              <a:spcPct val="0"/>
            </a:spcBef>
            <a:spcAft>
              <a:spcPct val="15000"/>
            </a:spcAft>
            <a:buChar char="••"/>
          </a:pPr>
          <a:r>
            <a:rPr lang="en-US" sz="1300" kern="1200" dirty="0"/>
            <a:t>(17) Data Quality Analysis &amp; Data Stewardship</a:t>
          </a:r>
        </a:p>
        <a:p>
          <a:pPr marL="114300" lvl="1" indent="-114300" algn="l" defTabSz="577850">
            <a:lnSpc>
              <a:spcPct val="90000"/>
            </a:lnSpc>
            <a:spcBef>
              <a:spcPct val="0"/>
            </a:spcBef>
            <a:spcAft>
              <a:spcPct val="15000"/>
            </a:spcAft>
            <a:buChar char="••"/>
          </a:pPr>
          <a:r>
            <a:rPr lang="en-US" sz="1300" kern="1200" dirty="0"/>
            <a:t>(18) Training &amp; User Onboarding</a:t>
          </a:r>
        </a:p>
        <a:p>
          <a:pPr marL="114300" lvl="1" indent="-114300" algn="l" defTabSz="577850">
            <a:lnSpc>
              <a:spcPct val="90000"/>
            </a:lnSpc>
            <a:spcBef>
              <a:spcPct val="0"/>
            </a:spcBef>
            <a:spcAft>
              <a:spcPct val="15000"/>
            </a:spcAft>
            <a:buChar char="••"/>
          </a:pPr>
          <a:r>
            <a:rPr lang="en-US" sz="1300" kern="1200" dirty="0"/>
            <a:t>(19) Partners</a:t>
          </a:r>
        </a:p>
      </dsp:txBody>
      <dsp:txXfrm>
        <a:off x="4075036" y="556003"/>
        <a:ext cx="1785994" cy="3128013"/>
      </dsp:txXfrm>
    </dsp:sp>
    <dsp:sp modelId="{31F71164-B561-C140-8BB1-852A0B7C3E19}">
      <dsp:nvSpPr>
        <dsp:cNvPr id="0" name=""/>
        <dsp:cNvSpPr/>
      </dsp:nvSpPr>
      <dsp:spPr>
        <a:xfrm>
          <a:off x="6111069" y="85978"/>
          <a:ext cx="1785994" cy="470024"/>
        </a:xfrm>
        <a:prstGeom prst="rect">
          <a:avLst/>
        </a:prstGeom>
        <a:solidFill>
          <a:schemeClr val="accent5">
            <a:hueOff val="0"/>
            <a:satOff val="0"/>
            <a:lumOff val="0"/>
            <a:alphaOff val="0"/>
          </a:schemeClr>
        </a:solidFill>
        <a:ln w="12700" cap="flat" cmpd="sng" algn="ctr">
          <a:solidFill>
            <a:schemeClr val="accent5">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lvl="0" algn="ctr" defTabSz="577850">
            <a:lnSpc>
              <a:spcPct val="90000"/>
            </a:lnSpc>
            <a:spcBef>
              <a:spcPct val="0"/>
            </a:spcBef>
            <a:spcAft>
              <a:spcPct val="35000"/>
            </a:spcAft>
          </a:pPr>
          <a:r>
            <a:rPr lang="en-US" sz="1300" kern="1200" dirty="0"/>
            <a:t>Service Levels</a:t>
          </a:r>
        </a:p>
      </dsp:txBody>
      <dsp:txXfrm>
        <a:off x="6111069" y="85978"/>
        <a:ext cx="1785994" cy="470024"/>
      </dsp:txXfrm>
    </dsp:sp>
    <dsp:sp modelId="{B3025FB5-FA29-6343-BCCD-37F789F44310}">
      <dsp:nvSpPr>
        <dsp:cNvPr id="0" name=""/>
        <dsp:cNvSpPr/>
      </dsp:nvSpPr>
      <dsp:spPr>
        <a:xfrm>
          <a:off x="6111069" y="556003"/>
          <a:ext cx="1785994" cy="3128013"/>
        </a:xfrm>
        <a:prstGeom prst="rect">
          <a:avLst/>
        </a:prstGeom>
        <a:solidFill>
          <a:schemeClr val="accent5">
            <a:tint val="40000"/>
            <a:alpha val="90000"/>
            <a:hueOff val="0"/>
            <a:satOff val="0"/>
            <a:lumOff val="0"/>
            <a:alphaOff val="0"/>
          </a:schemeClr>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en-US" sz="1300" kern="1200" dirty="0"/>
            <a:t>(20) Service Availability</a:t>
          </a:r>
        </a:p>
        <a:p>
          <a:pPr marL="114300" lvl="1" indent="-114300" algn="l" defTabSz="577850">
            <a:lnSpc>
              <a:spcPct val="90000"/>
            </a:lnSpc>
            <a:spcBef>
              <a:spcPct val="0"/>
            </a:spcBef>
            <a:spcAft>
              <a:spcPct val="15000"/>
            </a:spcAft>
            <a:buChar char="••"/>
          </a:pPr>
          <a:r>
            <a:rPr lang="en-US" sz="1300" kern="1200" dirty="0"/>
            <a:t>(21) Capacity &amp; Capability</a:t>
          </a:r>
        </a:p>
        <a:p>
          <a:pPr marL="114300" lvl="1" indent="-114300" algn="l" defTabSz="577850">
            <a:lnSpc>
              <a:spcPct val="90000"/>
            </a:lnSpc>
            <a:spcBef>
              <a:spcPct val="0"/>
            </a:spcBef>
            <a:spcAft>
              <a:spcPct val="15000"/>
            </a:spcAft>
            <a:buChar char="••"/>
          </a:pPr>
          <a:r>
            <a:rPr lang="en-US" sz="1300" kern="1200" dirty="0"/>
            <a:t>(22) Responsiveness</a:t>
          </a:r>
        </a:p>
        <a:p>
          <a:pPr marL="114300" lvl="1" indent="-114300" algn="l" defTabSz="577850">
            <a:lnSpc>
              <a:spcPct val="90000"/>
            </a:lnSpc>
            <a:spcBef>
              <a:spcPct val="0"/>
            </a:spcBef>
            <a:spcAft>
              <a:spcPct val="15000"/>
            </a:spcAft>
            <a:buChar char="••"/>
          </a:pPr>
          <a:r>
            <a:rPr lang="en-US" sz="1300" kern="1200" dirty="0"/>
            <a:t>(23) Access to data</a:t>
          </a:r>
        </a:p>
        <a:p>
          <a:pPr marL="114300" lvl="1" indent="-114300" algn="l" defTabSz="577850">
            <a:lnSpc>
              <a:spcPct val="90000"/>
            </a:lnSpc>
            <a:spcBef>
              <a:spcPct val="0"/>
            </a:spcBef>
            <a:spcAft>
              <a:spcPct val="15000"/>
            </a:spcAft>
            <a:buChar char="••"/>
          </a:pPr>
          <a:r>
            <a:rPr lang="en-US" sz="1300" kern="1200" dirty="0"/>
            <a:t>(24) Performance Monitoring &amp; Reporting</a:t>
          </a:r>
        </a:p>
        <a:p>
          <a:pPr marL="114300" lvl="1" indent="-114300" algn="l" defTabSz="577850">
            <a:lnSpc>
              <a:spcPct val="90000"/>
            </a:lnSpc>
            <a:spcBef>
              <a:spcPct val="0"/>
            </a:spcBef>
            <a:spcAft>
              <a:spcPct val="15000"/>
            </a:spcAft>
            <a:buChar char="••"/>
          </a:pPr>
          <a:r>
            <a:rPr lang="en-US" sz="1300" kern="1200" dirty="0"/>
            <a:t>(25) Defect resolutions and response</a:t>
          </a:r>
        </a:p>
      </dsp:txBody>
      <dsp:txXfrm>
        <a:off x="6111069" y="556003"/>
        <a:ext cx="1785994" cy="3128013"/>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7621</xdr:colOff>
      <xdr:row>1</xdr:row>
      <xdr:rowOff>152401</xdr:rowOff>
    </xdr:from>
    <xdr:to>
      <xdr:col>9</xdr:col>
      <xdr:colOff>1363980</xdr:colOff>
      <xdr:row>20</xdr:row>
      <xdr:rowOff>121921</xdr:rowOff>
    </xdr:to>
    <xdr:graphicFrame macro="">
      <xdr:nvGraphicFramePr>
        <xdr:cNvPr id="4" name="Content Placeholder 7">
          <a:extLst>
            <a:ext uri="{FF2B5EF4-FFF2-40B4-BE49-F238E27FC236}">
              <a16:creationId xmlns:a16="http://schemas.microsoft.com/office/drawing/2014/main" xmlns="" id="{9F3D30E3-C6D9-442E-A1D6-EE04A581E51D}"/>
            </a:ext>
          </a:extLst>
        </xdr:cNvPr>
        <xdr:cNvGraphicFramePr>
          <a:graphicFrameLock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kes%20Files\DI%20Toolkit%20Lite\1-%20Project%20Planning%20&amp;%20Controls\Workplan%20Final_Exog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ikes%20Files\Project%20Archive\Ardent\Actions\Ardent%20Actions%20and%20Issues%20List%20v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1\tsc5841\LOCALS~1\Temp\Ardent%20Actions%20and%20Issues%20List_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slujan/Documents/2_Clients/External%20Clients/Asante/Documents%20for%20Cleansing/Actions%20&amp;%20Issues-Epic%20Install%202011.05.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Alexandra/AppData/Local/Microsoft/Windows/Temporary%20Internet%20Files/OLKDE7C/Client%20workfiles%20week%20of%2010_22_07/Benefits/Clinical%20ROI%20Model%20v.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DOCUME~1/a-ssears/LOCALS~1/Temp/HR_Template_Needs_Assess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Documents%20and%20Settings/Bruce%20Bowers/My%20Documents/FCG/Allina/Clinical%20Planning/CBA%20Models/AMR%20Integrated%20Cost%20model%20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Documents%20and%20Settings/davisr/Local%20Settings/Temporary%20Internet%20Files/OLK6D/Documents%20and%20Settings/davisr/Local%20Settings/Temporary%20Internet%20Files/OLK17/May%202004%20Flas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psh3ms\ITBudget\WINDOWS\TEMP\Dec%202001%20Flas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Mike/AppData/Local/Temp/Temp1_JCL%20Final%20Delvierables%206-10-11.zip/JCL%20Final%20Delvierables/JCL%20Connect%20Risks%202011-06-0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FlashReports%202001/Nov%202001%20Flas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n"/>
      <sheetName val="Data for Metric Graph"/>
      <sheetName val="Milestone Tracking"/>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terprise-McKesson-PS"/>
      <sheetName val="Women's Hospital"/>
      <sheetName val="Westside"/>
      <sheetName val="Gibson"/>
      <sheetName val="Journal Center"/>
      <sheetName val="Downtown"/>
    </sheetNames>
    <sheetDataSet>
      <sheetData sheetId="0" refreshError="1"/>
      <sheetData sheetId="1" refreshError="1">
        <row r="3">
          <cell r="C3" t="str">
            <v>Closed</v>
          </cell>
          <cell r="I3" t="str">
            <v>Closed</v>
          </cell>
          <cell r="N3" t="str">
            <v>Interfaces</v>
          </cell>
        </row>
        <row r="4">
          <cell r="C4" t="str">
            <v>Closed</v>
          </cell>
          <cell r="I4" t="str">
            <v>Closed</v>
          </cell>
          <cell r="N4" t="str">
            <v>System Config</v>
          </cell>
        </row>
        <row r="5">
          <cell r="C5" t="str">
            <v>Closed</v>
          </cell>
          <cell r="I5" t="str">
            <v>Closed</v>
          </cell>
          <cell r="N5" t="str">
            <v>WF/Train</v>
          </cell>
        </row>
        <row r="6">
          <cell r="C6" t="str">
            <v>Closed</v>
          </cell>
          <cell r="I6" t="str">
            <v>Closed</v>
          </cell>
          <cell r="N6" t="str">
            <v>Infrastructure</v>
          </cell>
        </row>
        <row r="7">
          <cell r="C7" t="str">
            <v>Closed</v>
          </cell>
          <cell r="I7" t="str">
            <v>Closed</v>
          </cell>
        </row>
        <row r="8">
          <cell r="C8" t="str">
            <v>Closed</v>
          </cell>
          <cell r="I8" t="str">
            <v>Closed</v>
          </cell>
        </row>
        <row r="9">
          <cell r="C9" t="str">
            <v>Closed</v>
          </cell>
          <cell r="I9" t="str">
            <v>Closed</v>
          </cell>
        </row>
        <row r="10">
          <cell r="C10" t="str">
            <v>Closed</v>
          </cell>
          <cell r="I10" t="str">
            <v>Closed</v>
          </cell>
        </row>
        <row r="11">
          <cell r="C11" t="str">
            <v>Closed</v>
          </cell>
          <cell r="I11" t="str">
            <v>Closed</v>
          </cell>
        </row>
        <row r="12">
          <cell r="C12" t="str">
            <v>Closed</v>
          </cell>
          <cell r="I12" t="str">
            <v>Closed</v>
          </cell>
        </row>
        <row r="13">
          <cell r="C13" t="str">
            <v>Closed</v>
          </cell>
          <cell r="I13" t="str">
            <v>Closed</v>
          </cell>
        </row>
        <row r="14">
          <cell r="C14" t="str">
            <v>Closed</v>
          </cell>
          <cell r="I14" t="str">
            <v>Closed</v>
          </cell>
        </row>
        <row r="15">
          <cell r="C15" t="str">
            <v>Closed</v>
          </cell>
          <cell r="I15" t="str">
            <v>Closed</v>
          </cell>
        </row>
        <row r="16">
          <cell r="C16" t="str">
            <v>Closed</v>
          </cell>
          <cell r="I16" t="str">
            <v>Closed</v>
          </cell>
        </row>
        <row r="17">
          <cell r="C17" t="str">
            <v>Low</v>
          </cell>
          <cell r="I17" t="str">
            <v>Open</v>
          </cell>
        </row>
        <row r="18">
          <cell r="C18" t="str">
            <v>Low</v>
          </cell>
          <cell r="I18" t="str">
            <v>Open</v>
          </cell>
        </row>
        <row r="19">
          <cell r="C19" t="str">
            <v>Closed</v>
          </cell>
          <cell r="I19" t="str">
            <v>Closed</v>
          </cell>
        </row>
        <row r="20">
          <cell r="C20" t="str">
            <v>Low</v>
          </cell>
          <cell r="I20" t="str">
            <v>Open</v>
          </cell>
        </row>
        <row r="21">
          <cell r="C21" t="str">
            <v>Low</v>
          </cell>
          <cell r="I21" t="str">
            <v>Closed</v>
          </cell>
        </row>
        <row r="22">
          <cell r="C22" t="str">
            <v>Low</v>
          </cell>
          <cell r="I22" t="str">
            <v>Open</v>
          </cell>
        </row>
        <row r="23">
          <cell r="C23" t="str">
            <v>Closed</v>
          </cell>
          <cell r="I23" t="str">
            <v>Closed</v>
          </cell>
        </row>
        <row r="24">
          <cell r="C24" t="str">
            <v>Med</v>
          </cell>
          <cell r="I24" t="str">
            <v>Open</v>
          </cell>
        </row>
        <row r="25">
          <cell r="C25" t="str">
            <v>Closed</v>
          </cell>
          <cell r="I25" t="str">
            <v>Closed</v>
          </cell>
        </row>
        <row r="26">
          <cell r="C26" t="str">
            <v>Low</v>
          </cell>
          <cell r="I26" t="str">
            <v>Deferred</v>
          </cell>
        </row>
        <row r="27">
          <cell r="C27" t="str">
            <v>Med</v>
          </cell>
          <cell r="I27" t="str">
            <v>Open</v>
          </cell>
        </row>
        <row r="28">
          <cell r="C28" t="str">
            <v>Low</v>
          </cell>
          <cell r="I28" t="str">
            <v>Open</v>
          </cell>
        </row>
        <row r="29">
          <cell r="C29" t="str">
            <v>Med</v>
          </cell>
          <cell r="I29" t="str">
            <v>Open</v>
          </cell>
        </row>
        <row r="30">
          <cell r="C30" t="str">
            <v>Med</v>
          </cell>
          <cell r="I30" t="str">
            <v>Open</v>
          </cell>
        </row>
        <row r="31">
          <cell r="C31" t="str">
            <v>Low</v>
          </cell>
          <cell r="I31" t="str">
            <v>Open</v>
          </cell>
        </row>
        <row r="32">
          <cell r="C32" t="str">
            <v>Low</v>
          </cell>
          <cell r="I32" t="str">
            <v>open</v>
          </cell>
        </row>
        <row r="33">
          <cell r="C33" t="str">
            <v>Med</v>
          </cell>
          <cell r="I33" t="str">
            <v>Open</v>
          </cell>
        </row>
      </sheetData>
      <sheetData sheetId="2" refreshError="1">
        <row r="3">
          <cell r="C3" t="str">
            <v>Closed</v>
          </cell>
          <cell r="I3" t="str">
            <v>Closed</v>
          </cell>
          <cell r="M3" t="str">
            <v>Interfaces</v>
          </cell>
        </row>
        <row r="4">
          <cell r="C4" t="str">
            <v>Closed</v>
          </cell>
          <cell r="I4" t="str">
            <v>Closed</v>
          </cell>
          <cell r="M4" t="str">
            <v>System Config</v>
          </cell>
        </row>
        <row r="5">
          <cell r="C5" t="str">
            <v>Closed</v>
          </cell>
          <cell r="I5" t="str">
            <v>Closed</v>
          </cell>
          <cell r="M5" t="str">
            <v>WF/Train</v>
          </cell>
        </row>
        <row r="6">
          <cell r="C6" t="str">
            <v>Deferred</v>
          </cell>
          <cell r="I6" t="str">
            <v>Deferred</v>
          </cell>
          <cell r="M6" t="str">
            <v>Support Svc</v>
          </cell>
        </row>
        <row r="7">
          <cell r="C7" t="str">
            <v>Deferred</v>
          </cell>
          <cell r="I7" t="str">
            <v>Deferred</v>
          </cell>
          <cell r="M7" t="str">
            <v>Infrastructure</v>
          </cell>
        </row>
        <row r="8">
          <cell r="C8" t="str">
            <v>Deferred</v>
          </cell>
          <cell r="I8" t="str">
            <v>Deferred</v>
          </cell>
        </row>
        <row r="9">
          <cell r="C9" t="str">
            <v>Closed</v>
          </cell>
          <cell r="I9" t="str">
            <v>Closed</v>
          </cell>
        </row>
        <row r="10">
          <cell r="C10" t="str">
            <v>Closed</v>
          </cell>
          <cell r="I10" t="str">
            <v>Closed</v>
          </cell>
        </row>
        <row r="11">
          <cell r="C11" t="str">
            <v>Deferred</v>
          </cell>
          <cell r="I11" t="str">
            <v>Deferred</v>
          </cell>
        </row>
        <row r="12">
          <cell r="C12" t="str">
            <v>Closed</v>
          </cell>
          <cell r="I12" t="str">
            <v>Closed</v>
          </cell>
        </row>
        <row r="13">
          <cell r="C13" t="str">
            <v>Low</v>
          </cell>
          <cell r="I13" t="str">
            <v>Deferred</v>
          </cell>
        </row>
      </sheetData>
      <sheetData sheetId="3" refreshError="1">
        <row r="3">
          <cell r="C3" t="str">
            <v>Deferred</v>
          </cell>
          <cell r="I3" t="str">
            <v>Deferred</v>
          </cell>
          <cell r="M3" t="str">
            <v>Interfaces</v>
          </cell>
        </row>
        <row r="4">
          <cell r="C4" t="str">
            <v>Closed</v>
          </cell>
          <cell r="I4" t="str">
            <v>Closed</v>
          </cell>
          <cell r="M4" t="str">
            <v>System Config</v>
          </cell>
        </row>
        <row r="5">
          <cell r="C5" t="str">
            <v>Closed</v>
          </cell>
          <cell r="I5" t="str">
            <v>Closed</v>
          </cell>
          <cell r="M5" t="str">
            <v>WF/Train</v>
          </cell>
        </row>
        <row r="6">
          <cell r="C6" t="str">
            <v>Closed</v>
          </cell>
          <cell r="I6" t="str">
            <v>Closed</v>
          </cell>
          <cell r="M6" t="str">
            <v>Support Svc</v>
          </cell>
        </row>
        <row r="7">
          <cell r="C7" t="str">
            <v>Deferred</v>
          </cell>
          <cell r="I7" t="str">
            <v>Deferred</v>
          </cell>
          <cell r="M7" t="str">
            <v>Infrastructure</v>
          </cell>
        </row>
        <row r="8">
          <cell r="C8" t="str">
            <v>Deferred</v>
          </cell>
          <cell r="I8" t="str">
            <v>Deferred</v>
          </cell>
        </row>
        <row r="9">
          <cell r="C9" t="str">
            <v>closed</v>
          </cell>
          <cell r="I9" t="str">
            <v>Closed</v>
          </cell>
        </row>
        <row r="10">
          <cell r="C10" t="str">
            <v>Closed</v>
          </cell>
          <cell r="I10" t="str">
            <v>Closed</v>
          </cell>
        </row>
      </sheetData>
      <sheetData sheetId="4" refreshError="1">
        <row r="3">
          <cell r="C3" t="str">
            <v>Closed</v>
          </cell>
          <cell r="I3" t="str">
            <v>Closed</v>
          </cell>
          <cell r="M3" t="str">
            <v>Interfaces</v>
          </cell>
        </row>
        <row r="4">
          <cell r="C4" t="str">
            <v>Closed</v>
          </cell>
          <cell r="I4" t="str">
            <v>Closed</v>
          </cell>
          <cell r="M4" t="str">
            <v>System Config</v>
          </cell>
        </row>
        <row r="5">
          <cell r="C5" t="str">
            <v>Closed</v>
          </cell>
          <cell r="I5" t="str">
            <v>Closed</v>
          </cell>
          <cell r="M5" t="str">
            <v>WF/Train</v>
          </cell>
        </row>
        <row r="6">
          <cell r="C6" t="str">
            <v>Closed</v>
          </cell>
          <cell r="I6" t="str">
            <v>Closed</v>
          </cell>
          <cell r="M6" t="str">
            <v>Support Svc</v>
          </cell>
        </row>
        <row r="7">
          <cell r="C7" t="str">
            <v>Closed</v>
          </cell>
          <cell r="I7" t="str">
            <v>Closed</v>
          </cell>
          <cell r="M7" t="str">
            <v>Infrastructure</v>
          </cell>
        </row>
        <row r="8">
          <cell r="C8" t="str">
            <v>Closed</v>
          </cell>
          <cell r="I8" t="str">
            <v>Closed</v>
          </cell>
        </row>
        <row r="9">
          <cell r="C9" t="str">
            <v>Deferred</v>
          </cell>
          <cell r="I9" t="str">
            <v>Deferred</v>
          </cell>
        </row>
        <row r="10">
          <cell r="C10" t="str">
            <v>Closed</v>
          </cell>
          <cell r="I10" t="str">
            <v>Closed</v>
          </cell>
        </row>
        <row r="11">
          <cell r="C11" t="str">
            <v>Closed</v>
          </cell>
          <cell r="I11" t="str">
            <v>Closed</v>
          </cell>
        </row>
        <row r="12">
          <cell r="C12" t="str">
            <v>Closed</v>
          </cell>
          <cell r="I12" t="str">
            <v>Closed</v>
          </cell>
        </row>
        <row r="13">
          <cell r="C13" t="str">
            <v>Closed</v>
          </cell>
          <cell r="I13" t="str">
            <v>Closed</v>
          </cell>
        </row>
        <row r="14">
          <cell r="C14" t="str">
            <v>Deferred</v>
          </cell>
          <cell r="I14" t="str">
            <v>Deferred</v>
          </cell>
        </row>
        <row r="15">
          <cell r="C15" t="str">
            <v>Closed</v>
          </cell>
          <cell r="I15" t="str">
            <v>Closed</v>
          </cell>
        </row>
        <row r="16">
          <cell r="C16" t="str">
            <v>Deferred</v>
          </cell>
          <cell r="I16" t="str">
            <v>Deferred</v>
          </cell>
        </row>
        <row r="17">
          <cell r="C17" t="str">
            <v>Closed</v>
          </cell>
          <cell r="I17" t="str">
            <v>Closed</v>
          </cell>
        </row>
        <row r="18">
          <cell r="C18" t="str">
            <v>Deferred</v>
          </cell>
          <cell r="I18" t="str">
            <v>Deferred</v>
          </cell>
        </row>
        <row r="19">
          <cell r="C19" t="str">
            <v>High</v>
          </cell>
          <cell r="I19" t="str">
            <v>Open</v>
          </cell>
        </row>
        <row r="20">
          <cell r="C20" t="str">
            <v>Low</v>
          </cell>
          <cell r="I20" t="str">
            <v>Open</v>
          </cell>
        </row>
      </sheetData>
      <sheetData sheetId="5" refreshError="1">
        <row r="3">
          <cell r="C3" t="str">
            <v>Closed</v>
          </cell>
          <cell r="I3" t="str">
            <v>Closed</v>
          </cell>
          <cell r="M3" t="str">
            <v>Interfaces</v>
          </cell>
        </row>
        <row r="4">
          <cell r="C4" t="str">
            <v>Closed</v>
          </cell>
          <cell r="I4" t="str">
            <v>Closed</v>
          </cell>
          <cell r="M4" t="str">
            <v>System Config</v>
          </cell>
        </row>
        <row r="5">
          <cell r="C5" t="str">
            <v>Closed</v>
          </cell>
          <cell r="I5" t="str">
            <v>Closed</v>
          </cell>
          <cell r="M5" t="str">
            <v>WF/Train</v>
          </cell>
        </row>
        <row r="6">
          <cell r="C6" t="str">
            <v>Closed</v>
          </cell>
          <cell r="I6" t="str">
            <v>Closed</v>
          </cell>
          <cell r="M6" t="str">
            <v>Support Svc</v>
          </cell>
        </row>
        <row r="7">
          <cell r="C7" t="str">
            <v>Closed</v>
          </cell>
          <cell r="I7" t="str">
            <v>Closed</v>
          </cell>
          <cell r="M7" t="str">
            <v>Infrastructure</v>
          </cell>
        </row>
        <row r="8">
          <cell r="C8" t="str">
            <v>Closed</v>
          </cell>
          <cell r="I8" t="str">
            <v>Closed</v>
          </cell>
        </row>
        <row r="9">
          <cell r="C9" t="str">
            <v>Closed</v>
          </cell>
          <cell r="I9" t="str">
            <v>Closed</v>
          </cell>
        </row>
        <row r="10">
          <cell r="C10" t="str">
            <v>Closed</v>
          </cell>
          <cell r="I10" t="str">
            <v>Closed</v>
          </cell>
        </row>
        <row r="11">
          <cell r="C11" t="str">
            <v>Closed</v>
          </cell>
          <cell r="I11" t="str">
            <v>Closed</v>
          </cell>
        </row>
        <row r="12">
          <cell r="C12" t="str">
            <v>Closed</v>
          </cell>
          <cell r="I12" t="str">
            <v>Closed</v>
          </cell>
        </row>
      </sheetData>
      <sheetData sheetId="6" refreshError="1">
        <row r="3">
          <cell r="C3" t="str">
            <v>Closed</v>
          </cell>
          <cell r="I3" t="str">
            <v>Closed</v>
          </cell>
          <cell r="M3" t="str">
            <v>Interfaces</v>
          </cell>
        </row>
        <row r="4">
          <cell r="C4" t="str">
            <v>Deferred</v>
          </cell>
          <cell r="I4" t="str">
            <v>Deferred</v>
          </cell>
          <cell r="M4" t="str">
            <v>System Config</v>
          </cell>
        </row>
        <row r="5">
          <cell r="C5" t="str">
            <v>Closed</v>
          </cell>
          <cell r="I5" t="str">
            <v>Closed</v>
          </cell>
          <cell r="M5" t="str">
            <v>WF/Train</v>
          </cell>
        </row>
        <row r="6">
          <cell r="C6" t="str">
            <v>Closed</v>
          </cell>
          <cell r="I6" t="str">
            <v>Closed</v>
          </cell>
          <cell r="M6" t="str">
            <v>Support Svc</v>
          </cell>
        </row>
        <row r="7">
          <cell r="C7" t="str">
            <v>Closed</v>
          </cell>
          <cell r="I7" t="str">
            <v>Closed</v>
          </cell>
          <cell r="M7" t="str">
            <v>Infrastructure</v>
          </cell>
        </row>
        <row r="8">
          <cell r="C8" t="str">
            <v>Closed</v>
          </cell>
          <cell r="I8" t="str">
            <v>Closed</v>
          </cell>
        </row>
        <row r="9">
          <cell r="C9" t="str">
            <v>Closed</v>
          </cell>
          <cell r="I9" t="str">
            <v>Closed</v>
          </cell>
        </row>
        <row r="10">
          <cell r="C10" t="str">
            <v>High</v>
          </cell>
          <cell r="I10" t="str">
            <v>Open</v>
          </cell>
        </row>
        <row r="11">
          <cell r="C11" t="str">
            <v>Closed</v>
          </cell>
          <cell r="I11" t="str">
            <v>Closed</v>
          </cell>
        </row>
        <row r="12">
          <cell r="C12" t="str">
            <v>Closed</v>
          </cell>
          <cell r="I12" t="str">
            <v>Closed</v>
          </cell>
        </row>
        <row r="13">
          <cell r="C13" t="str">
            <v>Deferred</v>
          </cell>
          <cell r="I13" t="str">
            <v>Deferred</v>
          </cell>
        </row>
        <row r="14">
          <cell r="C14" t="str">
            <v>Closed</v>
          </cell>
          <cell r="I14" t="str">
            <v>Closed</v>
          </cell>
        </row>
        <row r="15">
          <cell r="C15" t="str">
            <v>Closed</v>
          </cell>
          <cell r="I15" t="str">
            <v>Closed</v>
          </cell>
        </row>
        <row r="16">
          <cell r="C16" t="str">
            <v>Deferred</v>
          </cell>
          <cell r="I16" t="str">
            <v>Deferred</v>
          </cell>
        </row>
        <row r="17">
          <cell r="C17" t="str">
            <v>Closed</v>
          </cell>
          <cell r="I17" t="str">
            <v>Closed</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terprise-McKesson"/>
      <sheetName val="Women's Hospital"/>
      <sheetName val="Westside"/>
      <sheetName val="Gibson"/>
      <sheetName val="Journal Center"/>
      <sheetName val="Downtown"/>
    </sheetNames>
    <sheetDataSet>
      <sheetData sheetId="0" refreshError="1"/>
      <sheetData sheetId="1">
        <row r="3">
          <cell r="O3" t="str">
            <v>Open</v>
          </cell>
        </row>
        <row r="4">
          <cell r="O4" t="str">
            <v>Closed</v>
          </cell>
        </row>
        <row r="5">
          <cell r="O5" t="str">
            <v>N/A</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heetName val="Metrics"/>
      <sheetName val="Closed"/>
      <sheetName val="Control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lient Profile"/>
      <sheetName val="Financial Profile"/>
      <sheetName val="Scenario Analysis"/>
      <sheetName val="Midpoint Summary"/>
      <sheetName val="Midpoint Cash"/>
      <sheetName val="High Range Cash"/>
      <sheetName val="Low Range Cash"/>
      <sheetName val="Midpoint P&amp;L Summary"/>
      <sheetName val="Midpoint P&amp;L"/>
      <sheetName val="High Range P&amp;L"/>
      <sheetName val="Low Range P&amp;L"/>
      <sheetName val="Assumptions"/>
      <sheetName val=" Phasing"/>
      <sheetName val="Current Non-Salary"/>
      <sheetName val="Imp Staffing"/>
      <sheetName val="Interfaces-Conversions"/>
      <sheetName val="Summary"/>
      <sheetName val="ADEs"/>
      <sheetName val="OT"/>
      <sheetName val="Unecessary Rad"/>
      <sheetName val="Unecessary Lab"/>
      <sheetName val="HIM"/>
      <sheetName val="Document Imaging"/>
      <sheetName val="Transcription"/>
      <sheetName val="Record Storage"/>
      <sheetName val="Charge Entry"/>
      <sheetName val="Scheduling Productivity"/>
      <sheetName val="Clinic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ning Needs Assessment"/>
      <sheetName val="Pivot Table 1"/>
      <sheetName val="Pivot Table 2"/>
      <sheetName val="Data"/>
      <sheetName val="Help"/>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rofile"/>
      <sheetName val="Summary"/>
      <sheetName val="Roll up (2)"/>
      <sheetName val="Roll up"/>
      <sheetName val="IT Operating Costs"/>
      <sheetName val="User Counts"/>
      <sheetName val="Phasing Assumptions"/>
      <sheetName val="Cost Assumptions"/>
      <sheetName val="Allina Hardware"/>
      <sheetName val="Allina Software"/>
      <sheetName val="Allina Network"/>
      <sheetName val="Allina Peripherals"/>
      <sheetName val="Allina Interfaces"/>
      <sheetName val="Allina Implementations"/>
      <sheetName val="Notes"/>
    </sheetNames>
    <sheetDataSet>
      <sheetData sheetId="0"/>
      <sheetData sheetId="1"/>
      <sheetData sheetId="2"/>
      <sheetData sheetId="3"/>
      <sheetData sheetId="4"/>
      <sheetData sheetId="5"/>
      <sheetData sheetId="6">
        <row r="11">
          <cell r="B11" t="str">
            <v>Type</v>
          </cell>
          <cell r="C11" t="str">
            <v>Total</v>
          </cell>
          <cell r="D11">
            <v>2002</v>
          </cell>
          <cell r="E11">
            <v>2003</v>
          </cell>
          <cell r="F11">
            <v>2004</v>
          </cell>
          <cell r="G11">
            <v>2005</v>
          </cell>
          <cell r="H11">
            <v>2006</v>
          </cell>
          <cell r="I11">
            <v>2007</v>
          </cell>
          <cell r="J11">
            <v>2008</v>
          </cell>
          <cell r="K11">
            <v>2009</v>
          </cell>
          <cell r="L11">
            <v>2010</v>
          </cell>
          <cell r="M11">
            <v>2011</v>
          </cell>
          <cell r="N11">
            <v>2012</v>
          </cell>
        </row>
        <row r="12">
          <cell r="B12" t="str">
            <v>CDR</v>
          </cell>
          <cell r="C12">
            <v>1</v>
          </cell>
          <cell r="E12">
            <v>0.2</v>
          </cell>
          <cell r="F12">
            <v>0.8</v>
          </cell>
        </row>
        <row r="13">
          <cell r="B13" t="str">
            <v>ADT</v>
          </cell>
          <cell r="C13">
            <v>1</v>
          </cell>
          <cell r="E13">
            <v>0.5</v>
          </cell>
          <cell r="F13">
            <v>0.5</v>
          </cell>
        </row>
        <row r="14">
          <cell r="B14" t="str">
            <v>Charges</v>
          </cell>
          <cell r="C14">
            <v>1</v>
          </cell>
          <cell r="E14">
            <v>0.5</v>
          </cell>
          <cell r="F14">
            <v>0.5</v>
          </cell>
        </row>
        <row r="15">
          <cell r="B15" t="str">
            <v>MD Master</v>
          </cell>
          <cell r="C15">
            <v>1</v>
          </cell>
          <cell r="E15">
            <v>0.5</v>
          </cell>
          <cell r="F15">
            <v>0.5</v>
          </cell>
        </row>
        <row r="16">
          <cell r="B16" t="str">
            <v>MR</v>
          </cell>
          <cell r="C16">
            <v>1</v>
          </cell>
          <cell r="E16">
            <v>0.5</v>
          </cell>
          <cell r="F16">
            <v>0.5</v>
          </cell>
        </row>
        <row r="17">
          <cell r="B17" t="str">
            <v>Orders</v>
          </cell>
          <cell r="C17">
            <v>1</v>
          </cell>
          <cell r="E17">
            <v>0.2</v>
          </cell>
          <cell r="F17">
            <v>0.8</v>
          </cell>
        </row>
        <row r="18">
          <cell r="B18" t="str">
            <v>Other</v>
          </cell>
          <cell r="C18">
            <v>1</v>
          </cell>
          <cell r="E18">
            <v>0.6</v>
          </cell>
          <cell r="F18">
            <v>0.4</v>
          </cell>
        </row>
        <row r="19">
          <cell r="B19" t="str">
            <v>PPMS</v>
          </cell>
          <cell r="C19">
            <v>1</v>
          </cell>
          <cell r="E19">
            <v>0.6</v>
          </cell>
          <cell r="F19">
            <v>0.4</v>
          </cell>
        </row>
        <row r="20">
          <cell r="B20" t="str">
            <v>Results</v>
          </cell>
          <cell r="C20">
            <v>1</v>
          </cell>
          <cell r="E20">
            <v>0.6</v>
          </cell>
          <cell r="F20">
            <v>0.4</v>
          </cell>
        </row>
        <row r="21">
          <cell r="B21" t="str">
            <v>Sched</v>
          </cell>
          <cell r="C21">
            <v>1</v>
          </cell>
          <cell r="E21">
            <v>0.5</v>
          </cell>
          <cell r="F21">
            <v>0.5</v>
          </cell>
        </row>
      </sheetData>
      <sheetData sheetId="7">
        <row r="7">
          <cell r="C7">
            <v>-0.2</v>
          </cell>
        </row>
        <row r="13">
          <cell r="C13">
            <v>1.05</v>
          </cell>
        </row>
      </sheetData>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Revenue"/>
      <sheetName val="Expense"/>
      <sheetName val="Capital"/>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Summary"/>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
      <sheetName val="Factors &amp; Constants"/>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Summary"/>
      <sheetName val="ITRevenue"/>
      <sheetName val="Capital Spending"/>
    </sheetNames>
    <sheetDataSet>
      <sheetData sheetId="0">
        <row r="6">
          <cell r="F6">
            <v>37196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abSelected="1" zoomScaleNormal="100" zoomScaleSheetLayoutView="100" zoomScalePageLayoutView="70" workbookViewId="0">
      <selection activeCell="H32" sqref="H32"/>
    </sheetView>
  </sheetViews>
  <sheetFormatPr defaultColWidth="8.85546875" defaultRowHeight="15.75"/>
  <cols>
    <col min="1" max="1" width="5.28515625" style="87" customWidth="1"/>
    <col min="2" max="2" width="21" style="87" customWidth="1"/>
    <col min="3" max="4" width="8.85546875" style="87"/>
    <col min="5" max="5" width="24" style="87" customWidth="1"/>
    <col min="6" max="9" width="8.85546875" style="87"/>
    <col min="10" max="10" width="56.7109375" style="87" customWidth="1"/>
    <col min="11" max="16384" width="8.85546875" style="87"/>
  </cols>
  <sheetData>
    <row r="1" spans="1:10">
      <c r="A1" s="142" t="s">
        <v>174</v>
      </c>
      <c r="C1" s="185" t="s">
        <v>272</v>
      </c>
      <c r="D1" s="186"/>
      <c r="E1" s="186"/>
      <c r="F1" s="186"/>
      <c r="G1" s="186"/>
      <c r="H1" s="186"/>
      <c r="I1" s="186"/>
      <c r="J1" s="186"/>
    </row>
    <row r="4" spans="1:10">
      <c r="A4" s="88"/>
      <c r="B4" s="89"/>
      <c r="C4" s="89"/>
      <c r="D4" s="89"/>
      <c r="E4" s="89"/>
      <c r="F4" s="89"/>
      <c r="G4" s="89"/>
      <c r="H4" s="89"/>
      <c r="I4" s="89"/>
      <c r="J4" s="89"/>
    </row>
    <row r="5" spans="1:10">
      <c r="A5" s="89"/>
      <c r="B5" s="89"/>
      <c r="C5" s="89"/>
      <c r="D5" s="89"/>
      <c r="E5" s="89"/>
      <c r="F5" s="89"/>
      <c r="G5" s="89"/>
      <c r="H5" s="89"/>
      <c r="I5" s="89"/>
      <c r="J5" s="89"/>
    </row>
    <row r="6" spans="1:10">
      <c r="A6" s="89"/>
      <c r="B6" s="89"/>
      <c r="C6" s="89"/>
      <c r="D6" s="89"/>
      <c r="E6" s="89"/>
      <c r="F6" s="89"/>
      <c r="G6" s="89"/>
      <c r="H6" s="89"/>
      <c r="I6" s="89"/>
      <c r="J6" s="89"/>
    </row>
    <row r="7" spans="1:10">
      <c r="A7" s="89"/>
      <c r="B7" s="89"/>
      <c r="C7" s="89"/>
      <c r="D7" s="89"/>
      <c r="E7" s="89"/>
      <c r="F7" s="89"/>
      <c r="G7" s="89"/>
      <c r="H7" s="89"/>
      <c r="I7" s="89"/>
      <c r="J7" s="89"/>
    </row>
    <row r="8" spans="1:10">
      <c r="A8" s="89"/>
      <c r="B8" s="89"/>
      <c r="C8" s="89"/>
      <c r="D8" s="89"/>
      <c r="E8" s="89"/>
      <c r="F8" s="89"/>
      <c r="G8" s="89"/>
      <c r="H8" s="89"/>
      <c r="I8" s="89"/>
      <c r="J8" s="89"/>
    </row>
    <row r="9" spans="1:10">
      <c r="A9" s="89"/>
      <c r="B9" s="89"/>
      <c r="C9" s="89"/>
      <c r="D9" s="89"/>
      <c r="E9" s="89"/>
      <c r="F9" s="89"/>
      <c r="G9" s="89"/>
      <c r="H9" s="89"/>
      <c r="I9" s="89"/>
      <c r="J9" s="89"/>
    </row>
    <row r="10" spans="1:10">
      <c r="A10" s="89"/>
      <c r="B10" s="89"/>
      <c r="C10" s="89"/>
      <c r="D10" s="89"/>
      <c r="E10" s="89"/>
      <c r="F10" s="89"/>
      <c r="G10" s="89"/>
      <c r="H10" s="89"/>
      <c r="I10" s="89"/>
      <c r="J10" s="89"/>
    </row>
    <row r="11" spans="1:10">
      <c r="A11" s="89"/>
      <c r="B11" s="89"/>
      <c r="C11" s="89"/>
      <c r="D11" s="89"/>
      <c r="E11" s="89"/>
      <c r="F11" s="89"/>
      <c r="G11" s="89"/>
      <c r="H11" s="89"/>
      <c r="I11" s="89"/>
      <c r="J11" s="89"/>
    </row>
    <row r="12" spans="1:10">
      <c r="A12" s="89"/>
      <c r="B12" s="89"/>
      <c r="C12" s="89"/>
      <c r="D12" s="89"/>
      <c r="E12" s="89"/>
      <c r="F12" s="89"/>
      <c r="G12" s="89"/>
      <c r="H12" s="89"/>
      <c r="I12" s="89"/>
      <c r="J12" s="89"/>
    </row>
    <row r="13" spans="1:10">
      <c r="A13" s="89"/>
      <c r="B13" s="89"/>
      <c r="C13" s="89"/>
      <c r="D13" s="89"/>
      <c r="E13" s="89"/>
      <c r="F13" s="89"/>
      <c r="G13" s="89"/>
      <c r="H13" s="89"/>
      <c r="I13" s="89"/>
      <c r="J13" s="89"/>
    </row>
    <row r="14" spans="1:10">
      <c r="A14" s="89"/>
      <c r="B14" s="89"/>
      <c r="C14" s="89"/>
      <c r="D14" s="89"/>
      <c r="E14" s="89"/>
      <c r="F14" s="89"/>
      <c r="G14" s="89"/>
      <c r="H14" s="89"/>
      <c r="I14" s="89"/>
      <c r="J14" s="89"/>
    </row>
    <row r="15" spans="1:10">
      <c r="A15" s="89"/>
      <c r="B15" s="89"/>
      <c r="C15" s="89"/>
      <c r="D15" s="89"/>
      <c r="E15" s="89"/>
      <c r="F15" s="89"/>
      <c r="G15" s="89"/>
      <c r="H15" s="89"/>
      <c r="I15" s="89"/>
      <c r="J15" s="89"/>
    </row>
    <row r="16" spans="1:10">
      <c r="A16" s="89"/>
      <c r="B16" s="89"/>
      <c r="C16" s="89"/>
      <c r="D16" s="89"/>
      <c r="E16" s="89"/>
      <c r="F16" s="89"/>
      <c r="G16" s="89"/>
      <c r="H16" s="89"/>
      <c r="I16" s="89"/>
      <c r="J16" s="89"/>
    </row>
    <row r="17" spans="1:10">
      <c r="A17" s="89"/>
      <c r="B17" s="89"/>
      <c r="C17" s="89"/>
      <c r="D17" s="89"/>
      <c r="E17" s="89"/>
      <c r="F17" s="89"/>
      <c r="G17" s="89"/>
      <c r="H17" s="89"/>
      <c r="I17" s="89"/>
      <c r="J17" s="89"/>
    </row>
    <row r="18" spans="1:10">
      <c r="A18" s="89"/>
      <c r="B18" s="89"/>
      <c r="C18" s="89"/>
      <c r="D18" s="89"/>
      <c r="E18" s="89"/>
      <c r="F18" s="89"/>
      <c r="G18" s="89"/>
      <c r="H18" s="89"/>
      <c r="I18" s="89"/>
      <c r="J18" s="89"/>
    </row>
    <row r="19" spans="1:10">
      <c r="A19" s="89"/>
      <c r="B19" s="89"/>
      <c r="C19" s="89"/>
      <c r="D19" s="89"/>
      <c r="E19" s="89"/>
      <c r="F19" s="89"/>
      <c r="G19" s="89"/>
      <c r="H19" s="89"/>
      <c r="I19" s="89"/>
      <c r="J19" s="89"/>
    </row>
    <row r="20" spans="1:10">
      <c r="A20" s="89"/>
      <c r="B20" s="89"/>
      <c r="C20" s="89"/>
      <c r="D20" s="89"/>
      <c r="E20" s="89"/>
      <c r="F20" s="89"/>
      <c r="G20" s="89"/>
      <c r="H20" s="89"/>
      <c r="I20" s="89"/>
      <c r="J20" s="89"/>
    </row>
    <row r="21" spans="1:10">
      <c r="A21" s="89"/>
      <c r="B21" s="89"/>
      <c r="C21" s="89"/>
      <c r="D21" s="89"/>
      <c r="E21" s="89"/>
      <c r="F21" s="89"/>
      <c r="G21" s="89"/>
      <c r="H21" s="89"/>
      <c r="I21" s="89"/>
      <c r="J21" s="89"/>
    </row>
    <row r="22" spans="1:10">
      <c r="A22" s="89"/>
      <c r="B22" s="89"/>
      <c r="C22" s="89"/>
      <c r="D22" s="89"/>
      <c r="E22" s="89"/>
      <c r="F22" s="89"/>
      <c r="G22" s="89"/>
      <c r="H22" s="89"/>
      <c r="I22" s="89"/>
      <c r="J22" s="89"/>
    </row>
    <row r="23" spans="1:10" ht="28.5" customHeight="1">
      <c r="A23" s="183" t="s">
        <v>166</v>
      </c>
      <c r="B23" s="184"/>
      <c r="C23" s="184"/>
      <c r="D23" s="184"/>
      <c r="E23" s="184"/>
      <c r="F23" s="184"/>
      <c r="G23" s="184"/>
      <c r="H23" s="184"/>
      <c r="I23" s="184"/>
      <c r="J23" s="184"/>
    </row>
    <row r="24" spans="1:10">
      <c r="A24" s="89"/>
      <c r="B24" s="89"/>
      <c r="C24" s="89"/>
      <c r="D24" s="89"/>
      <c r="E24" s="89"/>
      <c r="F24" s="89"/>
      <c r="G24" s="89"/>
      <c r="H24" s="89"/>
      <c r="I24" s="89"/>
      <c r="J24" s="89"/>
    </row>
    <row r="25" spans="1:10">
      <c r="A25" s="90" t="s">
        <v>198</v>
      </c>
      <c r="B25" s="89"/>
      <c r="C25" s="89"/>
      <c r="D25" s="89"/>
      <c r="E25" s="89"/>
      <c r="F25" s="89"/>
      <c r="G25" s="89"/>
      <c r="H25" s="89"/>
      <c r="I25" s="89"/>
      <c r="J25" s="89"/>
    </row>
    <row r="26" spans="1:10">
      <c r="A26" s="89">
        <v>1</v>
      </c>
      <c r="B26" s="89" t="s">
        <v>147</v>
      </c>
      <c r="C26" s="89"/>
      <c r="D26" s="89"/>
      <c r="E26" s="89"/>
      <c r="F26" s="89"/>
      <c r="G26" s="89"/>
      <c r="H26" s="89"/>
      <c r="I26" s="89"/>
      <c r="J26" s="89"/>
    </row>
    <row r="27" spans="1:10">
      <c r="A27" s="89">
        <v>2</v>
      </c>
      <c r="B27" s="143" t="s">
        <v>270</v>
      </c>
      <c r="C27" s="89"/>
      <c r="D27" s="89"/>
      <c r="E27" s="89"/>
      <c r="F27" s="89"/>
      <c r="G27" s="89"/>
      <c r="H27" s="89"/>
      <c r="I27" s="89"/>
      <c r="J27" s="89"/>
    </row>
    <row r="28" spans="1:10">
      <c r="A28" s="89"/>
      <c r="B28" s="89"/>
      <c r="C28" s="89"/>
      <c r="D28" s="89"/>
      <c r="E28" s="89"/>
      <c r="F28" s="89"/>
      <c r="G28" s="89"/>
      <c r="H28" s="89"/>
      <c r="I28" s="89"/>
      <c r="J28" s="89"/>
    </row>
    <row r="29" spans="1:10">
      <c r="A29" s="89"/>
      <c r="B29" s="91" t="s">
        <v>154</v>
      </c>
      <c r="C29" s="89"/>
      <c r="D29" s="89"/>
      <c r="E29" s="89"/>
      <c r="F29" s="89"/>
      <c r="G29" s="89"/>
      <c r="H29" s="89"/>
      <c r="I29" s="89"/>
      <c r="J29" s="89"/>
    </row>
    <row r="30" spans="1:10" ht="16.5" thickBot="1">
      <c r="A30" s="89"/>
      <c r="B30" s="89"/>
      <c r="C30" s="89"/>
      <c r="D30" s="89"/>
      <c r="E30" s="89"/>
      <c r="F30" s="89"/>
      <c r="G30" s="89"/>
      <c r="H30" s="89"/>
      <c r="I30" s="89"/>
      <c r="J30" s="89"/>
    </row>
    <row r="31" spans="1:10">
      <c r="A31" s="89"/>
      <c r="B31" s="179" t="s">
        <v>85</v>
      </c>
      <c r="C31" s="180"/>
      <c r="D31" s="89"/>
      <c r="E31" s="179" t="s">
        <v>121</v>
      </c>
      <c r="F31" s="180"/>
      <c r="G31" s="89"/>
      <c r="H31" s="89"/>
      <c r="I31" s="89"/>
      <c r="J31" s="89"/>
    </row>
    <row r="32" spans="1:10">
      <c r="A32" s="89"/>
      <c r="B32" s="67" t="s">
        <v>89</v>
      </c>
      <c r="C32" s="92">
        <v>1</v>
      </c>
      <c r="D32" s="89"/>
      <c r="E32" s="54" t="s">
        <v>151</v>
      </c>
      <c r="F32" s="92">
        <v>0</v>
      </c>
      <c r="G32" s="89"/>
      <c r="H32" s="89"/>
      <c r="I32" s="89"/>
      <c r="J32" s="89"/>
    </row>
    <row r="33" spans="1:10">
      <c r="A33" s="89"/>
      <c r="B33" s="68" t="s">
        <v>87</v>
      </c>
      <c r="C33" s="93">
        <v>2</v>
      </c>
      <c r="D33" s="89"/>
      <c r="E33" s="54" t="s">
        <v>152</v>
      </c>
      <c r="F33" s="92">
        <v>1</v>
      </c>
      <c r="G33" s="89"/>
      <c r="H33" s="89"/>
      <c r="I33" s="89"/>
      <c r="J33" s="89"/>
    </row>
    <row r="34" spans="1:10" ht="16.5" thickBot="1">
      <c r="A34" s="89"/>
      <c r="B34" s="71" t="s">
        <v>86</v>
      </c>
      <c r="C34" s="94">
        <v>3</v>
      </c>
      <c r="D34" s="89"/>
      <c r="E34" s="54" t="s">
        <v>153</v>
      </c>
      <c r="F34" s="92">
        <v>2</v>
      </c>
      <c r="G34" s="89"/>
      <c r="H34" s="89"/>
      <c r="I34" s="89"/>
      <c r="J34" s="89"/>
    </row>
    <row r="35" spans="1:10" ht="16.5" thickBot="1">
      <c r="A35" s="89"/>
      <c r="B35" s="89"/>
      <c r="C35" s="89"/>
      <c r="D35" s="89"/>
      <c r="E35" s="70" t="s">
        <v>17</v>
      </c>
      <c r="F35" s="94">
        <v>3</v>
      </c>
      <c r="G35" s="89"/>
      <c r="H35" s="89"/>
      <c r="I35" s="89"/>
      <c r="J35" s="89"/>
    </row>
    <row r="36" spans="1:10">
      <c r="A36" s="89"/>
      <c r="B36" s="89"/>
      <c r="C36" s="89"/>
      <c r="D36" s="89"/>
      <c r="E36" s="72"/>
      <c r="F36" s="89"/>
      <c r="G36" s="89"/>
      <c r="H36" s="89"/>
      <c r="I36" s="89"/>
      <c r="J36" s="89"/>
    </row>
    <row r="37" spans="1:10">
      <c r="A37" s="89"/>
      <c r="B37" s="69" t="s">
        <v>155</v>
      </c>
      <c r="C37" s="89"/>
      <c r="D37" s="89"/>
      <c r="E37" s="72"/>
      <c r="F37" s="89"/>
      <c r="G37" s="89"/>
      <c r="H37" s="89"/>
      <c r="I37" s="89"/>
      <c r="J37" s="89"/>
    </row>
    <row r="38" spans="1:10">
      <c r="A38" s="89"/>
      <c r="B38" s="69"/>
      <c r="C38" s="89"/>
      <c r="D38" s="89"/>
      <c r="E38" s="72"/>
      <c r="F38" s="89"/>
      <c r="G38" s="89"/>
      <c r="H38" s="89"/>
      <c r="I38" s="89"/>
      <c r="J38" s="89"/>
    </row>
    <row r="39" spans="1:10">
      <c r="A39" s="90" t="s">
        <v>197</v>
      </c>
      <c r="B39" s="69"/>
      <c r="C39" s="89"/>
      <c r="D39" s="89"/>
      <c r="E39" s="72"/>
      <c r="F39" s="89"/>
      <c r="G39" s="89"/>
      <c r="H39" s="89"/>
      <c r="I39" s="89"/>
      <c r="J39" s="89"/>
    </row>
    <row r="40" spans="1:10">
      <c r="A40" s="89">
        <v>1</v>
      </c>
      <c r="B40" s="69" t="s">
        <v>164</v>
      </c>
      <c r="C40" s="89"/>
      <c r="D40" s="89"/>
      <c r="E40" s="72"/>
      <c r="F40" s="89"/>
      <c r="G40" s="89"/>
      <c r="H40" s="89"/>
      <c r="I40" s="89"/>
      <c r="J40" s="89"/>
    </row>
    <row r="41" spans="1:10">
      <c r="A41" s="89">
        <v>2</v>
      </c>
      <c r="B41" s="143" t="s">
        <v>271</v>
      </c>
      <c r="C41" s="89"/>
      <c r="D41" s="89"/>
      <c r="E41" s="72"/>
      <c r="F41" s="89"/>
      <c r="G41" s="89"/>
      <c r="H41" s="89"/>
      <c r="I41" s="89"/>
      <c r="J41" s="89"/>
    </row>
    <row r="42" spans="1:10" ht="16.5" thickBot="1">
      <c r="A42" s="89"/>
      <c r="B42" s="69"/>
      <c r="C42" s="89"/>
      <c r="D42" s="89"/>
      <c r="E42" s="72"/>
      <c r="F42" s="89"/>
      <c r="G42" s="89"/>
      <c r="H42" s="89"/>
      <c r="I42" s="89"/>
      <c r="J42" s="89"/>
    </row>
    <row r="43" spans="1:10">
      <c r="A43" s="89"/>
      <c r="B43" s="179" t="s">
        <v>163</v>
      </c>
      <c r="C43" s="180"/>
      <c r="D43" s="89"/>
      <c r="E43" s="72"/>
      <c r="F43" s="89"/>
      <c r="G43" s="89"/>
      <c r="H43" s="89"/>
      <c r="I43" s="89"/>
      <c r="J43" s="89"/>
    </row>
    <row r="44" spans="1:10">
      <c r="A44" s="89"/>
      <c r="B44" s="54" t="s">
        <v>156</v>
      </c>
      <c r="C44" s="92">
        <v>0</v>
      </c>
      <c r="D44" s="89"/>
      <c r="E44" s="72"/>
      <c r="F44" s="89"/>
      <c r="G44" s="89"/>
      <c r="H44" s="89"/>
      <c r="I44" s="89"/>
      <c r="J44" s="89"/>
    </row>
    <row r="45" spans="1:10">
      <c r="A45" s="89"/>
      <c r="B45" s="126" t="s">
        <v>200</v>
      </c>
      <c r="C45" s="92">
        <v>1</v>
      </c>
      <c r="D45" s="89"/>
      <c r="E45" s="72"/>
      <c r="F45" s="89"/>
      <c r="G45" s="89"/>
      <c r="H45" s="89"/>
      <c r="I45" s="89"/>
      <c r="J45" s="89"/>
    </row>
    <row r="46" spans="1:10">
      <c r="A46" s="89"/>
      <c r="B46" s="54" t="s">
        <v>202</v>
      </c>
      <c r="C46" s="92">
        <v>2</v>
      </c>
      <c r="D46" s="89"/>
      <c r="E46" s="72"/>
      <c r="F46" s="89"/>
      <c r="G46" s="89"/>
      <c r="H46" s="89"/>
      <c r="I46" s="89"/>
      <c r="J46" s="89"/>
    </row>
    <row r="47" spans="1:10">
      <c r="A47" s="89"/>
      <c r="B47" s="54" t="s">
        <v>201</v>
      </c>
      <c r="C47" s="92">
        <v>3</v>
      </c>
      <c r="D47" s="89"/>
      <c r="E47" s="72"/>
      <c r="F47" s="89"/>
      <c r="G47" s="89"/>
      <c r="H47" s="89"/>
      <c r="I47" s="89"/>
      <c r="J47" s="89"/>
    </row>
    <row r="48" spans="1:10" ht="16.5" thickBot="1">
      <c r="A48" s="89"/>
      <c r="B48" s="70" t="s">
        <v>203</v>
      </c>
      <c r="C48" s="94">
        <v>5</v>
      </c>
      <c r="D48" s="89"/>
      <c r="E48" s="72"/>
      <c r="F48" s="89"/>
      <c r="G48" s="89"/>
      <c r="H48" s="89"/>
      <c r="I48" s="89"/>
      <c r="J48" s="89"/>
    </row>
    <row r="49" spans="1:13">
      <c r="A49" s="89"/>
      <c r="B49" s="72"/>
      <c r="C49" s="89"/>
      <c r="D49" s="89"/>
      <c r="E49" s="72"/>
      <c r="F49" s="89"/>
      <c r="G49" s="89"/>
      <c r="H49" s="89"/>
      <c r="I49" s="89"/>
      <c r="J49" s="89"/>
    </row>
    <row r="50" spans="1:13">
      <c r="A50" s="90" t="s">
        <v>160</v>
      </c>
      <c r="B50" s="69"/>
      <c r="C50" s="89"/>
      <c r="D50" s="89"/>
      <c r="E50" s="72"/>
      <c r="F50" s="89"/>
      <c r="G50" s="89"/>
      <c r="H50" s="89"/>
      <c r="I50" s="89"/>
      <c r="J50" s="89"/>
    </row>
    <row r="51" spans="1:13">
      <c r="A51" s="89">
        <v>1</v>
      </c>
      <c r="B51" s="69" t="s">
        <v>161</v>
      </c>
      <c r="C51" s="89"/>
      <c r="D51" s="89"/>
      <c r="E51" s="72"/>
      <c r="F51" s="89"/>
      <c r="G51" s="89"/>
      <c r="H51" s="89"/>
      <c r="I51" s="89"/>
      <c r="J51" s="89"/>
    </row>
    <row r="52" spans="1:13">
      <c r="A52" s="89">
        <v>2</v>
      </c>
      <c r="B52" s="143" t="s">
        <v>271</v>
      </c>
      <c r="C52" s="89"/>
      <c r="D52" s="89"/>
      <c r="E52" s="72"/>
      <c r="F52" s="89"/>
      <c r="G52" s="89"/>
      <c r="H52" s="89"/>
      <c r="I52" s="89"/>
      <c r="J52" s="89"/>
    </row>
    <row r="53" spans="1:13" ht="16.5" thickBot="1">
      <c r="A53" s="89"/>
      <c r="B53" s="89"/>
      <c r="C53" s="89"/>
      <c r="D53" s="89"/>
      <c r="E53" s="72"/>
      <c r="F53" s="89"/>
      <c r="G53" s="89"/>
      <c r="H53" s="89"/>
      <c r="I53" s="89"/>
      <c r="J53" s="89"/>
    </row>
    <row r="54" spans="1:13">
      <c r="A54" s="89"/>
      <c r="B54" s="179" t="s">
        <v>162</v>
      </c>
      <c r="C54" s="180"/>
      <c r="D54" s="89"/>
      <c r="E54" s="72"/>
      <c r="F54" s="89"/>
      <c r="G54" s="89"/>
      <c r="H54" s="89"/>
      <c r="I54" s="89"/>
      <c r="J54" s="89"/>
    </row>
    <row r="55" spans="1:13">
      <c r="A55" s="89"/>
      <c r="B55" s="67" t="s">
        <v>150</v>
      </c>
      <c r="C55" s="92">
        <v>0</v>
      </c>
      <c r="D55" s="89"/>
      <c r="E55" s="72"/>
      <c r="F55" s="89"/>
      <c r="G55" s="89"/>
      <c r="H55" s="89"/>
      <c r="I55" s="89"/>
      <c r="J55" s="89"/>
    </row>
    <row r="56" spans="1:13">
      <c r="A56" s="89"/>
      <c r="B56" s="67" t="s">
        <v>157</v>
      </c>
      <c r="C56" s="92">
        <v>0</v>
      </c>
      <c r="D56" s="89"/>
      <c r="E56" s="72"/>
      <c r="F56" s="89"/>
      <c r="G56" s="89"/>
      <c r="H56" s="89"/>
      <c r="I56" s="89"/>
      <c r="J56" s="89"/>
    </row>
    <row r="57" spans="1:13">
      <c r="A57" s="89"/>
      <c r="B57" s="68" t="s">
        <v>159</v>
      </c>
      <c r="C57" s="93">
        <v>3</v>
      </c>
      <c r="D57" s="89"/>
      <c r="E57" s="72"/>
      <c r="F57" s="89"/>
      <c r="G57" s="89"/>
      <c r="H57" s="89"/>
      <c r="I57" s="89"/>
      <c r="J57" s="89"/>
    </row>
    <row r="58" spans="1:13" ht="16.5" thickBot="1">
      <c r="A58" s="89"/>
      <c r="B58" s="71" t="s">
        <v>158</v>
      </c>
      <c r="C58" s="94">
        <v>5</v>
      </c>
      <c r="D58" s="89"/>
      <c r="E58" s="72"/>
      <c r="F58" s="89"/>
      <c r="G58" s="89"/>
      <c r="H58" s="89"/>
      <c r="I58" s="89"/>
      <c r="J58" s="89"/>
    </row>
    <row r="59" spans="1:13">
      <c r="A59" s="89"/>
      <c r="B59" s="89"/>
      <c r="C59" s="89"/>
      <c r="D59" s="89"/>
      <c r="E59" s="89"/>
      <c r="F59" s="89"/>
      <c r="G59" s="89"/>
      <c r="H59" s="89"/>
      <c r="I59" s="89"/>
      <c r="J59" s="89"/>
    </row>
    <row r="60" spans="1:13" ht="143.1" customHeight="1">
      <c r="A60" s="181" t="s">
        <v>245</v>
      </c>
      <c r="B60" s="182"/>
      <c r="C60" s="182"/>
      <c r="D60" s="182"/>
      <c r="E60" s="182"/>
      <c r="F60" s="182"/>
      <c r="G60" s="182"/>
      <c r="H60" s="182"/>
      <c r="I60" s="182"/>
      <c r="J60" s="95"/>
      <c r="K60" s="95"/>
      <c r="L60" s="95"/>
      <c r="M60" s="95"/>
    </row>
    <row r="61" spans="1:13" ht="14.25" customHeight="1">
      <c r="A61" s="19"/>
      <c r="B61" s="19"/>
      <c r="C61" s="19"/>
      <c r="D61" s="19"/>
      <c r="E61" s="19"/>
      <c r="F61" s="19"/>
      <c r="G61" s="19"/>
      <c r="H61" s="19"/>
      <c r="I61" s="19"/>
      <c r="J61" s="19"/>
    </row>
    <row r="62" spans="1:13" ht="14.25" customHeight="1">
      <c r="A62" s="19"/>
      <c r="B62" s="19"/>
      <c r="C62" s="19"/>
      <c r="D62" s="19"/>
      <c r="E62" s="19"/>
      <c r="F62" s="19"/>
      <c r="G62" s="19"/>
      <c r="H62" s="19"/>
      <c r="I62" s="19"/>
      <c r="J62" s="19"/>
    </row>
    <row r="63" spans="1:13" ht="14.25" customHeight="1">
      <c r="A63" s="19"/>
      <c r="B63" s="19"/>
      <c r="C63" s="19"/>
      <c r="D63" s="19"/>
      <c r="E63" s="19"/>
      <c r="F63" s="19"/>
      <c r="G63" s="19"/>
      <c r="H63" s="19"/>
      <c r="I63" s="19"/>
      <c r="J63" s="19"/>
    </row>
    <row r="64" spans="1:13" ht="14.25" customHeight="1">
      <c r="A64" s="19"/>
      <c r="B64" s="19"/>
      <c r="C64" s="19"/>
      <c r="D64" s="19"/>
      <c r="E64" s="19"/>
      <c r="F64" s="19"/>
      <c r="G64" s="19"/>
      <c r="H64" s="19"/>
      <c r="I64" s="19"/>
      <c r="J64" s="19"/>
    </row>
    <row r="65" spans="1:10" ht="14.25" customHeight="1">
      <c r="A65" s="19"/>
      <c r="B65" s="19"/>
      <c r="C65" s="19"/>
      <c r="D65" s="19"/>
      <c r="E65" s="19"/>
      <c r="F65" s="19"/>
      <c r="G65" s="19"/>
      <c r="H65" s="19"/>
      <c r="I65" s="19"/>
      <c r="J65" s="19"/>
    </row>
    <row r="66" spans="1:10" ht="14.25" customHeight="1">
      <c r="A66" s="19"/>
      <c r="B66" s="19"/>
      <c r="C66" s="19"/>
      <c r="D66" s="19"/>
      <c r="E66" s="19"/>
      <c r="F66" s="19"/>
      <c r="G66" s="19"/>
      <c r="H66" s="19"/>
      <c r="I66" s="19"/>
      <c r="J66" s="19"/>
    </row>
    <row r="67" spans="1:10" ht="14.25" customHeight="1">
      <c r="A67" s="19"/>
      <c r="B67" s="19"/>
      <c r="C67" s="19"/>
      <c r="D67" s="19"/>
      <c r="E67" s="19"/>
      <c r="F67" s="19"/>
      <c r="G67" s="19"/>
      <c r="H67" s="19"/>
      <c r="I67" s="19"/>
      <c r="J67" s="19"/>
    </row>
    <row r="68" spans="1:10" ht="14.25" customHeight="1">
      <c r="A68" s="19"/>
      <c r="B68" s="19"/>
      <c r="C68" s="19"/>
      <c r="D68" s="19"/>
      <c r="E68" s="19"/>
      <c r="F68" s="19"/>
      <c r="G68" s="19"/>
      <c r="H68" s="19"/>
      <c r="I68" s="19"/>
      <c r="J68" s="19"/>
    </row>
    <row r="69" spans="1:10" ht="14.25" customHeight="1">
      <c r="A69" s="19"/>
      <c r="B69" s="19"/>
      <c r="C69" s="19"/>
      <c r="D69" s="19"/>
      <c r="E69" s="19"/>
      <c r="F69" s="19"/>
      <c r="G69" s="19"/>
      <c r="H69" s="19"/>
      <c r="I69" s="19"/>
      <c r="J69" s="19"/>
    </row>
    <row r="70" spans="1:10" ht="14.25" customHeight="1">
      <c r="A70" s="19"/>
      <c r="B70" s="19"/>
      <c r="C70" s="19"/>
      <c r="D70" s="19"/>
      <c r="E70" s="19"/>
      <c r="F70" s="19"/>
      <c r="G70" s="19"/>
      <c r="H70" s="19"/>
      <c r="I70" s="19"/>
      <c r="J70" s="19"/>
    </row>
    <row r="71" spans="1:10" ht="14.25" customHeight="1">
      <c r="A71" s="19"/>
      <c r="B71" s="19"/>
      <c r="C71" s="19"/>
      <c r="D71" s="19"/>
      <c r="E71" s="19"/>
      <c r="F71" s="19"/>
      <c r="G71" s="19"/>
      <c r="H71" s="19"/>
      <c r="I71" s="19"/>
      <c r="J71" s="19"/>
    </row>
    <row r="72" spans="1:10" ht="14.25" customHeight="1">
      <c r="A72" s="19"/>
      <c r="B72" s="19"/>
      <c r="C72" s="19"/>
      <c r="D72" s="19"/>
      <c r="E72" s="19"/>
      <c r="F72" s="19"/>
      <c r="G72" s="19"/>
      <c r="H72" s="19"/>
      <c r="I72" s="19"/>
      <c r="J72" s="19"/>
    </row>
    <row r="73" spans="1:10" ht="14.25" customHeight="1">
      <c r="A73" s="19"/>
      <c r="B73" s="19"/>
      <c r="C73" s="19"/>
      <c r="D73" s="19"/>
      <c r="E73" s="19"/>
      <c r="F73" s="19"/>
      <c r="G73" s="19"/>
      <c r="H73" s="19"/>
      <c r="I73" s="19"/>
      <c r="J73" s="19"/>
    </row>
    <row r="74" spans="1:10" ht="14.25" customHeight="1">
      <c r="A74" s="19"/>
      <c r="B74" s="19"/>
      <c r="C74" s="19"/>
      <c r="D74" s="19"/>
      <c r="E74" s="19"/>
      <c r="F74" s="19"/>
      <c r="G74" s="19"/>
      <c r="H74" s="19"/>
      <c r="I74" s="19"/>
      <c r="J74" s="19"/>
    </row>
    <row r="75" spans="1:10" ht="14.25" customHeight="1">
      <c r="A75" s="19"/>
      <c r="B75" s="19"/>
      <c r="C75" s="19"/>
      <c r="D75" s="19"/>
      <c r="E75" s="19"/>
      <c r="F75" s="19"/>
      <c r="G75" s="19"/>
      <c r="H75" s="19"/>
      <c r="I75" s="19"/>
      <c r="J75" s="19"/>
    </row>
    <row r="76" spans="1:10" ht="14.25" customHeight="1">
      <c r="A76" s="19"/>
      <c r="B76" s="19"/>
      <c r="C76" s="19"/>
      <c r="D76" s="19"/>
      <c r="E76" s="19"/>
      <c r="F76" s="19"/>
      <c r="G76" s="19"/>
      <c r="H76" s="19"/>
      <c r="I76" s="19"/>
      <c r="J76" s="19"/>
    </row>
    <row r="77" spans="1:10" ht="14.25" customHeight="1">
      <c r="A77" s="19"/>
      <c r="B77" s="19"/>
      <c r="C77" s="19"/>
      <c r="D77" s="19"/>
      <c r="E77" s="19"/>
      <c r="F77" s="19"/>
      <c r="G77" s="19"/>
      <c r="H77" s="19"/>
      <c r="I77" s="19"/>
      <c r="J77" s="19"/>
    </row>
    <row r="78" spans="1:10" ht="14.25" customHeight="1">
      <c r="A78" s="19"/>
      <c r="B78" s="19"/>
      <c r="C78" s="19"/>
      <c r="D78" s="19"/>
      <c r="E78" s="19"/>
      <c r="F78" s="19"/>
      <c r="G78" s="19"/>
      <c r="H78" s="19"/>
      <c r="I78" s="19"/>
      <c r="J78" s="19"/>
    </row>
    <row r="79" spans="1:10" ht="14.25" customHeight="1">
      <c r="A79" s="19"/>
      <c r="B79" s="19"/>
      <c r="C79" s="19"/>
      <c r="D79" s="19"/>
      <c r="E79" s="19"/>
      <c r="F79" s="19"/>
      <c r="G79" s="19"/>
      <c r="H79" s="19"/>
      <c r="I79" s="19"/>
      <c r="J79" s="19"/>
    </row>
    <row r="80" spans="1:10" ht="14.25" customHeight="1">
      <c r="A80" s="19"/>
      <c r="B80" s="19"/>
      <c r="C80" s="19"/>
      <c r="D80" s="19"/>
      <c r="E80" s="19"/>
      <c r="F80" s="19"/>
      <c r="G80" s="19"/>
      <c r="H80" s="19"/>
      <c r="I80" s="19"/>
      <c r="J80" s="19"/>
    </row>
    <row r="81" spans="1:10" ht="14.25" customHeight="1">
      <c r="A81" s="19"/>
      <c r="B81" s="19"/>
      <c r="C81" s="19"/>
      <c r="D81" s="19"/>
      <c r="E81" s="19"/>
      <c r="F81" s="19"/>
      <c r="G81" s="19"/>
      <c r="H81" s="19"/>
      <c r="I81" s="19"/>
      <c r="J81" s="19"/>
    </row>
    <row r="82" spans="1:10" ht="14.25" customHeight="1">
      <c r="A82" s="19"/>
      <c r="B82" s="19"/>
      <c r="C82" s="19"/>
      <c r="D82" s="19"/>
      <c r="E82" s="19"/>
      <c r="F82" s="19"/>
      <c r="G82" s="19"/>
      <c r="H82" s="19"/>
      <c r="I82" s="19"/>
      <c r="J82" s="19"/>
    </row>
    <row r="83" spans="1:10" ht="14.25" customHeight="1">
      <c r="A83" s="19"/>
      <c r="B83" s="19"/>
      <c r="C83" s="19"/>
      <c r="D83" s="19"/>
      <c r="E83" s="19"/>
      <c r="F83" s="19"/>
      <c r="G83" s="19"/>
      <c r="H83" s="19"/>
      <c r="I83" s="19"/>
      <c r="J83" s="19"/>
    </row>
    <row r="84" spans="1:10" ht="14.25" customHeight="1">
      <c r="A84" s="19"/>
      <c r="B84" s="19"/>
      <c r="C84" s="19"/>
      <c r="D84" s="19"/>
      <c r="E84" s="19"/>
      <c r="F84" s="19"/>
      <c r="G84" s="19"/>
      <c r="H84" s="19"/>
      <c r="I84" s="19"/>
      <c r="J84" s="19"/>
    </row>
  </sheetData>
  <sheetProtection algorithmName="SHA-512" hashValue="7gU9npC1y/VN0aL4eFflRKmmlIBjNLDgvm/KAnMExceW8neNoddflPGCuAk/sB4BSdSax2JzlmtAAMTKutIlxw==" saltValue="cO7vCxU49ZEgg5ZjM3sjrA==" spinCount="100000" sheet="1" objects="1" scenarios="1"/>
  <mergeCells count="7">
    <mergeCell ref="B54:C54"/>
    <mergeCell ref="A60:I60"/>
    <mergeCell ref="A23:J23"/>
    <mergeCell ref="C1:J1"/>
    <mergeCell ref="B31:C31"/>
    <mergeCell ref="E31:F31"/>
    <mergeCell ref="B43:C43"/>
  </mergeCells>
  <pageMargins left="0.25" right="0.25" top="0.75" bottom="0.75" header="0.3" footer="0.3"/>
  <pageSetup scale="80" orientation="landscape" horizontalDpi="300" verticalDpi="300" r:id="rId1"/>
  <headerFooter>
    <oddHeader>&amp;CSHIE and CHR RFP - March 2018
Technical Questionnaire - &amp;A</oddHeader>
  </headerFooter>
  <rowBreaks count="1" manualBreakCount="1">
    <brk id="2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77"/>
  <sheetViews>
    <sheetView zoomScaleNormal="100" zoomScaleSheetLayoutView="125" workbookViewId="0">
      <selection activeCell="F3" sqref="F3"/>
    </sheetView>
  </sheetViews>
  <sheetFormatPr defaultColWidth="8.85546875" defaultRowHeight="15.75"/>
  <cols>
    <col min="1" max="1" width="15.7109375" style="177" customWidth="1"/>
    <col min="2" max="2" width="9" style="150" hidden="1" customWidth="1"/>
    <col min="3" max="3" width="4.7109375" style="151" customWidth="1"/>
    <col min="4" max="4" width="30.7109375" style="152" customWidth="1"/>
    <col min="5" max="5" width="12.7109375" style="75" customWidth="1"/>
    <col min="6" max="6" width="12.7109375" style="121" customWidth="1"/>
    <col min="7" max="7" width="9.140625" style="121" hidden="1" customWidth="1"/>
    <col min="8" max="8" width="80.85546875" style="148" customWidth="1"/>
    <col min="9" max="9" width="8.7109375" style="76" customWidth="1"/>
    <col min="10" max="16384" width="8.85546875" style="77"/>
  </cols>
  <sheetData>
    <row r="1" spans="1:9" ht="15.75" customHeight="1">
      <c r="A1" s="149" t="str">
        <f>'Overview &amp; Instructions'!A1</f>
        <v>Bidder Name:   TBD</v>
      </c>
      <c r="I1" s="178" t="s">
        <v>272</v>
      </c>
    </row>
    <row r="2" spans="1:9" s="79" customFormat="1" ht="31.5">
      <c r="A2" s="66" t="s">
        <v>29</v>
      </c>
      <c r="B2" s="66" t="s">
        <v>146</v>
      </c>
      <c r="C2" s="66" t="s">
        <v>146</v>
      </c>
      <c r="D2" s="66" t="s">
        <v>5</v>
      </c>
      <c r="E2" s="66" t="s">
        <v>85</v>
      </c>
      <c r="F2" s="66" t="s">
        <v>148</v>
      </c>
      <c r="G2" s="66" t="s">
        <v>105</v>
      </c>
      <c r="H2" s="66" t="s">
        <v>269</v>
      </c>
      <c r="I2" s="78" t="s">
        <v>149</v>
      </c>
    </row>
    <row r="3" spans="1:9" ht="94.5">
      <c r="A3" s="153" t="s">
        <v>8</v>
      </c>
      <c r="B3" s="83">
        <v>1.01</v>
      </c>
      <c r="C3" s="82">
        <v>1</v>
      </c>
      <c r="D3" s="154" t="s">
        <v>124</v>
      </c>
      <c r="E3" s="80" t="s">
        <v>86</v>
      </c>
      <c r="F3" s="122"/>
      <c r="G3" s="122"/>
      <c r="H3" s="146"/>
      <c r="I3" s="81">
        <f t="shared" ref="I3:I34" si="0">VLOOKUP(E3,PriorityValues,2,FALSE)*IF(F3&gt;"",VLOOKUP(F3,StatusValues,2,FALSE),0)</f>
        <v>0</v>
      </c>
    </row>
    <row r="4" spans="1:9" ht="78.75">
      <c r="A4" s="155" t="s">
        <v>8</v>
      </c>
      <c r="B4" s="83">
        <f t="shared" ref="B4:B7" si="1">B3+0.01</f>
        <v>1.02</v>
      </c>
      <c r="C4" s="82">
        <v>2</v>
      </c>
      <c r="D4" s="154" t="s">
        <v>125</v>
      </c>
      <c r="E4" s="80" t="s">
        <v>86</v>
      </c>
      <c r="F4" s="122"/>
      <c r="G4" s="122"/>
      <c r="H4" s="146"/>
      <c r="I4" s="81">
        <f t="shared" si="0"/>
        <v>0</v>
      </c>
    </row>
    <row r="5" spans="1:9" ht="141.75">
      <c r="A5" s="155" t="s">
        <v>8</v>
      </c>
      <c r="B5" s="83">
        <f t="shared" si="1"/>
        <v>1.03</v>
      </c>
      <c r="C5" s="82">
        <v>3</v>
      </c>
      <c r="D5" s="154" t="s">
        <v>48</v>
      </c>
      <c r="E5" s="80" t="s">
        <v>86</v>
      </c>
      <c r="F5" s="122"/>
      <c r="G5" s="122">
        <v>1</v>
      </c>
      <c r="H5" s="146"/>
      <c r="I5" s="81">
        <f t="shared" si="0"/>
        <v>0</v>
      </c>
    </row>
    <row r="6" spans="1:9" ht="141.75">
      <c r="A6" s="155" t="s">
        <v>8</v>
      </c>
      <c r="B6" s="83">
        <f t="shared" si="1"/>
        <v>1.04</v>
      </c>
      <c r="C6" s="82">
        <v>4</v>
      </c>
      <c r="D6" s="154" t="s">
        <v>26</v>
      </c>
      <c r="E6" s="80" t="s">
        <v>86</v>
      </c>
      <c r="F6" s="122"/>
      <c r="G6" s="122">
        <v>1</v>
      </c>
      <c r="H6" s="146"/>
      <c r="I6" s="81">
        <f t="shared" si="0"/>
        <v>0</v>
      </c>
    </row>
    <row r="7" spans="1:9" ht="78.75">
      <c r="A7" s="155" t="s">
        <v>8</v>
      </c>
      <c r="B7" s="83">
        <f t="shared" si="1"/>
        <v>1.05</v>
      </c>
      <c r="C7" s="82">
        <v>5</v>
      </c>
      <c r="D7" s="154" t="s">
        <v>49</v>
      </c>
      <c r="E7" s="80" t="s">
        <v>86</v>
      </c>
      <c r="F7" s="122"/>
      <c r="G7" s="122">
        <v>1</v>
      </c>
      <c r="H7" s="146"/>
      <c r="I7" s="81">
        <f t="shared" si="0"/>
        <v>0</v>
      </c>
    </row>
    <row r="8" spans="1:9" ht="63">
      <c r="A8" s="155" t="s">
        <v>8</v>
      </c>
      <c r="B8" s="83">
        <f t="shared" ref="B8:B17" si="2">B7+0.01</f>
        <v>1.06</v>
      </c>
      <c r="C8" s="82">
        <v>6</v>
      </c>
      <c r="D8" s="156" t="s">
        <v>74</v>
      </c>
      <c r="E8" s="57" t="s">
        <v>87</v>
      </c>
      <c r="F8" s="122"/>
      <c r="G8" s="122">
        <v>1</v>
      </c>
      <c r="H8" s="146"/>
      <c r="I8" s="81">
        <f t="shared" si="0"/>
        <v>0</v>
      </c>
    </row>
    <row r="9" spans="1:9" ht="78.75">
      <c r="A9" s="155" t="s">
        <v>8</v>
      </c>
      <c r="B9" s="83">
        <f t="shared" si="2"/>
        <v>1.07</v>
      </c>
      <c r="C9" s="82">
        <v>7</v>
      </c>
      <c r="D9" s="156" t="s">
        <v>132</v>
      </c>
      <c r="E9" s="57" t="s">
        <v>89</v>
      </c>
      <c r="F9" s="122"/>
      <c r="G9" s="122">
        <v>1</v>
      </c>
      <c r="H9" s="146"/>
      <c r="I9" s="81">
        <f t="shared" si="0"/>
        <v>0</v>
      </c>
    </row>
    <row r="10" spans="1:9" ht="94.5">
      <c r="A10" s="155" t="s">
        <v>8</v>
      </c>
      <c r="B10" s="83">
        <f t="shared" si="2"/>
        <v>1.08</v>
      </c>
      <c r="C10" s="82">
        <v>8</v>
      </c>
      <c r="D10" s="156" t="s">
        <v>130</v>
      </c>
      <c r="E10" s="57" t="s">
        <v>87</v>
      </c>
      <c r="F10" s="122"/>
      <c r="G10" s="122">
        <v>1</v>
      </c>
      <c r="H10" s="146"/>
      <c r="I10" s="81">
        <f t="shared" si="0"/>
        <v>0</v>
      </c>
    </row>
    <row r="11" spans="1:9" ht="126">
      <c r="A11" s="155" t="s">
        <v>8</v>
      </c>
      <c r="B11" s="83">
        <f t="shared" si="2"/>
        <v>1.0900000000000001</v>
      </c>
      <c r="C11" s="82">
        <v>9</v>
      </c>
      <c r="D11" s="156" t="s">
        <v>7</v>
      </c>
      <c r="E11" s="57" t="s">
        <v>86</v>
      </c>
      <c r="F11" s="122"/>
      <c r="G11" s="122">
        <v>1</v>
      </c>
      <c r="H11" s="146"/>
      <c r="I11" s="81">
        <f t="shared" si="0"/>
        <v>0</v>
      </c>
    </row>
    <row r="12" spans="1:9" ht="63">
      <c r="A12" s="155" t="s">
        <v>8</v>
      </c>
      <c r="B12" s="157">
        <f t="shared" si="2"/>
        <v>1.1000000000000001</v>
      </c>
      <c r="C12" s="82">
        <v>10</v>
      </c>
      <c r="D12" s="154" t="s">
        <v>6</v>
      </c>
      <c r="E12" s="80" t="s">
        <v>89</v>
      </c>
      <c r="F12" s="122"/>
      <c r="G12" s="122">
        <v>1</v>
      </c>
      <c r="H12" s="146"/>
      <c r="I12" s="81">
        <f t="shared" si="0"/>
        <v>0</v>
      </c>
    </row>
    <row r="13" spans="1:9" ht="47.25">
      <c r="A13" s="155"/>
      <c r="B13" s="157">
        <f t="shared" si="2"/>
        <v>1.1100000000000001</v>
      </c>
      <c r="C13" s="82">
        <v>11</v>
      </c>
      <c r="D13" s="154" t="s">
        <v>173</v>
      </c>
      <c r="E13" s="80" t="s">
        <v>87</v>
      </c>
      <c r="F13" s="122"/>
      <c r="G13" s="122">
        <v>1</v>
      </c>
      <c r="H13" s="146"/>
      <c r="I13" s="81">
        <f t="shared" si="0"/>
        <v>0</v>
      </c>
    </row>
    <row r="14" spans="1:9" ht="78.75">
      <c r="A14" s="155"/>
      <c r="B14" s="157">
        <f t="shared" si="2"/>
        <v>1.1200000000000001</v>
      </c>
      <c r="C14" s="82">
        <v>12</v>
      </c>
      <c r="D14" s="154" t="s">
        <v>88</v>
      </c>
      <c r="E14" s="80" t="s">
        <v>86</v>
      </c>
      <c r="F14" s="122"/>
      <c r="G14" s="122">
        <v>1</v>
      </c>
      <c r="H14" s="146"/>
      <c r="I14" s="81">
        <f t="shared" si="0"/>
        <v>0</v>
      </c>
    </row>
    <row r="15" spans="1:9" ht="78.75">
      <c r="A15" s="155"/>
      <c r="B15" s="157">
        <f t="shared" si="2"/>
        <v>1.1300000000000001</v>
      </c>
      <c r="C15" s="82">
        <v>13</v>
      </c>
      <c r="D15" s="154" t="s">
        <v>75</v>
      </c>
      <c r="E15" s="80" t="s">
        <v>89</v>
      </c>
      <c r="F15" s="122"/>
      <c r="G15" s="122">
        <v>1</v>
      </c>
      <c r="H15" s="146"/>
      <c r="I15" s="81">
        <f t="shared" si="0"/>
        <v>0</v>
      </c>
    </row>
    <row r="16" spans="1:9" ht="63">
      <c r="A16" s="155"/>
      <c r="B16" s="157">
        <f t="shared" si="2"/>
        <v>1.1400000000000001</v>
      </c>
      <c r="C16" s="82">
        <v>14</v>
      </c>
      <c r="D16" s="154" t="s">
        <v>76</v>
      </c>
      <c r="E16" s="80" t="s">
        <v>87</v>
      </c>
      <c r="F16" s="122"/>
      <c r="G16" s="122">
        <v>1</v>
      </c>
      <c r="H16" s="146"/>
      <c r="I16" s="81">
        <f t="shared" si="0"/>
        <v>0</v>
      </c>
    </row>
    <row r="17" spans="1:9" ht="110.25">
      <c r="A17" s="155"/>
      <c r="B17" s="157">
        <f t="shared" si="2"/>
        <v>1.1500000000000001</v>
      </c>
      <c r="C17" s="82">
        <v>15</v>
      </c>
      <c r="D17" s="154" t="s">
        <v>265</v>
      </c>
      <c r="E17" s="80" t="s">
        <v>87</v>
      </c>
      <c r="F17" s="122"/>
      <c r="G17" s="122">
        <v>1</v>
      </c>
      <c r="H17" s="146"/>
      <c r="I17" s="81">
        <f t="shared" si="0"/>
        <v>0</v>
      </c>
    </row>
    <row r="18" spans="1:9" ht="94.5">
      <c r="A18" s="158" t="s">
        <v>172</v>
      </c>
      <c r="B18" s="159">
        <v>2.0099999999999998</v>
      </c>
      <c r="C18" s="82">
        <v>16</v>
      </c>
      <c r="D18" s="154" t="s">
        <v>131</v>
      </c>
      <c r="E18" s="80" t="s">
        <v>87</v>
      </c>
      <c r="F18" s="122"/>
      <c r="G18" s="122">
        <v>1</v>
      </c>
      <c r="H18" s="146"/>
      <c r="I18" s="81">
        <f t="shared" si="0"/>
        <v>0</v>
      </c>
    </row>
    <row r="19" spans="1:9" ht="94.5">
      <c r="A19" s="160" t="s">
        <v>9</v>
      </c>
      <c r="B19" s="159">
        <f>B18+0.01</f>
        <v>2.0199999999999996</v>
      </c>
      <c r="C19" s="82">
        <v>17</v>
      </c>
      <c r="D19" s="154" t="s">
        <v>93</v>
      </c>
      <c r="E19" s="80" t="s">
        <v>86</v>
      </c>
      <c r="F19" s="122"/>
      <c r="G19" s="122">
        <v>1</v>
      </c>
      <c r="H19" s="146"/>
      <c r="I19" s="81">
        <f t="shared" si="0"/>
        <v>0</v>
      </c>
    </row>
    <row r="20" spans="1:9" ht="78.75">
      <c r="A20" s="160" t="s">
        <v>9</v>
      </c>
      <c r="B20" s="159">
        <f t="shared" ref="B20:B40" si="3">B19+0.01</f>
        <v>2.0299999999999994</v>
      </c>
      <c r="C20" s="82">
        <v>18</v>
      </c>
      <c r="D20" s="154" t="s">
        <v>90</v>
      </c>
      <c r="E20" s="80" t="s">
        <v>87</v>
      </c>
      <c r="F20" s="122"/>
      <c r="G20" s="122">
        <v>1</v>
      </c>
      <c r="H20" s="146"/>
      <c r="I20" s="81">
        <f t="shared" si="0"/>
        <v>0</v>
      </c>
    </row>
    <row r="21" spans="1:9" ht="63">
      <c r="A21" s="160" t="s">
        <v>9</v>
      </c>
      <c r="B21" s="159">
        <f t="shared" si="3"/>
        <v>2.0399999999999991</v>
      </c>
      <c r="C21" s="82">
        <v>19</v>
      </c>
      <c r="D21" s="154" t="s">
        <v>92</v>
      </c>
      <c r="E21" s="80" t="s">
        <v>86</v>
      </c>
      <c r="F21" s="122"/>
      <c r="G21" s="122">
        <v>1</v>
      </c>
      <c r="H21" s="146"/>
      <c r="I21" s="81">
        <f t="shared" si="0"/>
        <v>0</v>
      </c>
    </row>
    <row r="22" spans="1:9" ht="78.75">
      <c r="A22" s="160" t="s">
        <v>9</v>
      </c>
      <c r="B22" s="159">
        <f t="shared" si="3"/>
        <v>2.0499999999999989</v>
      </c>
      <c r="C22" s="82">
        <v>20</v>
      </c>
      <c r="D22" s="154" t="s">
        <v>50</v>
      </c>
      <c r="E22" s="80" t="s">
        <v>87</v>
      </c>
      <c r="F22" s="122"/>
      <c r="G22" s="122">
        <v>1</v>
      </c>
      <c r="H22" s="146"/>
      <c r="I22" s="81">
        <f t="shared" si="0"/>
        <v>0</v>
      </c>
    </row>
    <row r="23" spans="1:9" ht="31.5">
      <c r="A23" s="160" t="s">
        <v>9</v>
      </c>
      <c r="B23" s="159">
        <f t="shared" si="3"/>
        <v>2.0599999999999987</v>
      </c>
      <c r="C23" s="82">
        <v>21</v>
      </c>
      <c r="D23" s="154" t="s">
        <v>91</v>
      </c>
      <c r="E23" s="80" t="s">
        <v>87</v>
      </c>
      <c r="F23" s="122"/>
      <c r="G23" s="122">
        <v>1</v>
      </c>
      <c r="H23" s="146"/>
      <c r="I23" s="81">
        <f t="shared" si="0"/>
        <v>0</v>
      </c>
    </row>
    <row r="24" spans="1:9" ht="63">
      <c r="A24" s="160" t="s">
        <v>9</v>
      </c>
      <c r="B24" s="159">
        <f t="shared" si="3"/>
        <v>2.0699999999999985</v>
      </c>
      <c r="C24" s="82">
        <v>22</v>
      </c>
      <c r="D24" s="154" t="s">
        <v>51</v>
      </c>
      <c r="E24" s="80" t="s">
        <v>87</v>
      </c>
      <c r="F24" s="122"/>
      <c r="G24" s="122">
        <v>1</v>
      </c>
      <c r="H24" s="146"/>
      <c r="I24" s="81">
        <f t="shared" si="0"/>
        <v>0</v>
      </c>
    </row>
    <row r="25" spans="1:9" ht="47.25">
      <c r="A25" s="160" t="s">
        <v>9</v>
      </c>
      <c r="B25" s="159">
        <f t="shared" si="3"/>
        <v>2.0799999999999983</v>
      </c>
      <c r="C25" s="82">
        <v>23</v>
      </c>
      <c r="D25" s="154" t="s">
        <v>126</v>
      </c>
      <c r="E25" s="80" t="s">
        <v>86</v>
      </c>
      <c r="F25" s="122"/>
      <c r="G25" s="122">
        <v>1</v>
      </c>
      <c r="H25" s="146"/>
      <c r="I25" s="81">
        <f t="shared" si="0"/>
        <v>0</v>
      </c>
    </row>
    <row r="26" spans="1:9" ht="78.75">
      <c r="A26" s="160" t="s">
        <v>9</v>
      </c>
      <c r="B26" s="159">
        <f t="shared" si="3"/>
        <v>2.0899999999999981</v>
      </c>
      <c r="C26" s="82">
        <v>24</v>
      </c>
      <c r="D26" s="154" t="s">
        <v>73</v>
      </c>
      <c r="E26" s="80" t="s">
        <v>87</v>
      </c>
      <c r="F26" s="122"/>
      <c r="G26" s="122">
        <v>1</v>
      </c>
      <c r="H26" s="146"/>
      <c r="I26" s="81">
        <f t="shared" si="0"/>
        <v>0</v>
      </c>
    </row>
    <row r="27" spans="1:9" ht="78.75">
      <c r="A27" s="160" t="s">
        <v>9</v>
      </c>
      <c r="B27" s="159">
        <f t="shared" si="3"/>
        <v>2.0999999999999979</v>
      </c>
      <c r="C27" s="82">
        <v>25</v>
      </c>
      <c r="D27" s="156" t="s">
        <v>127</v>
      </c>
      <c r="E27" s="57" t="s">
        <v>87</v>
      </c>
      <c r="F27" s="122"/>
      <c r="G27" s="122">
        <v>1</v>
      </c>
      <c r="H27" s="146"/>
      <c r="I27" s="81">
        <f t="shared" si="0"/>
        <v>0</v>
      </c>
    </row>
    <row r="28" spans="1:9" ht="63">
      <c r="A28" s="160" t="s">
        <v>9</v>
      </c>
      <c r="B28" s="159">
        <f t="shared" si="3"/>
        <v>2.1099999999999977</v>
      </c>
      <c r="C28" s="82">
        <v>26</v>
      </c>
      <c r="D28" s="154" t="s">
        <v>52</v>
      </c>
      <c r="E28" s="80" t="s">
        <v>87</v>
      </c>
      <c r="F28" s="122"/>
      <c r="G28" s="122">
        <v>1</v>
      </c>
      <c r="H28" s="146"/>
      <c r="I28" s="81">
        <f t="shared" si="0"/>
        <v>0</v>
      </c>
    </row>
    <row r="29" spans="1:9" ht="94.5">
      <c r="A29" s="160" t="s">
        <v>9</v>
      </c>
      <c r="B29" s="159">
        <f t="shared" si="3"/>
        <v>2.1199999999999974</v>
      </c>
      <c r="C29" s="82">
        <v>27</v>
      </c>
      <c r="D29" s="154" t="s">
        <v>128</v>
      </c>
      <c r="E29" s="80" t="s">
        <v>87</v>
      </c>
      <c r="F29" s="122"/>
      <c r="G29" s="122">
        <v>1</v>
      </c>
      <c r="H29" s="146"/>
      <c r="I29" s="81">
        <f t="shared" si="0"/>
        <v>0</v>
      </c>
    </row>
    <row r="30" spans="1:9" ht="94.5">
      <c r="A30" s="160" t="s">
        <v>9</v>
      </c>
      <c r="B30" s="159">
        <f t="shared" si="3"/>
        <v>2.1299999999999972</v>
      </c>
      <c r="C30" s="82">
        <v>28</v>
      </c>
      <c r="D30" s="161" t="s">
        <v>252</v>
      </c>
      <c r="E30" s="80" t="s">
        <v>86</v>
      </c>
      <c r="F30" s="122"/>
      <c r="G30" s="122">
        <v>1</v>
      </c>
      <c r="H30" s="146"/>
      <c r="I30" s="81">
        <f t="shared" si="0"/>
        <v>0</v>
      </c>
    </row>
    <row r="31" spans="1:9" ht="78.75">
      <c r="A31" s="160" t="s">
        <v>9</v>
      </c>
      <c r="B31" s="159">
        <f t="shared" si="3"/>
        <v>2.139999999999997</v>
      </c>
      <c r="C31" s="82">
        <v>29</v>
      </c>
      <c r="D31" s="154" t="s">
        <v>129</v>
      </c>
      <c r="E31" s="80" t="s">
        <v>87</v>
      </c>
      <c r="F31" s="122"/>
      <c r="G31" s="122">
        <v>1</v>
      </c>
      <c r="H31" s="146"/>
      <c r="I31" s="81">
        <f t="shared" si="0"/>
        <v>0</v>
      </c>
    </row>
    <row r="32" spans="1:9" ht="110.25">
      <c r="A32" s="160" t="s">
        <v>9</v>
      </c>
      <c r="B32" s="159">
        <f t="shared" si="3"/>
        <v>2.1499999999999968</v>
      </c>
      <c r="C32" s="82">
        <v>30</v>
      </c>
      <c r="D32" s="162" t="s">
        <v>253</v>
      </c>
      <c r="E32" s="57" t="s">
        <v>86</v>
      </c>
      <c r="F32" s="122"/>
      <c r="G32" s="122">
        <v>1</v>
      </c>
      <c r="H32" s="146"/>
      <c r="I32" s="81">
        <f t="shared" si="0"/>
        <v>0</v>
      </c>
    </row>
    <row r="33" spans="1:9" ht="63">
      <c r="A33" s="160" t="s">
        <v>9</v>
      </c>
      <c r="B33" s="159">
        <f t="shared" si="3"/>
        <v>2.1599999999999966</v>
      </c>
      <c r="C33" s="82">
        <v>31</v>
      </c>
      <c r="D33" s="156" t="s">
        <v>53</v>
      </c>
      <c r="E33" s="57" t="s">
        <v>87</v>
      </c>
      <c r="F33" s="122"/>
      <c r="G33" s="122">
        <v>1</v>
      </c>
      <c r="H33" s="146"/>
      <c r="I33" s="81">
        <f t="shared" si="0"/>
        <v>0</v>
      </c>
    </row>
    <row r="34" spans="1:9" ht="110.25">
      <c r="A34" s="160" t="s">
        <v>9</v>
      </c>
      <c r="B34" s="159">
        <f t="shared" si="3"/>
        <v>2.1699999999999964</v>
      </c>
      <c r="C34" s="82">
        <v>32</v>
      </c>
      <c r="D34" s="156" t="s">
        <v>54</v>
      </c>
      <c r="E34" s="57" t="s">
        <v>86</v>
      </c>
      <c r="F34" s="122"/>
      <c r="G34" s="122">
        <v>1</v>
      </c>
      <c r="H34" s="146"/>
      <c r="I34" s="81">
        <f t="shared" si="0"/>
        <v>0</v>
      </c>
    </row>
    <row r="35" spans="1:9" ht="126">
      <c r="A35" s="163"/>
      <c r="B35" s="159">
        <f t="shared" si="3"/>
        <v>2.1799999999999962</v>
      </c>
      <c r="C35" s="82">
        <v>33</v>
      </c>
      <c r="D35" s="156" t="s">
        <v>55</v>
      </c>
      <c r="E35" s="57" t="s">
        <v>86</v>
      </c>
      <c r="F35" s="122"/>
      <c r="G35" s="122">
        <v>1</v>
      </c>
      <c r="H35" s="146"/>
      <c r="I35" s="81">
        <f t="shared" ref="I35:I66" si="4">VLOOKUP(E35,PriorityValues,2,FALSE)*IF(F35&gt;"",VLOOKUP(F35,StatusValues,2,FALSE),0)</f>
        <v>0</v>
      </c>
    </row>
    <row r="36" spans="1:9" ht="63">
      <c r="A36" s="160" t="s">
        <v>9</v>
      </c>
      <c r="B36" s="159">
        <f t="shared" si="3"/>
        <v>2.1899999999999959</v>
      </c>
      <c r="C36" s="82">
        <v>34</v>
      </c>
      <c r="D36" s="156" t="s">
        <v>3</v>
      </c>
      <c r="E36" s="57" t="s">
        <v>86</v>
      </c>
      <c r="F36" s="122"/>
      <c r="G36" s="122">
        <v>1</v>
      </c>
      <c r="H36" s="146"/>
      <c r="I36" s="81">
        <f t="shared" si="4"/>
        <v>0</v>
      </c>
    </row>
    <row r="37" spans="1:9" ht="141.75">
      <c r="A37" s="160" t="s">
        <v>9</v>
      </c>
      <c r="B37" s="159">
        <f t="shared" si="3"/>
        <v>2.1999999999999957</v>
      </c>
      <c r="C37" s="82">
        <v>35</v>
      </c>
      <c r="D37" s="156" t="s">
        <v>144</v>
      </c>
      <c r="E37" s="57" t="s">
        <v>87</v>
      </c>
      <c r="F37" s="122"/>
      <c r="G37" s="122">
        <v>1</v>
      </c>
      <c r="H37" s="146"/>
      <c r="I37" s="81">
        <f t="shared" si="4"/>
        <v>0</v>
      </c>
    </row>
    <row r="38" spans="1:9" ht="31.5">
      <c r="A38" s="160" t="s">
        <v>9</v>
      </c>
      <c r="B38" s="159">
        <f t="shared" si="3"/>
        <v>2.2099999999999955</v>
      </c>
      <c r="C38" s="82">
        <v>36</v>
      </c>
      <c r="D38" s="156" t="s">
        <v>4</v>
      </c>
      <c r="E38" s="57" t="s">
        <v>89</v>
      </c>
      <c r="F38" s="122"/>
      <c r="G38" s="122">
        <v>1</v>
      </c>
      <c r="H38" s="146"/>
      <c r="I38" s="81">
        <f t="shared" si="4"/>
        <v>0</v>
      </c>
    </row>
    <row r="39" spans="1:9" ht="110.25">
      <c r="A39" s="160" t="s">
        <v>9</v>
      </c>
      <c r="B39" s="159">
        <f t="shared" si="3"/>
        <v>2.2199999999999953</v>
      </c>
      <c r="C39" s="82">
        <v>37</v>
      </c>
      <c r="D39" s="162" t="s">
        <v>254</v>
      </c>
      <c r="E39" s="57" t="s">
        <v>87</v>
      </c>
      <c r="F39" s="122"/>
      <c r="G39" s="122">
        <v>1</v>
      </c>
      <c r="H39" s="146"/>
      <c r="I39" s="81">
        <f t="shared" si="4"/>
        <v>0</v>
      </c>
    </row>
    <row r="40" spans="1:9" ht="110.25">
      <c r="A40" s="160" t="s">
        <v>9</v>
      </c>
      <c r="B40" s="159">
        <f t="shared" si="3"/>
        <v>2.2299999999999951</v>
      </c>
      <c r="C40" s="82">
        <v>38</v>
      </c>
      <c r="D40" s="164" t="s">
        <v>255</v>
      </c>
      <c r="E40" s="84" t="s">
        <v>86</v>
      </c>
      <c r="F40" s="122"/>
      <c r="G40" s="122">
        <v>1</v>
      </c>
      <c r="H40" s="146"/>
      <c r="I40" s="81">
        <f t="shared" si="4"/>
        <v>0</v>
      </c>
    </row>
    <row r="41" spans="1:9" ht="173.25">
      <c r="A41" s="165" t="s">
        <v>256</v>
      </c>
      <c r="B41" s="159">
        <f>B40+0.01</f>
        <v>2.2399999999999949</v>
      </c>
      <c r="C41" s="82">
        <v>39</v>
      </c>
      <c r="D41" s="164" t="s">
        <v>133</v>
      </c>
      <c r="E41" s="84" t="s">
        <v>86</v>
      </c>
      <c r="F41" s="122"/>
      <c r="G41" s="122">
        <v>1</v>
      </c>
      <c r="H41" s="146"/>
      <c r="I41" s="81">
        <f t="shared" si="4"/>
        <v>0</v>
      </c>
    </row>
    <row r="42" spans="1:9" ht="94.5">
      <c r="A42" s="165"/>
      <c r="B42" s="159">
        <f t="shared" ref="B42:B48" si="5">B41+0.01</f>
        <v>2.2499999999999947</v>
      </c>
      <c r="C42" s="82">
        <v>40</v>
      </c>
      <c r="D42" s="164" t="s">
        <v>78</v>
      </c>
      <c r="E42" s="84" t="s">
        <v>86</v>
      </c>
      <c r="F42" s="122"/>
      <c r="G42" s="122">
        <v>1</v>
      </c>
      <c r="H42" s="146"/>
      <c r="I42" s="81">
        <f t="shared" si="4"/>
        <v>0</v>
      </c>
    </row>
    <row r="43" spans="1:9" ht="94.5">
      <c r="A43" s="165"/>
      <c r="B43" s="159">
        <f t="shared" si="5"/>
        <v>2.2599999999999945</v>
      </c>
      <c r="C43" s="82">
        <v>41</v>
      </c>
      <c r="D43" s="164" t="s">
        <v>257</v>
      </c>
      <c r="E43" s="84" t="s">
        <v>86</v>
      </c>
      <c r="F43" s="122"/>
      <c r="G43" s="122">
        <v>1</v>
      </c>
      <c r="H43" s="146"/>
      <c r="I43" s="81">
        <f t="shared" si="4"/>
        <v>0</v>
      </c>
    </row>
    <row r="44" spans="1:9" ht="94.5">
      <c r="A44" s="165"/>
      <c r="B44" s="159">
        <f t="shared" si="5"/>
        <v>2.2699999999999942</v>
      </c>
      <c r="C44" s="82">
        <v>42</v>
      </c>
      <c r="D44" s="164" t="s">
        <v>77</v>
      </c>
      <c r="E44" s="84" t="s">
        <v>86</v>
      </c>
      <c r="F44" s="122"/>
      <c r="G44" s="122">
        <v>1</v>
      </c>
      <c r="H44" s="146"/>
      <c r="I44" s="81">
        <f t="shared" si="4"/>
        <v>0</v>
      </c>
    </row>
    <row r="45" spans="1:9" ht="47.25">
      <c r="A45" s="165"/>
      <c r="B45" s="159">
        <f t="shared" si="5"/>
        <v>2.279999999999994</v>
      </c>
      <c r="C45" s="82">
        <v>43</v>
      </c>
      <c r="D45" s="164" t="s">
        <v>79</v>
      </c>
      <c r="E45" s="84" t="s">
        <v>87</v>
      </c>
      <c r="F45" s="122"/>
      <c r="G45" s="122">
        <v>1</v>
      </c>
      <c r="H45" s="146"/>
      <c r="I45" s="81">
        <f t="shared" si="4"/>
        <v>0</v>
      </c>
    </row>
    <row r="46" spans="1:9" ht="126">
      <c r="A46" s="165"/>
      <c r="B46" s="166">
        <f t="shared" si="5"/>
        <v>2.2899999999999938</v>
      </c>
      <c r="C46" s="82">
        <v>44</v>
      </c>
      <c r="D46" s="164" t="s">
        <v>266</v>
      </c>
      <c r="E46" s="84" t="s">
        <v>86</v>
      </c>
      <c r="F46" s="122"/>
      <c r="G46" s="122">
        <v>1</v>
      </c>
      <c r="H46" s="146"/>
      <c r="I46" s="81">
        <f t="shared" si="4"/>
        <v>0</v>
      </c>
    </row>
    <row r="47" spans="1:9" ht="141.75">
      <c r="A47" s="165"/>
      <c r="B47" s="159">
        <f t="shared" si="5"/>
        <v>2.2999999999999936</v>
      </c>
      <c r="C47" s="82">
        <v>45</v>
      </c>
      <c r="D47" s="164" t="s">
        <v>260</v>
      </c>
      <c r="E47" s="84" t="s">
        <v>86</v>
      </c>
      <c r="F47" s="122"/>
      <c r="G47" s="122">
        <v>1</v>
      </c>
      <c r="H47" s="146"/>
      <c r="I47" s="81">
        <f t="shared" si="4"/>
        <v>0</v>
      </c>
    </row>
    <row r="48" spans="1:9" ht="78.75">
      <c r="A48" s="165"/>
      <c r="B48" s="159">
        <f t="shared" si="5"/>
        <v>2.3099999999999934</v>
      </c>
      <c r="C48" s="82">
        <v>46</v>
      </c>
      <c r="D48" s="164" t="s">
        <v>80</v>
      </c>
      <c r="E48" s="84" t="s">
        <v>87</v>
      </c>
      <c r="F48" s="122"/>
      <c r="G48" s="122">
        <v>1</v>
      </c>
      <c r="H48" s="146"/>
      <c r="I48" s="81">
        <f t="shared" si="4"/>
        <v>0</v>
      </c>
    </row>
    <row r="49" spans="1:9" ht="78.75">
      <c r="A49" s="167" t="s">
        <v>10</v>
      </c>
      <c r="B49" s="168">
        <v>3.01</v>
      </c>
      <c r="C49" s="82">
        <v>47</v>
      </c>
      <c r="D49" s="156" t="s">
        <v>0</v>
      </c>
      <c r="E49" s="57" t="s">
        <v>87</v>
      </c>
      <c r="F49" s="122"/>
      <c r="G49" s="122">
        <v>1</v>
      </c>
      <c r="H49" s="146"/>
      <c r="I49" s="81">
        <f t="shared" si="4"/>
        <v>0</v>
      </c>
    </row>
    <row r="50" spans="1:9" ht="31.5">
      <c r="A50" s="167"/>
      <c r="B50" s="168">
        <v>3.02</v>
      </c>
      <c r="C50" s="82">
        <v>48</v>
      </c>
      <c r="D50" s="156" t="s">
        <v>1</v>
      </c>
      <c r="E50" s="57" t="s">
        <v>87</v>
      </c>
      <c r="F50" s="122"/>
      <c r="G50" s="122">
        <v>1</v>
      </c>
      <c r="H50" s="146"/>
      <c r="I50" s="81">
        <f t="shared" si="4"/>
        <v>0</v>
      </c>
    </row>
    <row r="51" spans="1:9" ht="63">
      <c r="A51" s="167"/>
      <c r="B51" s="168">
        <f t="shared" ref="B51:B59" si="6">B50+0.01</f>
        <v>3.03</v>
      </c>
      <c r="C51" s="82">
        <v>49</v>
      </c>
      <c r="D51" s="156" t="s">
        <v>2</v>
      </c>
      <c r="E51" s="57" t="s">
        <v>89</v>
      </c>
      <c r="F51" s="122"/>
      <c r="G51" s="122">
        <v>1</v>
      </c>
      <c r="H51" s="146"/>
      <c r="I51" s="81">
        <f t="shared" si="4"/>
        <v>0</v>
      </c>
    </row>
    <row r="52" spans="1:9" ht="78.75">
      <c r="A52" s="167"/>
      <c r="B52" s="168">
        <f t="shared" si="6"/>
        <v>3.0399999999999996</v>
      </c>
      <c r="C52" s="82">
        <v>50</v>
      </c>
      <c r="D52" s="156" t="s">
        <v>56</v>
      </c>
      <c r="E52" s="57" t="s">
        <v>87</v>
      </c>
      <c r="F52" s="122"/>
      <c r="G52" s="122">
        <v>1</v>
      </c>
      <c r="H52" s="146"/>
      <c r="I52" s="81">
        <f t="shared" si="4"/>
        <v>0</v>
      </c>
    </row>
    <row r="53" spans="1:9" ht="94.5">
      <c r="A53" s="169" t="s">
        <v>10</v>
      </c>
      <c r="B53" s="168">
        <f t="shared" si="6"/>
        <v>3.0499999999999994</v>
      </c>
      <c r="C53" s="82">
        <v>51</v>
      </c>
      <c r="D53" s="156" t="s">
        <v>94</v>
      </c>
      <c r="E53" s="57" t="s">
        <v>89</v>
      </c>
      <c r="F53" s="122"/>
      <c r="G53" s="122">
        <v>1</v>
      </c>
      <c r="H53" s="146"/>
      <c r="I53" s="81">
        <f t="shared" si="4"/>
        <v>0</v>
      </c>
    </row>
    <row r="54" spans="1:9" ht="63">
      <c r="A54" s="169" t="s">
        <v>10</v>
      </c>
      <c r="B54" s="168">
        <f t="shared" si="6"/>
        <v>3.0599999999999992</v>
      </c>
      <c r="C54" s="82">
        <v>52</v>
      </c>
      <c r="D54" s="162" t="s">
        <v>258</v>
      </c>
      <c r="E54" s="57" t="s">
        <v>89</v>
      </c>
      <c r="F54" s="122"/>
      <c r="G54" s="122">
        <v>1</v>
      </c>
      <c r="H54" s="146"/>
      <c r="I54" s="81">
        <f t="shared" si="4"/>
        <v>0</v>
      </c>
    </row>
    <row r="55" spans="1:9" ht="47.25">
      <c r="A55" s="169" t="s">
        <v>10</v>
      </c>
      <c r="B55" s="168">
        <f t="shared" si="6"/>
        <v>3.069999999999999</v>
      </c>
      <c r="C55" s="82">
        <v>53</v>
      </c>
      <c r="D55" s="156" t="s">
        <v>170</v>
      </c>
      <c r="E55" s="57" t="s">
        <v>89</v>
      </c>
      <c r="F55" s="122"/>
      <c r="G55" s="122">
        <v>1</v>
      </c>
      <c r="H55" s="146"/>
      <c r="I55" s="81">
        <f t="shared" si="4"/>
        <v>0</v>
      </c>
    </row>
    <row r="56" spans="1:9" ht="47.25">
      <c r="A56" s="169" t="s">
        <v>10</v>
      </c>
      <c r="B56" s="168">
        <f t="shared" si="6"/>
        <v>3.0799999999999987</v>
      </c>
      <c r="C56" s="82">
        <v>54</v>
      </c>
      <c r="D56" s="156" t="s">
        <v>57</v>
      </c>
      <c r="E56" s="57" t="s">
        <v>89</v>
      </c>
      <c r="F56" s="122"/>
      <c r="G56" s="122">
        <v>1</v>
      </c>
      <c r="H56" s="146"/>
      <c r="I56" s="81">
        <f t="shared" si="4"/>
        <v>0</v>
      </c>
    </row>
    <row r="57" spans="1:9" ht="94.5">
      <c r="A57" s="169" t="s">
        <v>10</v>
      </c>
      <c r="B57" s="168">
        <f t="shared" si="6"/>
        <v>3.0899999999999985</v>
      </c>
      <c r="C57" s="82">
        <v>55</v>
      </c>
      <c r="D57" s="156" t="s">
        <v>58</v>
      </c>
      <c r="E57" s="57" t="s">
        <v>89</v>
      </c>
      <c r="F57" s="122"/>
      <c r="G57" s="122">
        <v>1</v>
      </c>
      <c r="H57" s="146"/>
      <c r="I57" s="81">
        <f t="shared" si="4"/>
        <v>0</v>
      </c>
    </row>
    <row r="58" spans="1:9" ht="63">
      <c r="A58" s="169" t="s">
        <v>10</v>
      </c>
      <c r="B58" s="170">
        <f t="shared" si="6"/>
        <v>3.0999999999999983</v>
      </c>
      <c r="C58" s="82">
        <v>56</v>
      </c>
      <c r="D58" s="156" t="s">
        <v>59</v>
      </c>
      <c r="E58" s="57" t="s">
        <v>89</v>
      </c>
      <c r="F58" s="122"/>
      <c r="G58" s="122">
        <v>1</v>
      </c>
      <c r="H58" s="146"/>
      <c r="I58" s="81">
        <f t="shared" si="4"/>
        <v>0</v>
      </c>
    </row>
    <row r="59" spans="1:9" ht="94.5">
      <c r="A59" s="169" t="s">
        <v>10</v>
      </c>
      <c r="B59" s="168">
        <f t="shared" si="6"/>
        <v>3.1099999999999981</v>
      </c>
      <c r="C59" s="82">
        <v>57</v>
      </c>
      <c r="D59" s="156" t="s">
        <v>95</v>
      </c>
      <c r="E59" s="57" t="s">
        <v>86</v>
      </c>
      <c r="F59" s="122"/>
      <c r="G59" s="122">
        <v>1</v>
      </c>
      <c r="H59" s="146"/>
      <c r="I59" s="81">
        <f t="shared" si="4"/>
        <v>0</v>
      </c>
    </row>
    <row r="60" spans="1:9" ht="94.5">
      <c r="A60" s="171" t="s">
        <v>81</v>
      </c>
      <c r="B60" s="172">
        <v>4.01</v>
      </c>
      <c r="C60" s="82">
        <v>58</v>
      </c>
      <c r="D60" s="156" t="s">
        <v>134</v>
      </c>
      <c r="E60" s="57" t="s">
        <v>86</v>
      </c>
      <c r="F60" s="122"/>
      <c r="G60" s="122">
        <v>1</v>
      </c>
      <c r="H60" s="146"/>
      <c r="I60" s="81">
        <f t="shared" si="4"/>
        <v>0</v>
      </c>
    </row>
    <row r="61" spans="1:9" ht="78.75">
      <c r="A61" s="173"/>
      <c r="B61" s="172">
        <f>B60+0.01</f>
        <v>4.0199999999999996</v>
      </c>
      <c r="C61" s="82">
        <v>59</v>
      </c>
      <c r="D61" s="156" t="s">
        <v>83</v>
      </c>
      <c r="E61" s="57" t="s">
        <v>86</v>
      </c>
      <c r="F61" s="122"/>
      <c r="G61" s="122">
        <v>1</v>
      </c>
      <c r="H61" s="146"/>
      <c r="I61" s="81">
        <f t="shared" si="4"/>
        <v>0</v>
      </c>
    </row>
    <row r="62" spans="1:9" ht="63">
      <c r="A62" s="173"/>
      <c r="B62" s="172">
        <f t="shared" ref="B62:B63" si="7">B61+0.01</f>
        <v>4.0299999999999994</v>
      </c>
      <c r="C62" s="82">
        <v>60</v>
      </c>
      <c r="D62" s="156" t="s">
        <v>96</v>
      </c>
      <c r="E62" s="57" t="s">
        <v>87</v>
      </c>
      <c r="F62" s="122"/>
      <c r="G62" s="122">
        <v>1</v>
      </c>
      <c r="H62" s="146"/>
      <c r="I62" s="81">
        <f t="shared" si="4"/>
        <v>0</v>
      </c>
    </row>
    <row r="63" spans="1:9" ht="63">
      <c r="A63" s="173"/>
      <c r="B63" s="172">
        <f t="shared" si="7"/>
        <v>4.0399999999999991</v>
      </c>
      <c r="C63" s="82">
        <v>61</v>
      </c>
      <c r="D63" s="156" t="s">
        <v>97</v>
      </c>
      <c r="E63" s="57" t="s">
        <v>89</v>
      </c>
      <c r="F63" s="122"/>
      <c r="G63" s="122">
        <v>1</v>
      </c>
      <c r="H63" s="146"/>
      <c r="I63" s="81">
        <f t="shared" si="4"/>
        <v>0</v>
      </c>
    </row>
    <row r="64" spans="1:9" ht="78.75">
      <c r="A64" s="174" t="s">
        <v>82</v>
      </c>
      <c r="B64" s="86">
        <v>5.01</v>
      </c>
      <c r="C64" s="82">
        <v>62</v>
      </c>
      <c r="D64" s="175" t="s">
        <v>261</v>
      </c>
      <c r="E64" s="57" t="s">
        <v>86</v>
      </c>
      <c r="F64" s="122"/>
      <c r="G64" s="122" t="s">
        <v>106</v>
      </c>
      <c r="H64" s="146"/>
      <c r="I64" s="81">
        <f t="shared" si="4"/>
        <v>0</v>
      </c>
    </row>
    <row r="65" spans="1:9" ht="63">
      <c r="A65" s="174"/>
      <c r="B65" s="86">
        <f>B64+0.01</f>
        <v>5.0199999999999996</v>
      </c>
      <c r="C65" s="82">
        <v>63</v>
      </c>
      <c r="D65" s="156" t="s">
        <v>84</v>
      </c>
      <c r="E65" s="57" t="s">
        <v>86</v>
      </c>
      <c r="F65" s="122"/>
      <c r="G65" s="122">
        <v>2</v>
      </c>
      <c r="H65" s="146"/>
      <c r="I65" s="81">
        <f t="shared" si="4"/>
        <v>0</v>
      </c>
    </row>
    <row r="66" spans="1:9" ht="78.75">
      <c r="A66" s="174"/>
      <c r="B66" s="86">
        <f t="shared" ref="B66:B67" si="8">B65+0.01</f>
        <v>5.0299999999999994</v>
      </c>
      <c r="C66" s="82">
        <v>64</v>
      </c>
      <c r="D66" s="156" t="s">
        <v>104</v>
      </c>
      <c r="E66" s="57" t="s">
        <v>86</v>
      </c>
      <c r="F66" s="122"/>
      <c r="G66" s="122">
        <v>2</v>
      </c>
      <c r="H66" s="146"/>
      <c r="I66" s="81">
        <f t="shared" si="4"/>
        <v>0</v>
      </c>
    </row>
    <row r="67" spans="1:9" ht="63">
      <c r="A67" s="174"/>
      <c r="B67" s="86">
        <f t="shared" si="8"/>
        <v>5.0399999999999991</v>
      </c>
      <c r="C67" s="82">
        <v>65</v>
      </c>
      <c r="D67" s="156" t="s">
        <v>103</v>
      </c>
      <c r="E67" s="57" t="s">
        <v>89</v>
      </c>
      <c r="F67" s="122"/>
      <c r="G67" s="122">
        <v>2</v>
      </c>
      <c r="H67" s="146"/>
      <c r="I67" s="81">
        <f t="shared" ref="I67:I77" si="9">VLOOKUP(E67,PriorityValues,2,FALSE)*IF(F67&gt;"",VLOOKUP(F67,StatusValues,2,FALSE),0)</f>
        <v>0</v>
      </c>
    </row>
    <row r="68" spans="1:9" ht="110.25">
      <c r="A68" s="174"/>
      <c r="B68" s="86">
        <f>B67+0.01</f>
        <v>5.0499999999999989</v>
      </c>
      <c r="C68" s="82">
        <v>66</v>
      </c>
      <c r="D68" s="176" t="s">
        <v>60</v>
      </c>
      <c r="E68" s="57" t="s">
        <v>86</v>
      </c>
      <c r="F68" s="122"/>
      <c r="G68" s="122">
        <v>2</v>
      </c>
      <c r="H68" s="146"/>
      <c r="I68" s="81">
        <f t="shared" si="9"/>
        <v>0</v>
      </c>
    </row>
    <row r="69" spans="1:9" ht="63">
      <c r="A69" s="174"/>
      <c r="B69" s="86">
        <f t="shared" ref="B69" si="10">B68+0.01</f>
        <v>5.0599999999999987</v>
      </c>
      <c r="C69" s="82">
        <v>67</v>
      </c>
      <c r="D69" s="176" t="s">
        <v>259</v>
      </c>
      <c r="E69" s="57" t="s">
        <v>86</v>
      </c>
      <c r="F69" s="122"/>
      <c r="G69" s="122">
        <v>2</v>
      </c>
      <c r="H69" s="146"/>
      <c r="I69" s="81">
        <f t="shared" si="9"/>
        <v>0</v>
      </c>
    </row>
    <row r="70" spans="1:9" ht="63">
      <c r="A70" s="174"/>
      <c r="B70" s="86">
        <f t="shared" ref="B70:B77" si="11">B69+0.01</f>
        <v>5.0699999999999985</v>
      </c>
      <c r="C70" s="82">
        <v>68</v>
      </c>
      <c r="D70" s="176" t="s">
        <v>61</v>
      </c>
      <c r="E70" s="57" t="s">
        <v>86</v>
      </c>
      <c r="F70" s="122"/>
      <c r="G70" s="122">
        <v>2</v>
      </c>
      <c r="H70" s="146"/>
      <c r="I70" s="81">
        <f t="shared" si="9"/>
        <v>0</v>
      </c>
    </row>
    <row r="71" spans="1:9" ht="63">
      <c r="A71" s="174"/>
      <c r="B71" s="86">
        <f t="shared" si="11"/>
        <v>5.0799999999999983</v>
      </c>
      <c r="C71" s="82">
        <v>69</v>
      </c>
      <c r="D71" s="176" t="s">
        <v>62</v>
      </c>
      <c r="E71" s="57" t="s">
        <v>86</v>
      </c>
      <c r="F71" s="122"/>
      <c r="G71" s="122">
        <v>2</v>
      </c>
      <c r="H71" s="146"/>
      <c r="I71" s="81">
        <f t="shared" si="9"/>
        <v>0</v>
      </c>
    </row>
    <row r="72" spans="1:9" ht="47.25">
      <c r="A72" s="174"/>
      <c r="B72" s="86">
        <f t="shared" si="11"/>
        <v>5.0899999999999981</v>
      </c>
      <c r="C72" s="82">
        <v>70</v>
      </c>
      <c r="D72" s="176" t="s">
        <v>135</v>
      </c>
      <c r="E72" s="57" t="s">
        <v>86</v>
      </c>
      <c r="F72" s="122"/>
      <c r="G72" s="122" t="s">
        <v>106</v>
      </c>
      <c r="H72" s="146"/>
      <c r="I72" s="81">
        <f t="shared" si="9"/>
        <v>0</v>
      </c>
    </row>
    <row r="73" spans="1:9" ht="94.5">
      <c r="A73" s="174"/>
      <c r="B73" s="85">
        <f t="shared" si="11"/>
        <v>5.0999999999999979</v>
      </c>
      <c r="C73" s="82">
        <v>71</v>
      </c>
      <c r="D73" s="176" t="s">
        <v>63</v>
      </c>
      <c r="E73" s="57" t="s">
        <v>86</v>
      </c>
      <c r="F73" s="122"/>
      <c r="G73" s="122" t="s">
        <v>106</v>
      </c>
      <c r="H73" s="146"/>
      <c r="I73" s="81">
        <f t="shared" si="9"/>
        <v>0</v>
      </c>
    </row>
    <row r="74" spans="1:9" ht="63">
      <c r="A74" s="174"/>
      <c r="B74" s="86">
        <f t="shared" si="11"/>
        <v>5.1099999999999977</v>
      </c>
      <c r="C74" s="82">
        <v>72</v>
      </c>
      <c r="D74" s="176" t="s">
        <v>64</v>
      </c>
      <c r="E74" s="57" t="s">
        <v>89</v>
      </c>
      <c r="F74" s="122"/>
      <c r="G74" s="122" t="s">
        <v>106</v>
      </c>
      <c r="H74" s="146"/>
      <c r="I74" s="81">
        <f t="shared" si="9"/>
        <v>0</v>
      </c>
    </row>
    <row r="75" spans="1:9" ht="78.75">
      <c r="A75" s="174"/>
      <c r="B75" s="86">
        <f t="shared" si="11"/>
        <v>5.1199999999999974</v>
      </c>
      <c r="C75" s="82">
        <v>73</v>
      </c>
      <c r="D75" s="176" t="s">
        <v>107</v>
      </c>
      <c r="E75" s="57" t="s">
        <v>89</v>
      </c>
      <c r="F75" s="122"/>
      <c r="G75" s="122">
        <v>2</v>
      </c>
      <c r="H75" s="146"/>
      <c r="I75" s="81">
        <f t="shared" si="9"/>
        <v>0</v>
      </c>
    </row>
    <row r="76" spans="1:9" ht="78.75">
      <c r="A76" s="174"/>
      <c r="B76" s="86">
        <f t="shared" si="11"/>
        <v>5.1299999999999972</v>
      </c>
      <c r="C76" s="82">
        <v>74</v>
      </c>
      <c r="D76" s="176" t="s">
        <v>111</v>
      </c>
      <c r="E76" s="57" t="s">
        <v>87</v>
      </c>
      <c r="F76" s="122"/>
      <c r="G76" s="122">
        <v>2</v>
      </c>
      <c r="H76" s="146"/>
      <c r="I76" s="81">
        <f t="shared" si="9"/>
        <v>0</v>
      </c>
    </row>
    <row r="77" spans="1:9" ht="63">
      <c r="A77" s="174"/>
      <c r="B77" s="86">
        <f t="shared" si="11"/>
        <v>5.139999999999997</v>
      </c>
      <c r="C77" s="82">
        <v>75</v>
      </c>
      <c r="D77" s="176" t="s">
        <v>246</v>
      </c>
      <c r="E77" s="57" t="s">
        <v>87</v>
      </c>
      <c r="F77" s="122"/>
      <c r="G77" s="122" t="s">
        <v>106</v>
      </c>
      <c r="H77" s="146"/>
      <c r="I77" s="81">
        <f t="shared" si="9"/>
        <v>0</v>
      </c>
    </row>
  </sheetData>
  <sheetProtection algorithmName="SHA-512" hashValue="MS4s4IgkCcGif+T4ADCc2RruJ2MaTa9MTaPzwNs1PFLx4ITIN1BZgQi+9QZT5yEoTh8vabPhyriOiwvYhq/rEA==" saltValue="mMQU4m00yb/8mG4sy3VsyA==" spinCount="100000" sheet="1" selectLockedCells="1"/>
  <phoneticPr fontId="22" type="noConversion"/>
  <dataValidations count="3">
    <dataValidation type="list" allowBlank="1" showInputMessage="1" showErrorMessage="1" sqref="E3:E77">
      <formula1>Priority</formula1>
    </dataValidation>
    <dataValidation type="list" allowBlank="1" showInputMessage="1" showErrorMessage="1" sqref="F3:F77">
      <formula1>Status</formula1>
    </dataValidation>
    <dataValidation type="textLength" operator="lessThanOrEqual" allowBlank="1" showInputMessage="1" showErrorMessage="1" sqref="H3:H5 H6 H7:H76 H77">
      <formula1>100</formula1>
    </dataValidation>
  </dataValidations>
  <pageMargins left="0.25" right="0.25" top="0.75" bottom="0.75" header="0.3" footer="0.3"/>
  <pageSetup scale="80" orientation="landscape" r:id="rId1"/>
  <headerFooter>
    <oddHeader>&amp;LAC Care Connect&amp;CSHIE and CHR RFP - March 2018
Technical Questionnaire - &amp;A</oddHeader>
  </headerFooter>
  <customProperties>
    <customPr name="%startcell%"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M63"/>
  <sheetViews>
    <sheetView zoomScaleNormal="100" zoomScaleSheetLayoutView="125" workbookViewId="0">
      <selection activeCell="H4" sqref="H4"/>
    </sheetView>
  </sheetViews>
  <sheetFormatPr defaultColWidth="11.42578125" defaultRowHeight="15.75"/>
  <cols>
    <col min="1" max="1" width="15.7109375" style="41" customWidth="1"/>
    <col min="2" max="2" width="0" style="41" hidden="1" customWidth="1"/>
    <col min="3" max="3" width="4.7109375" style="63" customWidth="1"/>
    <col min="4" max="4" width="30.7109375" style="99" customWidth="1"/>
    <col min="5" max="5" width="12.7109375" style="75" customWidth="1"/>
    <col min="6" max="6" width="12.7109375" style="121" customWidth="1"/>
    <col min="7" max="7" width="0" style="123" hidden="1" customWidth="1"/>
    <col min="8" max="8" width="81.7109375" style="145" customWidth="1"/>
    <col min="9" max="9" width="8.7109375" style="76" customWidth="1"/>
    <col min="10" max="16384" width="11.42578125" style="96"/>
  </cols>
  <sheetData>
    <row r="1" spans="1:104">
      <c r="A1" s="132" t="str">
        <f>'Overview &amp; Instructions'!A1</f>
        <v>Bidder Name:   TBD</v>
      </c>
      <c r="I1" s="144" t="s">
        <v>272</v>
      </c>
    </row>
    <row r="2" spans="1:104" s="110" customFormat="1" ht="31.5">
      <c r="A2" s="59" t="s">
        <v>29</v>
      </c>
      <c r="B2" s="59" t="s">
        <v>30</v>
      </c>
      <c r="C2" s="109" t="s">
        <v>146</v>
      </c>
      <c r="D2" s="66" t="s">
        <v>5</v>
      </c>
      <c r="E2" s="66" t="s">
        <v>85</v>
      </c>
      <c r="F2" s="66" t="s">
        <v>121</v>
      </c>
      <c r="G2" s="66" t="s">
        <v>105</v>
      </c>
      <c r="H2" s="66" t="s">
        <v>269</v>
      </c>
      <c r="I2" s="61" t="s">
        <v>149</v>
      </c>
    </row>
    <row r="3" spans="1:104" ht="78.75">
      <c r="A3" s="1" t="s">
        <v>120</v>
      </c>
      <c r="B3" s="42">
        <v>6.01</v>
      </c>
      <c r="C3" s="64">
        <v>76</v>
      </c>
      <c r="D3" s="11" t="s">
        <v>45</v>
      </c>
      <c r="E3" s="55" t="s">
        <v>86</v>
      </c>
      <c r="F3" s="122"/>
      <c r="G3" s="122"/>
      <c r="H3" s="146"/>
      <c r="I3" s="81">
        <f t="shared" ref="I3:I29" si="0">IF(E3="",1,VLOOKUP(E3,PriorityValues,2,FALSE))*IF(F3&gt;"",VLOOKUP(F3,StatusValues,2,FALSE),0)</f>
        <v>0</v>
      </c>
    </row>
    <row r="4" spans="1:104" ht="78.75">
      <c r="A4" s="2" t="s">
        <v>18</v>
      </c>
      <c r="B4" s="42" t="e">
        <f>#REF!+0.01</f>
        <v>#REF!</v>
      </c>
      <c r="C4" s="64">
        <f>C3+1</f>
        <v>77</v>
      </c>
      <c r="D4" s="11" t="s">
        <v>224</v>
      </c>
      <c r="E4" s="55" t="s">
        <v>87</v>
      </c>
      <c r="F4" s="122"/>
      <c r="G4" s="122">
        <v>1</v>
      </c>
      <c r="H4" s="146"/>
      <c r="I4" s="81">
        <f t="shared" si="0"/>
        <v>0</v>
      </c>
    </row>
    <row r="5" spans="1:104" ht="78.75">
      <c r="A5" s="2" t="s">
        <v>18</v>
      </c>
      <c r="B5" s="42" t="e">
        <f>B4+0.01</f>
        <v>#REF!</v>
      </c>
      <c r="C5" s="64">
        <f t="shared" ref="C5:C54" si="1">C4+1</f>
        <v>78</v>
      </c>
      <c r="D5" s="11" t="s">
        <v>223</v>
      </c>
      <c r="E5" s="55" t="s">
        <v>87</v>
      </c>
      <c r="F5" s="122"/>
      <c r="G5" s="122" t="s">
        <v>106</v>
      </c>
      <c r="H5" s="146"/>
      <c r="I5" s="81">
        <f t="shared" si="0"/>
        <v>0</v>
      </c>
    </row>
    <row r="6" spans="1:104" s="111" customFormat="1" ht="141.75">
      <c r="A6" s="4" t="s">
        <v>243</v>
      </c>
      <c r="B6" s="43">
        <v>7.01</v>
      </c>
      <c r="C6" s="64">
        <f t="shared" si="1"/>
        <v>79</v>
      </c>
      <c r="D6" s="11" t="s">
        <v>68</v>
      </c>
      <c r="E6" s="55" t="s">
        <v>86</v>
      </c>
      <c r="F6" s="122"/>
      <c r="G6" s="122">
        <v>1</v>
      </c>
      <c r="H6" s="146"/>
      <c r="I6" s="81">
        <f t="shared" si="0"/>
        <v>0</v>
      </c>
    </row>
    <row r="7" spans="1:104" s="111" customFormat="1" ht="157.5">
      <c r="A7" s="5" t="s">
        <v>244</v>
      </c>
      <c r="B7" s="43" t="e">
        <f>#REF!+0.01</f>
        <v>#REF!</v>
      </c>
      <c r="C7" s="64">
        <f>C6+1</f>
        <v>80</v>
      </c>
      <c r="D7" s="11" t="s">
        <v>225</v>
      </c>
      <c r="E7" s="55" t="s">
        <v>86</v>
      </c>
      <c r="F7" s="122"/>
      <c r="G7" s="122">
        <v>1</v>
      </c>
      <c r="H7" s="146"/>
      <c r="I7" s="81">
        <f t="shared" si="0"/>
        <v>0</v>
      </c>
    </row>
    <row r="8" spans="1:104" s="111" customFormat="1" ht="94.5">
      <c r="A8" s="5" t="s">
        <v>244</v>
      </c>
      <c r="B8" s="43" t="e">
        <f t="shared" ref="B8:B13" si="2">B7+0.01</f>
        <v>#REF!</v>
      </c>
      <c r="C8" s="64">
        <f t="shared" si="1"/>
        <v>81</v>
      </c>
      <c r="D8" s="11" t="s">
        <v>65</v>
      </c>
      <c r="E8" s="55" t="s">
        <v>86</v>
      </c>
      <c r="F8" s="122"/>
      <c r="G8" s="122">
        <v>1</v>
      </c>
      <c r="H8" s="146"/>
      <c r="I8" s="81">
        <f t="shared" si="0"/>
        <v>0</v>
      </c>
    </row>
    <row r="9" spans="1:104" s="111" customFormat="1" ht="110.25">
      <c r="A9" s="5" t="s">
        <v>244</v>
      </c>
      <c r="B9" s="43" t="e">
        <f t="shared" si="2"/>
        <v>#REF!</v>
      </c>
      <c r="C9" s="64">
        <f t="shared" si="1"/>
        <v>82</v>
      </c>
      <c r="D9" s="11" t="s">
        <v>226</v>
      </c>
      <c r="E9" s="55" t="s">
        <v>86</v>
      </c>
      <c r="F9" s="122"/>
      <c r="G9" s="122">
        <v>1</v>
      </c>
      <c r="H9" s="146"/>
      <c r="I9" s="81">
        <f t="shared" si="0"/>
        <v>0</v>
      </c>
    </row>
    <row r="10" spans="1:104" s="111" customFormat="1" ht="110.25">
      <c r="A10" s="5" t="s">
        <v>244</v>
      </c>
      <c r="B10" s="43" t="e">
        <f t="shared" si="2"/>
        <v>#REF!</v>
      </c>
      <c r="C10" s="64">
        <f t="shared" si="1"/>
        <v>83</v>
      </c>
      <c r="D10" s="11" t="s">
        <v>69</v>
      </c>
      <c r="E10" s="55" t="s">
        <v>86</v>
      </c>
      <c r="F10" s="122"/>
      <c r="G10" s="122">
        <v>1</v>
      </c>
      <c r="H10" s="146"/>
      <c r="I10" s="81">
        <f t="shared" si="0"/>
        <v>0</v>
      </c>
    </row>
    <row r="11" spans="1:104" s="111" customFormat="1" ht="63">
      <c r="A11" s="5" t="s">
        <v>244</v>
      </c>
      <c r="B11" s="43" t="e">
        <f t="shared" si="2"/>
        <v>#REF!</v>
      </c>
      <c r="C11" s="64">
        <f t="shared" si="1"/>
        <v>84</v>
      </c>
      <c r="D11" s="11" t="s">
        <v>16</v>
      </c>
      <c r="E11" s="55" t="s">
        <v>87</v>
      </c>
      <c r="F11" s="122"/>
      <c r="G11" s="122">
        <v>1</v>
      </c>
      <c r="H11" s="146"/>
      <c r="I11" s="81">
        <f t="shared" si="0"/>
        <v>0</v>
      </c>
    </row>
    <row r="12" spans="1:104" s="111" customFormat="1" ht="47.25">
      <c r="A12" s="5"/>
      <c r="B12" s="43" t="e">
        <f t="shared" si="2"/>
        <v>#REF!</v>
      </c>
      <c r="C12" s="64">
        <f t="shared" si="1"/>
        <v>85</v>
      </c>
      <c r="D12" s="11" t="s">
        <v>100</v>
      </c>
      <c r="E12" s="55" t="s">
        <v>87</v>
      </c>
      <c r="F12" s="122"/>
      <c r="G12" s="122">
        <v>1</v>
      </c>
      <c r="H12" s="146"/>
      <c r="I12" s="81">
        <f t="shared" si="0"/>
        <v>0</v>
      </c>
    </row>
    <row r="13" spans="1:104" s="111" customFormat="1" ht="31.5">
      <c r="A13" s="5"/>
      <c r="B13" s="43" t="e">
        <f t="shared" si="2"/>
        <v>#REF!</v>
      </c>
      <c r="C13" s="64">
        <f t="shared" si="1"/>
        <v>86</v>
      </c>
      <c r="D13" s="11" t="s">
        <v>101</v>
      </c>
      <c r="E13" s="55" t="s">
        <v>89</v>
      </c>
      <c r="F13" s="122"/>
      <c r="G13" s="122">
        <v>1</v>
      </c>
      <c r="H13" s="146"/>
      <c r="I13" s="81">
        <f t="shared" si="0"/>
        <v>0</v>
      </c>
    </row>
    <row r="14" spans="1:104" s="111" customFormat="1" ht="78.75">
      <c r="A14" s="5" t="s">
        <v>244</v>
      </c>
      <c r="B14" s="43" t="e">
        <f>B13+0.01</f>
        <v>#REF!</v>
      </c>
      <c r="C14" s="64">
        <f>C13+1</f>
        <v>87</v>
      </c>
      <c r="D14" s="11" t="s">
        <v>20</v>
      </c>
      <c r="E14" s="55" t="s">
        <v>87</v>
      </c>
      <c r="F14" s="122"/>
      <c r="G14" s="122">
        <v>1</v>
      </c>
      <c r="H14" s="146"/>
      <c r="I14" s="81">
        <f t="shared" si="0"/>
        <v>0</v>
      </c>
    </row>
    <row r="15" spans="1:104" s="111" customFormat="1" ht="78.75">
      <c r="A15" s="39" t="s">
        <v>113</v>
      </c>
      <c r="B15" s="44">
        <v>8.01</v>
      </c>
      <c r="C15" s="64">
        <f t="shared" si="1"/>
        <v>88</v>
      </c>
      <c r="D15" s="11" t="s">
        <v>70</v>
      </c>
      <c r="E15" s="55" t="s">
        <v>86</v>
      </c>
      <c r="F15" s="122"/>
      <c r="G15" s="122">
        <v>1</v>
      </c>
      <c r="H15" s="146"/>
      <c r="I15" s="81">
        <f t="shared" si="0"/>
        <v>0</v>
      </c>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row>
    <row r="16" spans="1:104" s="111" customFormat="1" ht="31.5">
      <c r="A16" s="40"/>
      <c r="B16" s="44">
        <f t="shared" ref="B16:B20" si="3">B15+0.01</f>
        <v>8.02</v>
      </c>
      <c r="C16" s="64">
        <f t="shared" si="1"/>
        <v>89</v>
      </c>
      <c r="D16" s="11" t="s">
        <v>232</v>
      </c>
      <c r="E16" s="55" t="s">
        <v>86</v>
      </c>
      <c r="F16" s="122"/>
      <c r="G16" s="122">
        <v>1</v>
      </c>
      <c r="H16" s="146"/>
      <c r="I16" s="81">
        <f t="shared" si="0"/>
        <v>0</v>
      </c>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row>
    <row r="17" spans="1:104" s="111" customFormat="1" ht="78.75">
      <c r="A17" s="40"/>
      <c r="B17" s="44">
        <f t="shared" si="3"/>
        <v>8.0299999999999994</v>
      </c>
      <c r="C17" s="64">
        <f t="shared" si="1"/>
        <v>90</v>
      </c>
      <c r="D17" s="11" t="s">
        <v>71</v>
      </c>
      <c r="E17" s="55" t="s">
        <v>86</v>
      </c>
      <c r="F17" s="122"/>
      <c r="G17" s="122">
        <v>1</v>
      </c>
      <c r="H17" s="146"/>
      <c r="I17" s="81">
        <f t="shared" si="0"/>
        <v>0</v>
      </c>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row>
    <row r="18" spans="1:104" s="111" customFormat="1" ht="94.5">
      <c r="A18" s="40"/>
      <c r="B18" s="44" t="e">
        <f>#REF!+0.01</f>
        <v>#REF!</v>
      </c>
      <c r="C18" s="64">
        <f>C17+1</f>
        <v>91</v>
      </c>
      <c r="D18" s="11" t="s">
        <v>11</v>
      </c>
      <c r="E18" s="55" t="s">
        <v>89</v>
      </c>
      <c r="F18" s="122"/>
      <c r="G18" s="122">
        <v>1</v>
      </c>
      <c r="H18" s="146"/>
      <c r="I18" s="81">
        <f t="shared" si="0"/>
        <v>0</v>
      </c>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row>
    <row r="19" spans="1:104" s="111" customFormat="1" ht="31.5">
      <c r="A19" s="40"/>
      <c r="B19" s="44" t="e">
        <f t="shared" si="3"/>
        <v>#REF!</v>
      </c>
      <c r="C19" s="64">
        <f t="shared" si="1"/>
        <v>92</v>
      </c>
      <c r="D19" s="11" t="s">
        <v>19</v>
      </c>
      <c r="E19" s="55" t="s">
        <v>86</v>
      </c>
      <c r="F19" s="122"/>
      <c r="G19" s="122">
        <v>1</v>
      </c>
      <c r="H19" s="146"/>
      <c r="I19" s="81">
        <f t="shared" si="0"/>
        <v>0</v>
      </c>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row>
    <row r="20" spans="1:104" s="111" customFormat="1" ht="78.75">
      <c r="A20" s="40"/>
      <c r="B20" s="44" t="e">
        <f t="shared" si="3"/>
        <v>#REF!</v>
      </c>
      <c r="C20" s="64">
        <f t="shared" si="1"/>
        <v>93</v>
      </c>
      <c r="D20" s="11" t="s">
        <v>44</v>
      </c>
      <c r="E20" s="55" t="s">
        <v>89</v>
      </c>
      <c r="F20" s="122"/>
      <c r="G20" s="122">
        <v>1</v>
      </c>
      <c r="H20" s="146"/>
      <c r="I20" s="81">
        <f t="shared" si="0"/>
        <v>0</v>
      </c>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row>
    <row r="21" spans="1:104" s="111" customFormat="1" ht="141.75">
      <c r="A21" s="12" t="s">
        <v>114</v>
      </c>
      <c r="B21" s="45">
        <v>9.01</v>
      </c>
      <c r="C21" s="64">
        <f t="shared" si="1"/>
        <v>94</v>
      </c>
      <c r="D21" s="11" t="s">
        <v>227</v>
      </c>
      <c r="E21" s="55" t="s">
        <v>86</v>
      </c>
      <c r="F21" s="122"/>
      <c r="G21" s="122">
        <v>1</v>
      </c>
      <c r="H21" s="146"/>
      <c r="I21" s="81">
        <f t="shared" si="0"/>
        <v>0</v>
      </c>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row>
    <row r="22" spans="1:104" s="113" customFormat="1" ht="63">
      <c r="A22" s="13" t="s">
        <v>31</v>
      </c>
      <c r="B22" s="45">
        <f t="shared" ref="B22:B26" si="4">B21+0.01</f>
        <v>9.02</v>
      </c>
      <c r="C22" s="64">
        <f t="shared" si="1"/>
        <v>95</v>
      </c>
      <c r="D22" s="62" t="s">
        <v>12</v>
      </c>
      <c r="E22" s="55" t="s">
        <v>89</v>
      </c>
      <c r="F22" s="122"/>
      <c r="G22" s="122">
        <v>1</v>
      </c>
      <c r="H22" s="146"/>
      <c r="I22" s="81">
        <f t="shared" si="0"/>
        <v>0</v>
      </c>
      <c r="J22" s="111"/>
    </row>
    <row r="23" spans="1:104" s="113" customFormat="1" ht="63">
      <c r="A23" s="13" t="s">
        <v>31</v>
      </c>
      <c r="B23" s="45">
        <f t="shared" si="4"/>
        <v>9.0299999999999994</v>
      </c>
      <c r="C23" s="64">
        <f t="shared" si="1"/>
        <v>96</v>
      </c>
      <c r="D23" s="62" t="s">
        <v>13</v>
      </c>
      <c r="E23" s="55" t="s">
        <v>86</v>
      </c>
      <c r="F23" s="122"/>
      <c r="G23" s="122">
        <v>1</v>
      </c>
      <c r="H23" s="146"/>
      <c r="I23" s="81">
        <f t="shared" si="0"/>
        <v>0</v>
      </c>
      <c r="J23" s="111"/>
    </row>
    <row r="24" spans="1:104" s="113" customFormat="1" ht="63">
      <c r="A24" s="13" t="s">
        <v>31</v>
      </c>
      <c r="B24" s="45">
        <f t="shared" si="4"/>
        <v>9.0399999999999991</v>
      </c>
      <c r="C24" s="64">
        <f t="shared" si="1"/>
        <v>97</v>
      </c>
      <c r="D24" s="62" t="s">
        <v>14</v>
      </c>
      <c r="E24" s="55" t="s">
        <v>86</v>
      </c>
      <c r="F24" s="122"/>
      <c r="G24" s="122">
        <v>1</v>
      </c>
      <c r="H24" s="146"/>
      <c r="I24" s="81">
        <f t="shared" si="0"/>
        <v>0</v>
      </c>
      <c r="J24" s="111"/>
    </row>
    <row r="25" spans="1:104" s="113" customFormat="1">
      <c r="A25" s="13"/>
      <c r="B25" s="45">
        <f t="shared" si="4"/>
        <v>9.0499999999999989</v>
      </c>
      <c r="C25" s="64">
        <f t="shared" si="1"/>
        <v>98</v>
      </c>
      <c r="D25" s="62" t="s">
        <v>15</v>
      </c>
      <c r="E25" s="55" t="s">
        <v>86</v>
      </c>
      <c r="F25" s="122"/>
      <c r="G25" s="122">
        <v>1</v>
      </c>
      <c r="H25" s="146"/>
      <c r="I25" s="81">
        <f t="shared" si="0"/>
        <v>0</v>
      </c>
      <c r="J25" s="111"/>
    </row>
    <row r="26" spans="1:104">
      <c r="A26" s="13"/>
      <c r="B26" s="45">
        <f t="shared" si="4"/>
        <v>9.0599999999999987</v>
      </c>
      <c r="C26" s="64">
        <f t="shared" si="1"/>
        <v>99</v>
      </c>
      <c r="D26" s="62" t="s">
        <v>98</v>
      </c>
      <c r="E26" s="55" t="s">
        <v>89</v>
      </c>
      <c r="F26" s="122"/>
      <c r="G26" s="122">
        <v>1</v>
      </c>
      <c r="H26" s="146"/>
      <c r="I26" s="81">
        <f t="shared" si="0"/>
        <v>0</v>
      </c>
      <c r="J26" s="100"/>
    </row>
    <row r="27" spans="1:104">
      <c r="A27" s="13"/>
      <c r="B27" s="45"/>
      <c r="C27" s="64">
        <f t="shared" si="1"/>
        <v>100</v>
      </c>
      <c r="D27" s="62" t="s">
        <v>112</v>
      </c>
      <c r="E27" s="55" t="s">
        <v>86</v>
      </c>
      <c r="F27" s="122"/>
      <c r="G27" s="122">
        <v>1</v>
      </c>
      <c r="H27" s="146"/>
      <c r="I27" s="81">
        <f t="shared" si="0"/>
        <v>0</v>
      </c>
      <c r="J27" s="100"/>
    </row>
    <row r="28" spans="1:104" s="113" customFormat="1">
      <c r="A28" s="13"/>
      <c r="B28" s="45">
        <f>B26+0.01</f>
        <v>9.0699999999999985</v>
      </c>
      <c r="C28" s="64">
        <f t="shared" si="1"/>
        <v>101</v>
      </c>
      <c r="D28" s="62" t="s">
        <v>102</v>
      </c>
      <c r="E28" s="55" t="s">
        <v>86</v>
      </c>
      <c r="F28" s="122"/>
      <c r="G28" s="122">
        <v>1</v>
      </c>
      <c r="H28" s="146"/>
      <c r="I28" s="81">
        <f t="shared" si="0"/>
        <v>0</v>
      </c>
      <c r="J28" s="111"/>
    </row>
    <row r="29" spans="1:104" s="111" customFormat="1" ht="63">
      <c r="A29" s="14" t="s">
        <v>115</v>
      </c>
      <c r="B29" s="46">
        <v>10.01</v>
      </c>
      <c r="C29" s="64">
        <f t="shared" si="1"/>
        <v>102</v>
      </c>
      <c r="D29" s="11" t="s">
        <v>66</v>
      </c>
      <c r="E29" s="55" t="s">
        <v>86</v>
      </c>
      <c r="F29" s="122"/>
      <c r="G29" s="122">
        <v>1</v>
      </c>
      <c r="H29" s="146"/>
      <c r="I29" s="81">
        <f t="shared" si="0"/>
        <v>0</v>
      </c>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104" s="111" customFormat="1" ht="31.5">
      <c r="A30" s="15"/>
      <c r="B30" s="46">
        <f>B29+0.01</f>
        <v>10.02</v>
      </c>
      <c r="C30" s="64">
        <f t="shared" si="1"/>
        <v>103</v>
      </c>
      <c r="D30" s="11" t="s">
        <v>67</v>
      </c>
      <c r="E30" s="55" t="s">
        <v>89</v>
      </c>
      <c r="F30" s="122"/>
      <c r="G30" s="122">
        <v>1</v>
      </c>
      <c r="H30" s="146"/>
      <c r="I30" s="81">
        <f t="shared" ref="I30:I54" si="5">IF(E30="",1,VLOOKUP(E30,PriorityValues,2,FALSE))*IF(F30&gt;"",VLOOKUP(F30,StatusValues,2,FALSE),0)</f>
        <v>0</v>
      </c>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104" s="113" customFormat="1" ht="78.75">
      <c r="A31" s="16" t="s">
        <v>116</v>
      </c>
      <c r="B31" s="46">
        <f>B30+0.01</f>
        <v>10.029999999999999</v>
      </c>
      <c r="C31" s="64">
        <f t="shared" si="1"/>
        <v>104</v>
      </c>
      <c r="D31" s="11" t="s">
        <v>247</v>
      </c>
      <c r="E31" s="55" t="s">
        <v>86</v>
      </c>
      <c r="F31" s="122"/>
      <c r="G31" s="122">
        <v>1</v>
      </c>
      <c r="H31" s="146"/>
      <c r="I31" s="81">
        <f t="shared" si="5"/>
        <v>0</v>
      </c>
      <c r="J31" s="111"/>
    </row>
    <row r="32" spans="1:104" s="113" customFormat="1" ht="110.25">
      <c r="A32" s="15"/>
      <c r="B32" s="46" t="e">
        <f>#REF!+0.01</f>
        <v>#REF!</v>
      </c>
      <c r="C32" s="64">
        <f>C31+1</f>
        <v>105</v>
      </c>
      <c r="D32" s="11" t="s">
        <v>228</v>
      </c>
      <c r="E32" s="55" t="s">
        <v>86</v>
      </c>
      <c r="F32" s="122"/>
      <c r="G32" s="122">
        <v>1</v>
      </c>
      <c r="H32" s="146"/>
      <c r="I32" s="81">
        <f t="shared" si="5"/>
        <v>0</v>
      </c>
      <c r="J32" s="111"/>
    </row>
    <row r="33" spans="1:117" s="113" customFormat="1" ht="47.25">
      <c r="A33" s="15"/>
      <c r="B33" s="46" t="e">
        <f t="shared" ref="B33:B35" si="6">B32+0.01</f>
        <v>#REF!</v>
      </c>
      <c r="C33" s="64">
        <f t="shared" si="1"/>
        <v>106</v>
      </c>
      <c r="D33" s="11" t="s">
        <v>229</v>
      </c>
      <c r="E33" s="55" t="s">
        <v>86</v>
      </c>
      <c r="F33" s="122"/>
      <c r="G33" s="122">
        <v>1</v>
      </c>
      <c r="H33" s="146"/>
      <c r="I33" s="81">
        <f t="shared" si="5"/>
        <v>0</v>
      </c>
      <c r="J33" s="111"/>
    </row>
    <row r="34" spans="1:117" s="113" customFormat="1" ht="78.75">
      <c r="A34" s="15"/>
      <c r="B34" s="47" t="e">
        <f t="shared" si="6"/>
        <v>#REF!</v>
      </c>
      <c r="C34" s="64">
        <f t="shared" si="1"/>
        <v>107</v>
      </c>
      <c r="D34" s="11" t="s">
        <v>262</v>
      </c>
      <c r="E34" s="55" t="s">
        <v>86</v>
      </c>
      <c r="F34" s="122"/>
      <c r="G34" s="122">
        <v>1</v>
      </c>
      <c r="H34" s="146"/>
      <c r="I34" s="81">
        <f t="shared" si="5"/>
        <v>0</v>
      </c>
      <c r="J34" s="111"/>
    </row>
    <row r="35" spans="1:117" s="113" customFormat="1" ht="94.5">
      <c r="A35" s="15"/>
      <c r="B35" s="47" t="e">
        <f t="shared" si="6"/>
        <v>#REF!</v>
      </c>
      <c r="C35" s="64">
        <f t="shared" si="1"/>
        <v>108</v>
      </c>
      <c r="D35" s="11" t="s">
        <v>142</v>
      </c>
      <c r="E35" s="55" t="s">
        <v>86</v>
      </c>
      <c r="F35" s="122"/>
      <c r="G35" s="122">
        <v>1</v>
      </c>
      <c r="H35" s="146"/>
      <c r="I35" s="81">
        <f t="shared" si="5"/>
        <v>0</v>
      </c>
      <c r="J35" s="111"/>
    </row>
    <row r="36" spans="1:117" s="111" customFormat="1" ht="63">
      <c r="A36" s="6" t="s">
        <v>117</v>
      </c>
      <c r="B36" s="48">
        <v>15.01</v>
      </c>
      <c r="C36" s="64">
        <f t="shared" si="1"/>
        <v>109</v>
      </c>
      <c r="D36" s="11" t="s">
        <v>32</v>
      </c>
      <c r="E36" s="56" t="s">
        <v>89</v>
      </c>
      <c r="F36" s="122"/>
      <c r="G36" s="122">
        <v>1</v>
      </c>
      <c r="H36" s="147"/>
      <c r="I36" s="81">
        <f t="shared" si="5"/>
        <v>0</v>
      </c>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row>
    <row r="37" spans="1:117" s="111" customFormat="1" ht="78.75">
      <c r="A37" s="7" t="s">
        <v>36</v>
      </c>
      <c r="B37" s="48">
        <f t="shared" ref="B37:B38" si="7">B36+0.01</f>
        <v>15.02</v>
      </c>
      <c r="C37" s="64">
        <f t="shared" si="1"/>
        <v>110</v>
      </c>
      <c r="D37" s="11" t="s">
        <v>21</v>
      </c>
      <c r="E37" s="56" t="s">
        <v>89</v>
      </c>
      <c r="F37" s="122"/>
      <c r="G37" s="122">
        <v>1</v>
      </c>
      <c r="H37" s="147"/>
      <c r="I37" s="81">
        <f t="shared" si="5"/>
        <v>0</v>
      </c>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row>
    <row r="38" spans="1:117" s="111" customFormat="1" ht="78.75">
      <c r="A38" s="7" t="s">
        <v>36</v>
      </c>
      <c r="B38" s="48">
        <f t="shared" si="7"/>
        <v>15.03</v>
      </c>
      <c r="C38" s="64">
        <f t="shared" si="1"/>
        <v>111</v>
      </c>
      <c r="D38" s="11" t="s">
        <v>22</v>
      </c>
      <c r="E38" s="56" t="s">
        <v>89</v>
      </c>
      <c r="F38" s="122"/>
      <c r="G38" s="122">
        <v>1</v>
      </c>
      <c r="H38" s="147"/>
      <c r="I38" s="81">
        <f t="shared" si="5"/>
        <v>0</v>
      </c>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row>
    <row r="39" spans="1:117" s="111" customFormat="1" ht="94.5">
      <c r="A39" s="7" t="s">
        <v>36</v>
      </c>
      <c r="B39" s="48" t="e">
        <f>#REF!+0.01</f>
        <v>#REF!</v>
      </c>
      <c r="C39" s="64">
        <f>C38+1</f>
        <v>112</v>
      </c>
      <c r="D39" s="11" t="s">
        <v>42</v>
      </c>
      <c r="E39" s="55" t="s">
        <v>87</v>
      </c>
      <c r="F39" s="122"/>
      <c r="G39" s="122">
        <v>1</v>
      </c>
      <c r="H39" s="147"/>
      <c r="I39" s="81">
        <f t="shared" si="5"/>
        <v>0</v>
      </c>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row>
    <row r="40" spans="1:117" s="111" customFormat="1" ht="47.25">
      <c r="A40" s="8" t="s">
        <v>118</v>
      </c>
      <c r="B40" s="49">
        <v>12.01</v>
      </c>
      <c r="C40" s="64">
        <f t="shared" si="1"/>
        <v>113</v>
      </c>
      <c r="D40" s="33" t="s">
        <v>33</v>
      </c>
      <c r="E40" s="55" t="s">
        <v>86</v>
      </c>
      <c r="F40" s="122"/>
      <c r="G40" s="122">
        <v>1</v>
      </c>
      <c r="H40" s="147"/>
      <c r="I40" s="81">
        <f t="shared" si="5"/>
        <v>0</v>
      </c>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row>
    <row r="41" spans="1:117" s="111" customFormat="1" ht="94.5" collapsed="1">
      <c r="A41" s="9" t="s">
        <v>37</v>
      </c>
      <c r="B41" s="49">
        <f>B40+0.01</f>
        <v>12.02</v>
      </c>
      <c r="C41" s="64">
        <f t="shared" si="1"/>
        <v>114</v>
      </c>
      <c r="D41" s="33" t="s">
        <v>230</v>
      </c>
      <c r="E41" s="55" t="s">
        <v>86</v>
      </c>
      <c r="F41" s="122"/>
      <c r="G41" s="122">
        <v>1</v>
      </c>
      <c r="H41" s="147"/>
      <c r="I41" s="81">
        <f t="shared" si="5"/>
        <v>0</v>
      </c>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row>
    <row r="42" spans="1:117" s="111" customFormat="1" ht="94.5">
      <c r="A42" s="9" t="s">
        <v>37</v>
      </c>
      <c r="B42" s="49">
        <f t="shared" ref="B42:B43" si="8">B41+0.01</f>
        <v>12.03</v>
      </c>
      <c r="C42" s="64">
        <f t="shared" si="1"/>
        <v>115</v>
      </c>
      <c r="D42" s="11" t="s">
        <v>99</v>
      </c>
      <c r="E42" s="55" t="s">
        <v>87</v>
      </c>
      <c r="F42" s="122"/>
      <c r="G42" s="122">
        <v>1</v>
      </c>
      <c r="H42" s="147"/>
      <c r="I42" s="81">
        <f t="shared" si="5"/>
        <v>0</v>
      </c>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row>
    <row r="43" spans="1:117" s="111" customFormat="1" ht="94.5">
      <c r="A43" s="9"/>
      <c r="B43" s="49">
        <f t="shared" si="8"/>
        <v>12.04</v>
      </c>
      <c r="C43" s="64">
        <f t="shared" si="1"/>
        <v>116</v>
      </c>
      <c r="D43" s="11" t="s">
        <v>122</v>
      </c>
      <c r="E43" s="55" t="s">
        <v>87</v>
      </c>
      <c r="F43" s="122"/>
      <c r="G43" s="122">
        <v>1</v>
      </c>
      <c r="H43" s="147"/>
      <c r="I43" s="81">
        <f t="shared" si="5"/>
        <v>0</v>
      </c>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row>
    <row r="44" spans="1:117" s="114" customFormat="1" ht="110.25">
      <c r="A44" s="17" t="s">
        <v>119</v>
      </c>
      <c r="B44" s="50">
        <v>13.01</v>
      </c>
      <c r="C44" s="64">
        <f t="shared" si="1"/>
        <v>117</v>
      </c>
      <c r="D44" s="128" t="s">
        <v>231</v>
      </c>
      <c r="E44" s="57" t="s">
        <v>89</v>
      </c>
      <c r="F44" s="122"/>
      <c r="G44" s="122">
        <v>1</v>
      </c>
      <c r="H44" s="146"/>
      <c r="I44" s="81">
        <f t="shared" si="5"/>
        <v>0</v>
      </c>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row>
    <row r="45" spans="1:117" ht="47.25">
      <c r="A45" s="18" t="s">
        <v>43</v>
      </c>
      <c r="B45" s="50">
        <f t="shared" ref="B45:B63" si="9">B44+0.01</f>
        <v>13.02</v>
      </c>
      <c r="C45" s="64">
        <f t="shared" si="1"/>
        <v>118</v>
      </c>
      <c r="D45" s="52" t="s">
        <v>27</v>
      </c>
      <c r="E45" s="57" t="s">
        <v>86</v>
      </c>
      <c r="F45" s="122"/>
      <c r="G45" s="122">
        <v>1</v>
      </c>
      <c r="H45" s="146"/>
      <c r="I45" s="81">
        <f t="shared" si="5"/>
        <v>0</v>
      </c>
      <c r="J45" s="100"/>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row>
    <row r="46" spans="1:117" ht="78.75">
      <c r="A46" s="18" t="s">
        <v>43</v>
      </c>
      <c r="B46" s="50" t="e">
        <f>#REF!+0.01</f>
        <v>#REF!</v>
      </c>
      <c r="C46" s="64">
        <f>C45+1</f>
        <v>119</v>
      </c>
      <c r="D46" s="58" t="s">
        <v>23</v>
      </c>
      <c r="E46" s="57" t="s">
        <v>86</v>
      </c>
      <c r="F46" s="122"/>
      <c r="G46" s="122">
        <v>1</v>
      </c>
      <c r="H46" s="146"/>
      <c r="I46" s="81">
        <f t="shared" si="5"/>
        <v>0</v>
      </c>
      <c r="J46" s="100"/>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row>
    <row r="47" spans="1:117" ht="47.25">
      <c r="A47" s="18" t="s">
        <v>43</v>
      </c>
      <c r="B47" s="50" t="e">
        <f t="shared" si="9"/>
        <v>#REF!</v>
      </c>
      <c r="C47" s="64">
        <f t="shared" si="1"/>
        <v>120</v>
      </c>
      <c r="D47" s="52" t="s">
        <v>38</v>
      </c>
      <c r="E47" s="57" t="s">
        <v>87</v>
      </c>
      <c r="F47" s="122"/>
      <c r="G47" s="122">
        <v>1</v>
      </c>
      <c r="H47" s="146"/>
      <c r="I47" s="81">
        <f t="shared" si="5"/>
        <v>0</v>
      </c>
      <c r="J47" s="100"/>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row>
    <row r="48" spans="1:117" ht="110.25">
      <c r="A48" s="18" t="s">
        <v>43</v>
      </c>
      <c r="B48" s="50" t="e">
        <f>#REF!+0.01</f>
        <v>#REF!</v>
      </c>
      <c r="C48" s="64">
        <f>C47+1</f>
        <v>121</v>
      </c>
      <c r="D48" s="128" t="s">
        <v>28</v>
      </c>
      <c r="E48" s="57" t="s">
        <v>87</v>
      </c>
      <c r="F48" s="122"/>
      <c r="G48" s="122">
        <v>1</v>
      </c>
      <c r="H48" s="146"/>
      <c r="I48" s="81">
        <f t="shared" si="5"/>
        <v>0</v>
      </c>
      <c r="J48" s="100"/>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row>
    <row r="49" spans="1:117" ht="204.75">
      <c r="A49" s="18" t="s">
        <v>43</v>
      </c>
      <c r="B49" s="50" t="e">
        <f>B48+0.01</f>
        <v>#REF!</v>
      </c>
      <c r="C49" s="64">
        <f t="shared" si="1"/>
        <v>122</v>
      </c>
      <c r="D49" s="140" t="s">
        <v>263</v>
      </c>
      <c r="E49" s="57" t="s">
        <v>86</v>
      </c>
      <c r="F49" s="122"/>
      <c r="G49" s="122">
        <v>1</v>
      </c>
      <c r="H49" s="146"/>
      <c r="I49" s="81">
        <f t="shared" si="5"/>
        <v>0</v>
      </c>
      <c r="J49" s="100"/>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row>
    <row r="50" spans="1:117" ht="63">
      <c r="A50" s="18" t="s">
        <v>43</v>
      </c>
      <c r="B50" s="51" t="e">
        <f t="shared" si="9"/>
        <v>#REF!</v>
      </c>
      <c r="C50" s="64">
        <f t="shared" si="1"/>
        <v>123</v>
      </c>
      <c r="D50" s="128" t="s">
        <v>233</v>
      </c>
      <c r="E50" s="57" t="s">
        <v>86</v>
      </c>
      <c r="F50" s="122"/>
      <c r="G50" s="122">
        <v>1</v>
      </c>
      <c r="H50" s="146"/>
      <c r="I50" s="81">
        <f t="shared" si="5"/>
        <v>0</v>
      </c>
      <c r="J50" s="100"/>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row>
    <row r="51" spans="1:117" ht="47.25">
      <c r="A51" s="18" t="s">
        <v>43</v>
      </c>
      <c r="B51" s="50" t="e">
        <f t="shared" si="9"/>
        <v>#REF!</v>
      </c>
      <c r="C51" s="64">
        <f t="shared" si="1"/>
        <v>124</v>
      </c>
      <c r="D51" s="52" t="s">
        <v>24</v>
      </c>
      <c r="E51" s="57" t="s">
        <v>89</v>
      </c>
      <c r="F51" s="122"/>
      <c r="G51" s="122">
        <v>1</v>
      </c>
      <c r="H51" s="146"/>
      <c r="I51" s="81">
        <f t="shared" si="5"/>
        <v>0</v>
      </c>
      <c r="J51" s="100"/>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row>
    <row r="52" spans="1:117" ht="63">
      <c r="A52" s="18" t="s">
        <v>43</v>
      </c>
      <c r="B52" s="50" t="e">
        <f>#REF!+0.01</f>
        <v>#REF!</v>
      </c>
      <c r="C52" s="64">
        <f>C51+1</f>
        <v>125</v>
      </c>
      <c r="D52" s="52" t="s">
        <v>141</v>
      </c>
      <c r="E52" s="57" t="s">
        <v>86</v>
      </c>
      <c r="F52" s="122"/>
      <c r="G52" s="122">
        <v>1</v>
      </c>
      <c r="H52" s="146"/>
      <c r="I52" s="81">
        <f t="shared" si="5"/>
        <v>0</v>
      </c>
      <c r="J52" s="100"/>
    </row>
    <row r="53" spans="1:117" ht="47.25">
      <c r="A53" s="18" t="s">
        <v>43</v>
      </c>
      <c r="B53" s="50" t="e">
        <f t="shared" si="9"/>
        <v>#REF!</v>
      </c>
      <c r="C53" s="64">
        <f t="shared" si="1"/>
        <v>126</v>
      </c>
      <c r="D53" s="58" t="s">
        <v>34</v>
      </c>
      <c r="E53" s="57" t="s">
        <v>86</v>
      </c>
      <c r="F53" s="122"/>
      <c r="G53" s="122">
        <v>1</v>
      </c>
      <c r="H53" s="146"/>
      <c r="I53" s="81">
        <f t="shared" si="5"/>
        <v>0</v>
      </c>
      <c r="J53" s="100"/>
    </row>
    <row r="54" spans="1:117" ht="94.5">
      <c r="A54" s="18" t="s">
        <v>43</v>
      </c>
      <c r="B54" s="50" t="e">
        <f t="shared" si="9"/>
        <v>#REF!</v>
      </c>
      <c r="C54" s="64">
        <f t="shared" si="1"/>
        <v>127</v>
      </c>
      <c r="D54" s="52" t="s">
        <v>25</v>
      </c>
      <c r="E54" s="57" t="s">
        <v>87</v>
      </c>
      <c r="F54" s="122"/>
      <c r="G54" s="122">
        <v>1</v>
      </c>
      <c r="H54" s="146"/>
      <c r="I54" s="81">
        <f t="shared" si="5"/>
        <v>0</v>
      </c>
      <c r="J54" s="100"/>
    </row>
    <row r="55" spans="1:117" ht="47.25">
      <c r="A55" s="18" t="s">
        <v>43</v>
      </c>
      <c r="B55" s="50" t="e">
        <f>#REF!+0.01</f>
        <v>#REF!</v>
      </c>
      <c r="C55" s="64">
        <f>C54+1</f>
        <v>128</v>
      </c>
      <c r="D55" s="129" t="s">
        <v>234</v>
      </c>
      <c r="E55" s="57" t="s">
        <v>86</v>
      </c>
      <c r="F55" s="122"/>
      <c r="G55" s="122">
        <v>1</v>
      </c>
      <c r="H55" s="146"/>
      <c r="I55" s="81">
        <f t="shared" ref="I55:I63" si="10">IF(E55="",1,VLOOKUP(E55,PriorityValues,2,FALSE))*IF(F55&gt;"",VLOOKUP(F55,StatusValues,2,FALSE),0)</f>
        <v>0</v>
      </c>
      <c r="J55" s="100"/>
    </row>
    <row r="56" spans="1:117" ht="63">
      <c r="A56" s="18" t="s">
        <v>43</v>
      </c>
      <c r="B56" s="50" t="e">
        <f>#REF!+0.01</f>
        <v>#REF!</v>
      </c>
      <c r="C56" s="64">
        <f>C55+1</f>
        <v>129</v>
      </c>
      <c r="D56" s="58" t="s">
        <v>39</v>
      </c>
      <c r="E56" s="57" t="s">
        <v>89</v>
      </c>
      <c r="F56" s="122"/>
      <c r="G56" s="122">
        <v>1</v>
      </c>
      <c r="H56" s="146"/>
      <c r="I56" s="81">
        <f t="shared" si="10"/>
        <v>0</v>
      </c>
      <c r="J56" s="100"/>
    </row>
    <row r="57" spans="1:117" ht="78.75">
      <c r="A57" s="18" t="s">
        <v>43</v>
      </c>
      <c r="B57" s="50" t="e">
        <f t="shared" si="9"/>
        <v>#REF!</v>
      </c>
      <c r="C57" s="64">
        <f t="shared" ref="C57:C63" si="11">C56+1</f>
        <v>130</v>
      </c>
      <c r="D57" s="58" t="s">
        <v>40</v>
      </c>
      <c r="E57" s="57" t="s">
        <v>89</v>
      </c>
      <c r="F57" s="122"/>
      <c r="G57" s="122">
        <v>1</v>
      </c>
      <c r="H57" s="146"/>
      <c r="I57" s="81">
        <f t="shared" si="10"/>
        <v>0</v>
      </c>
      <c r="J57" s="100"/>
    </row>
    <row r="58" spans="1:117" ht="63">
      <c r="A58" s="18" t="s">
        <v>43</v>
      </c>
      <c r="B58" s="50" t="e">
        <f t="shared" si="9"/>
        <v>#REF!</v>
      </c>
      <c r="C58" s="64">
        <f t="shared" si="11"/>
        <v>131</v>
      </c>
      <c r="D58" s="58" t="s">
        <v>72</v>
      </c>
      <c r="E58" s="57" t="s">
        <v>87</v>
      </c>
      <c r="F58" s="122"/>
      <c r="G58" s="122">
        <v>1</v>
      </c>
      <c r="H58" s="146"/>
      <c r="I58" s="81">
        <f t="shared" si="10"/>
        <v>0</v>
      </c>
      <c r="J58" s="100"/>
    </row>
    <row r="59" spans="1:117" ht="63">
      <c r="A59" s="18" t="s">
        <v>43</v>
      </c>
      <c r="B59" s="50" t="e">
        <f>#REF!+0.01</f>
        <v>#REF!</v>
      </c>
      <c r="C59" s="64">
        <f>C58+1</f>
        <v>132</v>
      </c>
      <c r="D59" s="129" t="s">
        <v>235</v>
      </c>
      <c r="E59" s="57" t="s">
        <v>87</v>
      </c>
      <c r="F59" s="122"/>
      <c r="G59" s="122">
        <v>1</v>
      </c>
      <c r="H59" s="146"/>
      <c r="I59" s="81">
        <f t="shared" si="10"/>
        <v>0</v>
      </c>
      <c r="J59" s="100"/>
    </row>
    <row r="60" spans="1:117" ht="94.5">
      <c r="A60" s="18" t="s">
        <v>43</v>
      </c>
      <c r="B60" s="50" t="e">
        <f t="shared" si="9"/>
        <v>#REF!</v>
      </c>
      <c r="C60" s="64">
        <f t="shared" si="11"/>
        <v>133</v>
      </c>
      <c r="D60" s="141" t="s">
        <v>264</v>
      </c>
      <c r="E60" s="57" t="s">
        <v>86</v>
      </c>
      <c r="F60" s="122"/>
      <c r="G60" s="122">
        <v>1</v>
      </c>
      <c r="H60" s="146"/>
      <c r="I60" s="81">
        <f t="shared" si="10"/>
        <v>0</v>
      </c>
      <c r="J60" s="100"/>
    </row>
    <row r="61" spans="1:117" ht="47.25">
      <c r="A61" s="18" t="s">
        <v>43</v>
      </c>
      <c r="B61" s="50" t="e">
        <f t="shared" si="9"/>
        <v>#REF!</v>
      </c>
      <c r="C61" s="64">
        <f t="shared" si="11"/>
        <v>134</v>
      </c>
      <c r="D61" s="58" t="s">
        <v>41</v>
      </c>
      <c r="E61" s="57" t="s">
        <v>86</v>
      </c>
      <c r="F61" s="122"/>
      <c r="G61" s="122">
        <v>1</v>
      </c>
      <c r="H61" s="146"/>
      <c r="I61" s="81">
        <f t="shared" si="10"/>
        <v>0</v>
      </c>
      <c r="J61" s="100"/>
    </row>
    <row r="62" spans="1:117" ht="78.75">
      <c r="A62" s="18" t="s">
        <v>43</v>
      </c>
      <c r="B62" s="50" t="e">
        <f>#REF!+0.01</f>
        <v>#REF!</v>
      </c>
      <c r="C62" s="64">
        <f>C61+1</f>
        <v>135</v>
      </c>
      <c r="D62" s="129" t="s">
        <v>123</v>
      </c>
      <c r="E62" s="57" t="s">
        <v>86</v>
      </c>
      <c r="F62" s="122"/>
      <c r="G62" s="122">
        <v>1</v>
      </c>
      <c r="H62" s="146"/>
      <c r="I62" s="81">
        <f t="shared" si="10"/>
        <v>0</v>
      </c>
      <c r="J62" s="100"/>
    </row>
    <row r="63" spans="1:117" ht="141.75">
      <c r="A63" s="18" t="s">
        <v>43</v>
      </c>
      <c r="B63" s="51" t="e">
        <f t="shared" si="9"/>
        <v>#REF!</v>
      </c>
      <c r="C63" s="64">
        <f t="shared" si="11"/>
        <v>136</v>
      </c>
      <c r="D63" s="58" t="s">
        <v>35</v>
      </c>
      <c r="E63" s="57" t="s">
        <v>86</v>
      </c>
      <c r="F63" s="122"/>
      <c r="G63" s="122">
        <v>1</v>
      </c>
      <c r="H63" s="146"/>
      <c r="I63" s="81">
        <f t="shared" si="10"/>
        <v>0</v>
      </c>
      <c r="J63" s="100"/>
    </row>
  </sheetData>
  <sheetProtection algorithmName="SHA-512" hashValue="RXg9BwHeoki7G8Vq2GbVd6LyP9Pz9BjgE9Ru2JXZFfluakE1DA/HR0isAHyc8dyKim30yfioMikmw5tU5fdHxA==" saltValue="7byvZ86rVG7Z+bMFef8LKQ==" spinCount="100000" sheet="1" selectLockedCells="1"/>
  <conditionalFormatting sqref="A22:B23 B29 A30:B30 A16:A20 B15:B19 A37:B39 B44:B55 D44:E55 A45:A63 B58:B63 B32:B35">
    <cfRule type="cellIs" dxfId="35" priority="101" operator="equal">
      <formula>"None"</formula>
    </cfRule>
  </conditionalFormatting>
  <conditionalFormatting sqref="B19">
    <cfRule type="cellIs" dxfId="34" priority="95" operator="equal">
      <formula>"None"</formula>
    </cfRule>
  </conditionalFormatting>
  <conditionalFormatting sqref="A15">
    <cfRule type="cellIs" dxfId="33" priority="93" operator="equal">
      <formula>"None"</formula>
    </cfRule>
  </conditionalFormatting>
  <conditionalFormatting sqref="B20">
    <cfRule type="cellIs" dxfId="32" priority="92" operator="equal">
      <formula>"None"</formula>
    </cfRule>
  </conditionalFormatting>
  <conditionalFormatting sqref="B20">
    <cfRule type="cellIs" dxfId="31" priority="91" operator="equal">
      <formula>"None"</formula>
    </cfRule>
  </conditionalFormatting>
  <conditionalFormatting sqref="A21">
    <cfRule type="cellIs" dxfId="30" priority="90" operator="equal">
      <formula>"None"</formula>
    </cfRule>
  </conditionalFormatting>
  <conditionalFormatting sqref="A24:A25">
    <cfRule type="cellIs" dxfId="29" priority="81" operator="equal">
      <formula>"None"</formula>
    </cfRule>
  </conditionalFormatting>
  <conditionalFormatting sqref="B21">
    <cfRule type="cellIs" dxfId="28" priority="86" operator="equal">
      <formula>"None"</formula>
    </cfRule>
  </conditionalFormatting>
  <conditionalFormatting sqref="A26:A27">
    <cfRule type="cellIs" dxfId="27" priority="77" operator="equal">
      <formula>"None"</formula>
    </cfRule>
  </conditionalFormatting>
  <conditionalFormatting sqref="B24">
    <cfRule type="cellIs" dxfId="26" priority="82" operator="equal">
      <formula>"None"</formula>
    </cfRule>
  </conditionalFormatting>
  <conditionalFormatting sqref="A28">
    <cfRule type="cellIs" dxfId="25" priority="79" operator="equal">
      <formula>"None"</formula>
    </cfRule>
  </conditionalFormatting>
  <conditionalFormatting sqref="A29">
    <cfRule type="cellIs" dxfId="24" priority="75" operator="equal">
      <formula>"None"</formula>
    </cfRule>
  </conditionalFormatting>
  <conditionalFormatting sqref="B25:B28">
    <cfRule type="cellIs" dxfId="23" priority="76" operator="equal">
      <formula>"None"</formula>
    </cfRule>
  </conditionalFormatting>
  <conditionalFormatting sqref="B29">
    <cfRule type="cellIs" dxfId="22" priority="74" operator="equal">
      <formula>"None"</formula>
    </cfRule>
  </conditionalFormatting>
  <conditionalFormatting sqref="B30">
    <cfRule type="cellIs" dxfId="21" priority="71" operator="equal">
      <formula>"None"</formula>
    </cfRule>
  </conditionalFormatting>
  <conditionalFormatting sqref="B31">
    <cfRule type="cellIs" dxfId="20" priority="70" operator="equal">
      <formula>"None"</formula>
    </cfRule>
  </conditionalFormatting>
  <conditionalFormatting sqref="B31">
    <cfRule type="cellIs" dxfId="19" priority="69" operator="equal">
      <formula>"None"</formula>
    </cfRule>
  </conditionalFormatting>
  <conditionalFormatting sqref="A31">
    <cfRule type="cellIs" dxfId="18" priority="68" operator="equal">
      <formula>"None"</formula>
    </cfRule>
  </conditionalFormatting>
  <conditionalFormatting sqref="A32">
    <cfRule type="cellIs" dxfId="17" priority="59" operator="equal">
      <formula>"None"</formula>
    </cfRule>
  </conditionalFormatting>
  <conditionalFormatting sqref="B42:B43">
    <cfRule type="cellIs" dxfId="16" priority="43" operator="equal">
      <formula>"None"</formula>
    </cfRule>
  </conditionalFormatting>
  <conditionalFormatting sqref="A33:A35">
    <cfRule type="cellIs" dxfId="15" priority="58" operator="equal">
      <formula>"None"</formula>
    </cfRule>
  </conditionalFormatting>
  <conditionalFormatting sqref="A41:A43">
    <cfRule type="cellIs" dxfId="14" priority="40" operator="equal">
      <formula>"None"</formula>
    </cfRule>
  </conditionalFormatting>
  <conditionalFormatting sqref="A36">
    <cfRule type="cellIs" dxfId="13" priority="53" operator="equal">
      <formula>"None"</formula>
    </cfRule>
  </conditionalFormatting>
  <conditionalFormatting sqref="B37">
    <cfRule type="cellIs" dxfId="12" priority="52" operator="equal">
      <formula>"None"</formula>
    </cfRule>
  </conditionalFormatting>
  <conditionalFormatting sqref="B36">
    <cfRule type="cellIs" dxfId="11" priority="51" operator="equal">
      <formula>"None"</formula>
    </cfRule>
  </conditionalFormatting>
  <conditionalFormatting sqref="B36">
    <cfRule type="cellIs" dxfId="10" priority="50" operator="equal">
      <formula>"None"</formula>
    </cfRule>
  </conditionalFormatting>
  <conditionalFormatting sqref="B40">
    <cfRule type="cellIs" dxfId="9" priority="42" operator="equal">
      <formula>"None"</formula>
    </cfRule>
  </conditionalFormatting>
  <conditionalFormatting sqref="A40 B40:B43 D40:E43">
    <cfRule type="cellIs" dxfId="8" priority="45" operator="equal">
      <formula>"None"</formula>
    </cfRule>
  </conditionalFormatting>
  <conditionalFormatting sqref="A44">
    <cfRule type="cellIs" dxfId="7" priority="36" operator="equal">
      <formula>"None"</formula>
    </cfRule>
  </conditionalFormatting>
  <conditionalFormatting sqref="B56">
    <cfRule type="cellIs" dxfId="6" priority="32" operator="equal">
      <formula>"None"</formula>
    </cfRule>
  </conditionalFormatting>
  <conditionalFormatting sqref="B57">
    <cfRule type="cellIs" dxfId="5" priority="31" operator="equal">
      <formula>"None"</formula>
    </cfRule>
  </conditionalFormatting>
  <conditionalFormatting sqref="D48:E48">
    <cfRule type="cellIs" dxfId="4" priority="28" operator="equal">
      <formula>"None"</formula>
    </cfRule>
  </conditionalFormatting>
  <conditionalFormatting sqref="B56">
    <cfRule type="cellIs" dxfId="3" priority="26" operator="equal">
      <formula>"None"</formula>
    </cfRule>
  </conditionalFormatting>
  <conditionalFormatting sqref="B57">
    <cfRule type="cellIs" dxfId="2" priority="25" operator="equal">
      <formula>"None"</formula>
    </cfRule>
  </conditionalFormatting>
  <dataValidations count="3">
    <dataValidation type="list" allowBlank="1" showInputMessage="1" showErrorMessage="1" sqref="E3:E63">
      <formula1>Priority</formula1>
    </dataValidation>
    <dataValidation type="list" allowBlank="1" showInputMessage="1" showErrorMessage="1" sqref="F3:F63">
      <formula1>Status</formula1>
    </dataValidation>
    <dataValidation type="textLength" operator="lessThanOrEqual" allowBlank="1" showInputMessage="1" showErrorMessage="1" sqref="H3:H63">
      <formula1>100</formula1>
    </dataValidation>
  </dataValidations>
  <pageMargins left="0.25" right="0.25" top="0.75" bottom="0.75" header="0.3" footer="0.3"/>
  <pageSetup scale="80" orientation="landscape" r:id="rId1"/>
  <headerFooter>
    <oddHeader>&amp;LAC Care Connect&amp;CSHIE and CHR RFP - March 2018
Technical Questionnaire -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39"/>
  <sheetViews>
    <sheetView zoomScaleNormal="100" zoomScaleSheetLayoutView="125" workbookViewId="0">
      <selection activeCell="C3" sqref="C3"/>
    </sheetView>
  </sheetViews>
  <sheetFormatPr defaultColWidth="8.85546875" defaultRowHeight="15.75"/>
  <cols>
    <col min="1" max="1" width="15.7109375" style="135" customWidth="1"/>
    <col min="2" max="2" width="8.85546875" style="105" hidden="1" customWidth="1"/>
    <col min="3" max="3" width="5.85546875" style="63" bestFit="1" customWidth="1"/>
    <col min="4" max="4" width="30.7109375" style="99" customWidth="1"/>
    <col min="5" max="5" width="12.42578125" style="123" customWidth="1"/>
    <col min="6" max="6" width="88.7109375" style="124" customWidth="1"/>
    <col min="7" max="7" width="8.7109375" style="10" customWidth="1"/>
    <col min="8" max="12" width="8.85546875" style="100"/>
    <col min="13" max="16384" width="8.85546875" style="96"/>
  </cols>
  <sheetData>
    <row r="1" spans="1:7">
      <c r="A1" s="133" t="str">
        <f>'Overview &amp; Instructions'!A1</f>
        <v>Bidder Name:   TBD</v>
      </c>
      <c r="G1" s="144" t="s">
        <v>272</v>
      </c>
    </row>
    <row r="2" spans="1:7" s="107" customFormat="1" ht="31.5">
      <c r="A2" s="59" t="s">
        <v>29</v>
      </c>
      <c r="B2" s="59" t="s">
        <v>30</v>
      </c>
      <c r="C2" s="59" t="s">
        <v>146</v>
      </c>
      <c r="D2" s="59" t="s">
        <v>5</v>
      </c>
      <c r="E2" s="60" t="s">
        <v>163</v>
      </c>
      <c r="F2" s="60" t="s">
        <v>268</v>
      </c>
      <c r="G2" s="73" t="s">
        <v>149</v>
      </c>
    </row>
    <row r="3" spans="1:7" ht="141.75">
      <c r="A3" s="3" t="s">
        <v>136</v>
      </c>
      <c r="B3" s="20">
        <v>14.01</v>
      </c>
      <c r="C3" s="65">
        <v>137</v>
      </c>
      <c r="D3" s="127" t="s">
        <v>206</v>
      </c>
      <c r="E3" s="122"/>
      <c r="F3" s="137"/>
      <c r="G3" s="112">
        <f t="shared" ref="G3:G17" si="0">IF(E3="",0,VLOOKUP(E3,ExperienceValues,2,FALSE))</f>
        <v>0</v>
      </c>
    </row>
    <row r="4" spans="1:7" ht="94.5">
      <c r="A4" s="21" t="s">
        <v>46</v>
      </c>
      <c r="B4" s="20">
        <f t="shared" ref="B4:B5" si="1">B3+0.01</f>
        <v>14.02</v>
      </c>
      <c r="C4" s="65">
        <f>C3+1</f>
        <v>138</v>
      </c>
      <c r="D4" s="127" t="s">
        <v>204</v>
      </c>
      <c r="E4" s="122"/>
      <c r="F4" s="138"/>
      <c r="G4" s="112">
        <f t="shared" si="0"/>
        <v>0</v>
      </c>
    </row>
    <row r="5" spans="1:7" ht="157.5">
      <c r="A5" s="21" t="s">
        <v>46</v>
      </c>
      <c r="B5" s="20">
        <f t="shared" si="1"/>
        <v>14.03</v>
      </c>
      <c r="C5" s="65">
        <f t="shared" ref="C5:C39" si="2">C4+1</f>
        <v>139</v>
      </c>
      <c r="D5" s="127" t="s">
        <v>205</v>
      </c>
      <c r="E5" s="122"/>
      <c r="F5" s="137"/>
      <c r="G5" s="112">
        <f t="shared" si="0"/>
        <v>0</v>
      </c>
    </row>
    <row r="6" spans="1:7" ht="141.75">
      <c r="A6" s="22" t="s">
        <v>137</v>
      </c>
      <c r="B6" s="23">
        <v>15.01</v>
      </c>
      <c r="C6" s="65">
        <f>C5+1</f>
        <v>140</v>
      </c>
      <c r="D6" s="127" t="s">
        <v>207</v>
      </c>
      <c r="E6" s="122"/>
      <c r="F6" s="137"/>
      <c r="G6" s="112">
        <f t="shared" si="0"/>
        <v>0</v>
      </c>
    </row>
    <row r="7" spans="1:7" ht="189">
      <c r="A7" s="24" t="s">
        <v>47</v>
      </c>
      <c r="B7" s="23" t="e">
        <f>#REF!+0.01</f>
        <v>#REF!</v>
      </c>
      <c r="C7" s="65">
        <f>C6+1</f>
        <v>141</v>
      </c>
      <c r="D7" s="127" t="s">
        <v>208</v>
      </c>
      <c r="E7" s="122"/>
      <c r="F7" s="137"/>
      <c r="G7" s="112">
        <f t="shared" si="0"/>
        <v>0</v>
      </c>
    </row>
    <row r="8" spans="1:7" ht="157.5">
      <c r="A8" s="25" t="s">
        <v>138</v>
      </c>
      <c r="B8" s="26">
        <v>16.010000000000002</v>
      </c>
      <c r="C8" s="65">
        <f t="shared" si="2"/>
        <v>142</v>
      </c>
      <c r="D8" s="127" t="s">
        <v>209</v>
      </c>
      <c r="E8" s="122"/>
      <c r="F8" s="137"/>
      <c r="G8" s="112">
        <f t="shared" si="0"/>
        <v>0</v>
      </c>
    </row>
    <row r="9" spans="1:7" ht="141.75">
      <c r="A9" s="27"/>
      <c r="B9" s="26" t="e">
        <f>#REF!+0.01</f>
        <v>#REF!</v>
      </c>
      <c r="C9" s="65">
        <f>C8+1</f>
        <v>143</v>
      </c>
      <c r="D9" s="127" t="s">
        <v>211</v>
      </c>
      <c r="E9" s="122"/>
      <c r="F9" s="137"/>
      <c r="G9" s="112">
        <f t="shared" si="0"/>
        <v>0</v>
      </c>
    </row>
    <row r="10" spans="1:7" ht="141.75">
      <c r="A10" s="27"/>
      <c r="B10" s="26" t="e">
        <f>#REF!+0.01</f>
        <v>#REF!</v>
      </c>
      <c r="C10" s="65">
        <f>C9+1</f>
        <v>144</v>
      </c>
      <c r="D10" s="127" t="s">
        <v>210</v>
      </c>
      <c r="E10" s="122"/>
      <c r="F10" s="137"/>
      <c r="G10" s="112">
        <f t="shared" si="0"/>
        <v>0</v>
      </c>
    </row>
    <row r="11" spans="1:7" ht="110.25">
      <c r="A11" s="28" t="s">
        <v>139</v>
      </c>
      <c r="B11" s="29">
        <v>17.010000000000002</v>
      </c>
      <c r="C11" s="65">
        <f t="shared" si="2"/>
        <v>145</v>
      </c>
      <c r="D11" s="127" t="s">
        <v>212</v>
      </c>
      <c r="E11" s="122"/>
      <c r="F11" s="137"/>
      <c r="G11" s="112">
        <f t="shared" si="0"/>
        <v>0</v>
      </c>
    </row>
    <row r="12" spans="1:7" ht="94.5">
      <c r="A12" s="30"/>
      <c r="B12" s="29">
        <f>B11+0.01</f>
        <v>17.020000000000003</v>
      </c>
      <c r="C12" s="65">
        <f t="shared" si="2"/>
        <v>146</v>
      </c>
      <c r="D12" s="127" t="s">
        <v>213</v>
      </c>
      <c r="E12" s="122"/>
      <c r="F12" s="137"/>
      <c r="G12" s="112">
        <f t="shared" si="0"/>
        <v>0</v>
      </c>
    </row>
    <row r="13" spans="1:7" ht="94.5">
      <c r="A13" s="30"/>
      <c r="B13" s="29">
        <f t="shared" ref="B13:B14" si="3">B12+0.01</f>
        <v>17.030000000000005</v>
      </c>
      <c r="C13" s="65">
        <f t="shared" si="2"/>
        <v>147</v>
      </c>
      <c r="D13" s="127" t="s">
        <v>143</v>
      </c>
      <c r="E13" s="122"/>
      <c r="F13" s="137"/>
      <c r="G13" s="112">
        <f t="shared" si="0"/>
        <v>0</v>
      </c>
    </row>
    <row r="14" spans="1:7" ht="141.75">
      <c r="A14" s="30"/>
      <c r="B14" s="29">
        <f t="shared" si="3"/>
        <v>17.040000000000006</v>
      </c>
      <c r="C14" s="65">
        <f t="shared" si="2"/>
        <v>148</v>
      </c>
      <c r="D14" s="127" t="s">
        <v>214</v>
      </c>
      <c r="E14" s="122"/>
      <c r="F14" s="137"/>
      <c r="G14" s="112">
        <f t="shared" si="0"/>
        <v>0</v>
      </c>
    </row>
    <row r="15" spans="1:7" ht="173.25">
      <c r="A15" s="31" t="s">
        <v>140</v>
      </c>
      <c r="B15" s="32">
        <v>18.010000000000002</v>
      </c>
      <c r="C15" s="65">
        <f t="shared" si="2"/>
        <v>149</v>
      </c>
      <c r="D15" s="127" t="s">
        <v>215</v>
      </c>
      <c r="E15" s="122"/>
      <c r="F15" s="137"/>
      <c r="G15" s="112">
        <f t="shared" si="0"/>
        <v>0</v>
      </c>
    </row>
    <row r="16" spans="1:7" ht="126">
      <c r="A16" s="31"/>
      <c r="B16" s="32">
        <f>B15+0.01</f>
        <v>18.020000000000003</v>
      </c>
      <c r="C16" s="65">
        <f t="shared" si="2"/>
        <v>150</v>
      </c>
      <c r="D16" s="127" t="s">
        <v>216</v>
      </c>
      <c r="E16" s="122"/>
      <c r="F16" s="137"/>
      <c r="G16" s="112">
        <f t="shared" si="0"/>
        <v>0</v>
      </c>
    </row>
    <row r="17" spans="1:14" ht="126">
      <c r="A17" s="31"/>
      <c r="B17" s="32">
        <f t="shared" ref="B17" si="4">B16+0.01</f>
        <v>18.030000000000005</v>
      </c>
      <c r="C17" s="65">
        <f t="shared" si="2"/>
        <v>151</v>
      </c>
      <c r="D17" s="127" t="s">
        <v>217</v>
      </c>
      <c r="E17" s="122"/>
      <c r="F17" s="137"/>
      <c r="G17" s="112">
        <f t="shared" si="0"/>
        <v>0</v>
      </c>
    </row>
    <row r="18" spans="1:14" ht="39.75" customHeight="1">
      <c r="A18" s="134" t="s">
        <v>236</v>
      </c>
      <c r="C18" s="65">
        <f>C17+1</f>
        <v>152</v>
      </c>
      <c r="D18" s="53" t="s">
        <v>175</v>
      </c>
      <c r="E18" s="136"/>
      <c r="F18" s="137"/>
      <c r="G18" s="112">
        <f t="shared" ref="G18:G39" si="5">IF(E18="",0,VLOOKUP(E18,ExperienceValues,2,FALSE))</f>
        <v>0</v>
      </c>
      <c r="N18" s="108"/>
    </row>
    <row r="19" spans="1:14" ht="31.5">
      <c r="A19" s="134"/>
      <c r="C19" s="65">
        <f t="shared" si="2"/>
        <v>153</v>
      </c>
      <c r="D19" s="53" t="s">
        <v>176</v>
      </c>
      <c r="E19" s="136"/>
      <c r="F19" s="137"/>
      <c r="G19" s="112">
        <f t="shared" si="5"/>
        <v>0</v>
      </c>
      <c r="N19" s="108"/>
    </row>
    <row r="20" spans="1:14" ht="31.5">
      <c r="A20" s="134"/>
      <c r="C20" s="65">
        <f t="shared" si="2"/>
        <v>154</v>
      </c>
      <c r="D20" s="53" t="s">
        <v>177</v>
      </c>
      <c r="E20" s="136"/>
      <c r="F20" s="137"/>
      <c r="G20" s="112">
        <f t="shared" si="5"/>
        <v>0</v>
      </c>
      <c r="N20" s="108"/>
    </row>
    <row r="21" spans="1:14" ht="31.5">
      <c r="A21" s="134"/>
      <c r="C21" s="65">
        <f t="shared" si="2"/>
        <v>155</v>
      </c>
      <c r="D21" s="53" t="s">
        <v>178</v>
      </c>
      <c r="E21" s="136"/>
      <c r="F21" s="137"/>
      <c r="G21" s="112">
        <f t="shared" si="5"/>
        <v>0</v>
      </c>
      <c r="N21" s="108"/>
    </row>
    <row r="22" spans="1:14" ht="31.5">
      <c r="A22" s="134"/>
      <c r="C22" s="65">
        <f t="shared" si="2"/>
        <v>156</v>
      </c>
      <c r="D22" s="53" t="s">
        <v>179</v>
      </c>
      <c r="E22" s="136"/>
      <c r="F22" s="137"/>
      <c r="G22" s="112">
        <f t="shared" si="5"/>
        <v>0</v>
      </c>
    </row>
    <row r="23" spans="1:14" ht="47.25">
      <c r="A23" s="134"/>
      <c r="C23" s="65">
        <f t="shared" si="2"/>
        <v>157</v>
      </c>
      <c r="D23" s="53" t="s">
        <v>180</v>
      </c>
      <c r="E23" s="136"/>
      <c r="F23" s="137"/>
      <c r="G23" s="112">
        <f t="shared" si="5"/>
        <v>0</v>
      </c>
    </row>
    <row r="24" spans="1:14" ht="31.5">
      <c r="A24" s="134"/>
      <c r="C24" s="65">
        <f t="shared" si="2"/>
        <v>158</v>
      </c>
      <c r="D24" s="53" t="s">
        <v>181</v>
      </c>
      <c r="E24" s="136"/>
      <c r="F24" s="137"/>
      <c r="G24" s="112">
        <f t="shared" si="5"/>
        <v>0</v>
      </c>
    </row>
    <row r="25" spans="1:14" ht="31.5">
      <c r="A25" s="134"/>
      <c r="C25" s="65">
        <f t="shared" si="2"/>
        <v>159</v>
      </c>
      <c r="D25" s="53" t="s">
        <v>182</v>
      </c>
      <c r="E25" s="136"/>
      <c r="F25" s="137"/>
      <c r="G25" s="112">
        <f t="shared" si="5"/>
        <v>0</v>
      </c>
    </row>
    <row r="26" spans="1:14" ht="31.5">
      <c r="A26" s="134"/>
      <c r="C26" s="65">
        <f t="shared" si="2"/>
        <v>160</v>
      </c>
      <c r="D26" s="53" t="s">
        <v>183</v>
      </c>
      <c r="E26" s="136"/>
      <c r="F26" s="137"/>
      <c r="G26" s="112">
        <f t="shared" si="5"/>
        <v>0</v>
      </c>
    </row>
    <row r="27" spans="1:14" ht="31.5">
      <c r="A27" s="134"/>
      <c r="C27" s="65">
        <f t="shared" si="2"/>
        <v>161</v>
      </c>
      <c r="D27" s="53" t="s">
        <v>184</v>
      </c>
      <c r="E27" s="136"/>
      <c r="F27" s="137"/>
      <c r="G27" s="112">
        <f t="shared" si="5"/>
        <v>0</v>
      </c>
    </row>
    <row r="28" spans="1:14" ht="47.25">
      <c r="A28" s="134"/>
      <c r="C28" s="65">
        <f t="shared" si="2"/>
        <v>162</v>
      </c>
      <c r="D28" s="53" t="s">
        <v>185</v>
      </c>
      <c r="E28" s="136"/>
      <c r="F28" s="137"/>
      <c r="G28" s="112">
        <f t="shared" si="5"/>
        <v>0</v>
      </c>
    </row>
    <row r="29" spans="1:14" ht="31.5">
      <c r="A29" s="134"/>
      <c r="C29" s="65">
        <f t="shared" si="2"/>
        <v>163</v>
      </c>
      <c r="D29" s="53" t="s">
        <v>186</v>
      </c>
      <c r="E29" s="136"/>
      <c r="F29" s="137"/>
      <c r="G29" s="112">
        <f t="shared" si="5"/>
        <v>0</v>
      </c>
    </row>
    <row r="30" spans="1:14" ht="47.25">
      <c r="A30" s="134"/>
      <c r="C30" s="65">
        <f t="shared" si="2"/>
        <v>164</v>
      </c>
      <c r="D30" s="53" t="s">
        <v>187</v>
      </c>
      <c r="E30" s="136"/>
      <c r="F30" s="137"/>
      <c r="G30" s="112">
        <f t="shared" si="5"/>
        <v>0</v>
      </c>
    </row>
    <row r="31" spans="1:14" ht="31.5">
      <c r="A31" s="134"/>
      <c r="C31" s="65">
        <f t="shared" si="2"/>
        <v>165</v>
      </c>
      <c r="D31" s="53" t="s">
        <v>188</v>
      </c>
      <c r="E31" s="136"/>
      <c r="F31" s="137"/>
      <c r="G31" s="112">
        <f t="shared" si="5"/>
        <v>0</v>
      </c>
    </row>
    <row r="32" spans="1:14" ht="31.5">
      <c r="A32" s="134"/>
      <c r="C32" s="65">
        <f t="shared" si="2"/>
        <v>166</v>
      </c>
      <c r="D32" s="53" t="s">
        <v>189</v>
      </c>
      <c r="E32" s="136"/>
      <c r="F32" s="137"/>
      <c r="G32" s="112">
        <f t="shared" si="5"/>
        <v>0</v>
      </c>
    </row>
    <row r="33" spans="1:7" ht="31.5">
      <c r="A33" s="134"/>
      <c r="C33" s="65">
        <f t="shared" si="2"/>
        <v>167</v>
      </c>
      <c r="D33" s="53" t="s">
        <v>190</v>
      </c>
      <c r="E33" s="136"/>
      <c r="F33" s="137"/>
      <c r="G33" s="112">
        <f t="shared" si="5"/>
        <v>0</v>
      </c>
    </row>
    <row r="34" spans="1:7" ht="36.75" customHeight="1">
      <c r="A34" s="134"/>
      <c r="C34" s="65">
        <f t="shared" si="2"/>
        <v>168</v>
      </c>
      <c r="D34" s="53" t="s">
        <v>191</v>
      </c>
      <c r="E34" s="136"/>
      <c r="F34" s="137"/>
      <c r="G34" s="112">
        <f t="shared" si="5"/>
        <v>0</v>
      </c>
    </row>
    <row r="35" spans="1:7" ht="31.5">
      <c r="A35" s="134"/>
      <c r="C35" s="65">
        <f t="shared" si="2"/>
        <v>169</v>
      </c>
      <c r="D35" s="53" t="s">
        <v>192</v>
      </c>
      <c r="E35" s="136"/>
      <c r="F35" s="137"/>
      <c r="G35" s="112">
        <f t="shared" si="5"/>
        <v>0</v>
      </c>
    </row>
    <row r="36" spans="1:7" ht="31.5">
      <c r="A36" s="134"/>
      <c r="C36" s="65">
        <f t="shared" si="2"/>
        <v>170</v>
      </c>
      <c r="D36" s="53" t="s">
        <v>193</v>
      </c>
      <c r="E36" s="136"/>
      <c r="F36" s="137"/>
      <c r="G36" s="112">
        <f t="shared" si="5"/>
        <v>0</v>
      </c>
    </row>
    <row r="37" spans="1:7" ht="31.5">
      <c r="A37" s="134"/>
      <c r="C37" s="65">
        <f t="shared" si="2"/>
        <v>171</v>
      </c>
      <c r="D37" s="53" t="s">
        <v>194</v>
      </c>
      <c r="E37" s="136"/>
      <c r="F37" s="137"/>
      <c r="G37" s="112">
        <f t="shared" si="5"/>
        <v>0</v>
      </c>
    </row>
    <row r="38" spans="1:7" ht="31.5">
      <c r="A38" s="134"/>
      <c r="C38" s="65">
        <f t="shared" si="2"/>
        <v>172</v>
      </c>
      <c r="D38" s="53" t="s">
        <v>195</v>
      </c>
      <c r="E38" s="136"/>
      <c r="F38" s="137"/>
      <c r="G38" s="112">
        <f t="shared" si="5"/>
        <v>0</v>
      </c>
    </row>
    <row r="39" spans="1:7" ht="31.5">
      <c r="A39" s="134"/>
      <c r="C39" s="65">
        <f t="shared" si="2"/>
        <v>173</v>
      </c>
      <c r="D39" s="53" t="s">
        <v>196</v>
      </c>
      <c r="E39" s="136"/>
      <c r="F39" s="137"/>
      <c r="G39" s="112">
        <f t="shared" si="5"/>
        <v>0</v>
      </c>
    </row>
  </sheetData>
  <sheetProtection algorithmName="SHA-512" hashValue="PHPWtK0oC7x5UTI7Pwk7/XkHwfy58UHtsry+SSxIdABCnNB4IqHunWD9t0JMHKqUk4egoBojg4tlOXZH0P6v5A==" saltValue="yodk23Dq3Z9O37sgjHJKHA==" spinCount="100000" sheet="1" objects="1" scenarios="1"/>
  <conditionalFormatting sqref="F9:F17">
    <cfRule type="cellIs" dxfId="1" priority="5" operator="equal">
      <formula>"None"</formula>
    </cfRule>
  </conditionalFormatting>
  <dataValidations count="2">
    <dataValidation type="textLength" operator="lessThanOrEqual" allowBlank="1" showInputMessage="1" showErrorMessage="1" sqref="F3:F39">
      <formula1>250</formula1>
    </dataValidation>
    <dataValidation type="list" allowBlank="1" showInputMessage="1" showErrorMessage="1" sqref="E3:E39">
      <formula1>Experience</formula1>
    </dataValidation>
  </dataValidations>
  <pageMargins left="0.25" right="0.25" top="0.75" bottom="0.75" header="0.3" footer="0.3"/>
  <pageSetup scale="80" orientation="landscape" r:id="rId1"/>
  <headerFooter>
    <oddHeader>&amp;LAC Care Connect&amp;CSHIE and CHR RFP - March 2018
Technical Questionnaire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zoomScaleNormal="100" zoomScaleSheetLayoutView="125" workbookViewId="0">
      <selection activeCell="G3" sqref="G3"/>
    </sheetView>
  </sheetViews>
  <sheetFormatPr defaultColWidth="11.42578125" defaultRowHeight="15.75"/>
  <cols>
    <col min="1" max="1" width="15.7109375" style="41" customWidth="1"/>
    <col min="2" max="2" width="8.28515625" style="106" hidden="1" customWidth="1"/>
    <col min="3" max="3" width="4.7109375" style="97" customWidth="1"/>
    <col min="4" max="4" width="31.42578125" style="99" customWidth="1"/>
    <col min="5" max="5" width="12.7109375" style="125" customWidth="1"/>
    <col min="6" max="6" width="84.140625" style="123" customWidth="1"/>
    <col min="7" max="7" width="8.7109375" style="10" customWidth="1"/>
    <col min="8" max="10" width="10.85546875" style="99"/>
    <col min="11" max="12" width="11.42578125" style="100"/>
    <col min="13" max="16384" width="11.42578125" style="96"/>
  </cols>
  <sheetData>
    <row r="1" spans="1:12">
      <c r="A1" s="132" t="str">
        <f>'Overview &amp; Instructions'!A1</f>
        <v>Bidder Name:   TBD</v>
      </c>
      <c r="G1" s="144" t="s">
        <v>272</v>
      </c>
    </row>
    <row r="2" spans="1:12" s="120" customFormat="1" ht="31.5">
      <c r="A2" s="117" t="s">
        <v>29</v>
      </c>
      <c r="B2" s="59" t="s">
        <v>109</v>
      </c>
      <c r="C2" s="59" t="s">
        <v>146</v>
      </c>
      <c r="D2" s="117" t="s">
        <v>110</v>
      </c>
      <c r="E2" s="60" t="s">
        <v>162</v>
      </c>
      <c r="F2" s="59" t="s">
        <v>267</v>
      </c>
      <c r="G2" s="73" t="s">
        <v>149</v>
      </c>
      <c r="H2" s="118"/>
      <c r="I2" s="118"/>
      <c r="J2" s="118"/>
      <c r="K2" s="119"/>
      <c r="L2" s="119"/>
    </row>
    <row r="3" spans="1:12" ht="78.75">
      <c r="A3" s="189" t="s">
        <v>237</v>
      </c>
      <c r="B3" s="34">
        <v>1.01</v>
      </c>
      <c r="C3" s="65">
        <v>174</v>
      </c>
      <c r="D3" s="139" t="s">
        <v>250</v>
      </c>
      <c r="E3" s="122"/>
      <c r="F3" s="136"/>
      <c r="G3" s="112">
        <f t="shared" ref="G3:G12" si="0">IF(E3="",0,VLOOKUP(E3,ComplianceValues,2,FALSE))</f>
        <v>0</v>
      </c>
    </row>
    <row r="4" spans="1:12" ht="47.25">
      <c r="A4" s="189"/>
      <c r="B4" s="34">
        <f>B3+0.01</f>
        <v>1.02</v>
      </c>
      <c r="C4" s="65">
        <f>C3+1</f>
        <v>175</v>
      </c>
      <c r="D4" s="127" t="s">
        <v>218</v>
      </c>
      <c r="E4" s="122"/>
      <c r="F4" s="136"/>
      <c r="G4" s="112">
        <f t="shared" si="0"/>
        <v>0</v>
      </c>
    </row>
    <row r="5" spans="1:12" ht="110.25">
      <c r="A5" s="130" t="s">
        <v>238</v>
      </c>
      <c r="B5" s="35">
        <v>2.0099999999999998</v>
      </c>
      <c r="C5" s="65">
        <f t="shared" ref="C5:C12" si="1">C4+1</f>
        <v>176</v>
      </c>
      <c r="D5" s="139" t="s">
        <v>251</v>
      </c>
      <c r="E5" s="122"/>
      <c r="F5" s="136"/>
      <c r="G5" s="112">
        <f t="shared" si="0"/>
        <v>0</v>
      </c>
    </row>
    <row r="6" spans="1:12" ht="78.75">
      <c r="A6" s="190" t="s">
        <v>239</v>
      </c>
      <c r="B6" s="36">
        <v>3.01</v>
      </c>
      <c r="C6" s="65">
        <f>C5+1</f>
        <v>177</v>
      </c>
      <c r="D6" s="127" t="s">
        <v>219</v>
      </c>
      <c r="E6" s="122"/>
      <c r="F6" s="136"/>
      <c r="G6" s="112">
        <f t="shared" si="0"/>
        <v>0</v>
      </c>
    </row>
    <row r="7" spans="1:12" ht="78.75">
      <c r="A7" s="190"/>
      <c r="B7" s="36">
        <v>3.02</v>
      </c>
      <c r="C7" s="65">
        <f t="shared" si="1"/>
        <v>178</v>
      </c>
      <c r="D7" s="127" t="s">
        <v>220</v>
      </c>
      <c r="E7" s="122"/>
      <c r="F7" s="136"/>
      <c r="G7" s="112">
        <f t="shared" si="0"/>
        <v>0</v>
      </c>
    </row>
    <row r="8" spans="1:12" ht="94.5">
      <c r="A8" s="131" t="s">
        <v>240</v>
      </c>
      <c r="B8" s="37">
        <v>4.01</v>
      </c>
      <c r="C8" s="65">
        <f t="shared" si="1"/>
        <v>179</v>
      </c>
      <c r="D8" s="139" t="s">
        <v>248</v>
      </c>
      <c r="E8" s="122"/>
      <c r="F8" s="136"/>
      <c r="G8" s="112">
        <f t="shared" si="0"/>
        <v>0</v>
      </c>
    </row>
    <row r="9" spans="1:12" ht="141.75">
      <c r="A9" s="187" t="s">
        <v>241</v>
      </c>
      <c r="B9" s="38">
        <v>5.0199999999999996</v>
      </c>
      <c r="C9" s="65">
        <f>C8+1</f>
        <v>180</v>
      </c>
      <c r="D9" s="139" t="s">
        <v>249</v>
      </c>
      <c r="E9" s="122"/>
      <c r="F9" s="136"/>
      <c r="G9" s="112">
        <f t="shared" si="0"/>
        <v>0</v>
      </c>
    </row>
    <row r="10" spans="1:12" ht="94.5">
      <c r="A10" s="187"/>
      <c r="B10" s="38">
        <f>B9+0.01</f>
        <v>5.0299999999999994</v>
      </c>
      <c r="C10" s="65">
        <f t="shared" si="1"/>
        <v>181</v>
      </c>
      <c r="D10" s="127" t="s">
        <v>221</v>
      </c>
      <c r="E10" s="122"/>
      <c r="F10" s="136"/>
      <c r="G10" s="112">
        <f t="shared" si="0"/>
        <v>0</v>
      </c>
    </row>
    <row r="11" spans="1:12" ht="78.75">
      <c r="A11" s="188" t="s">
        <v>242</v>
      </c>
      <c r="B11" s="20">
        <v>6.01</v>
      </c>
      <c r="C11" s="65">
        <f t="shared" si="1"/>
        <v>182</v>
      </c>
      <c r="D11" s="127" t="s">
        <v>222</v>
      </c>
      <c r="E11" s="122"/>
      <c r="F11" s="136"/>
      <c r="G11" s="112">
        <f t="shared" si="0"/>
        <v>0</v>
      </c>
    </row>
    <row r="12" spans="1:12" ht="63">
      <c r="A12" s="188"/>
      <c r="B12" s="20">
        <f>B11+0.01</f>
        <v>6.02</v>
      </c>
      <c r="C12" s="65">
        <f t="shared" si="1"/>
        <v>183</v>
      </c>
      <c r="D12" s="127" t="s">
        <v>108</v>
      </c>
      <c r="E12" s="122"/>
      <c r="F12" s="136"/>
      <c r="G12" s="112">
        <f t="shared" si="0"/>
        <v>0</v>
      </c>
    </row>
    <row r="13" spans="1:12">
      <c r="G13" s="74"/>
    </row>
    <row r="14" spans="1:12">
      <c r="G14" s="74"/>
    </row>
    <row r="15" spans="1:12">
      <c r="G15" s="74"/>
    </row>
    <row r="16" spans="1:12">
      <c r="G16" s="74"/>
    </row>
    <row r="17" spans="7:7">
      <c r="G17" s="74"/>
    </row>
    <row r="18" spans="7:7">
      <c r="G18" s="74"/>
    </row>
    <row r="19" spans="7:7">
      <c r="G19" s="74"/>
    </row>
    <row r="20" spans="7:7">
      <c r="G20" s="74"/>
    </row>
    <row r="21" spans="7:7">
      <c r="G21" s="74"/>
    </row>
    <row r="22" spans="7:7">
      <c r="G22" s="74"/>
    </row>
    <row r="23" spans="7:7">
      <c r="G23" s="74"/>
    </row>
    <row r="24" spans="7:7">
      <c r="G24" s="74"/>
    </row>
    <row r="25" spans="7:7">
      <c r="G25" s="74"/>
    </row>
    <row r="26" spans="7:7">
      <c r="G26" s="74"/>
    </row>
    <row r="27" spans="7:7">
      <c r="G27" s="74"/>
    </row>
    <row r="28" spans="7:7">
      <c r="G28" s="74"/>
    </row>
    <row r="29" spans="7:7">
      <c r="G29" s="74"/>
    </row>
    <row r="30" spans="7:7">
      <c r="G30" s="74"/>
    </row>
  </sheetData>
  <sheetProtection algorithmName="SHA-512" hashValue="IYoGuafEGOijW3HZOfVnB1hekr3kSz0btyMpTeHylyCSbnrRZbiaEiLmM1Kw0CAvlvW3aJgXsAPgS5QfB16huw==" saltValue="MDWMifcI8/reqE3oIxrRsw==" spinCount="100000" sheet="1" objects="1" scenarios="1"/>
  <mergeCells count="4">
    <mergeCell ref="A9:A10"/>
    <mergeCell ref="A11:A12"/>
    <mergeCell ref="A3:A4"/>
    <mergeCell ref="A6:A7"/>
  </mergeCells>
  <conditionalFormatting sqref="G13:G30">
    <cfRule type="cellIs" dxfId="0" priority="1" operator="equal">
      <formula>"None"</formula>
    </cfRule>
  </conditionalFormatting>
  <dataValidations count="2">
    <dataValidation type="list" allowBlank="1" showInputMessage="1" showErrorMessage="1" sqref="E3:E12">
      <formula1>Compliance</formula1>
    </dataValidation>
    <dataValidation type="textLength" operator="lessThanOrEqual" allowBlank="1" showInputMessage="1" showErrorMessage="1" sqref="F3:F12">
      <formula1>250</formula1>
    </dataValidation>
  </dataValidations>
  <pageMargins left="0.25" right="0.25" top="0.75" bottom="0.75" header="0.3" footer="0.3"/>
  <pageSetup scale="80" orientation="landscape" r:id="rId1"/>
  <headerFooter>
    <oddHeader>&amp;LAC Care Connect&amp;CSHIE and CHR RFP - March 2018
Technical Questionnaire -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zoomScaleSheetLayoutView="125" workbookViewId="0">
      <selection activeCell="B9" sqref="B9"/>
    </sheetView>
  </sheetViews>
  <sheetFormatPr defaultColWidth="9.140625" defaultRowHeight="15.75"/>
  <cols>
    <col min="1" max="1" width="2.42578125" style="87" customWidth="1"/>
    <col min="2" max="2" width="28.140625" style="101" bestFit="1" customWidth="1"/>
    <col min="3" max="4" width="11.42578125" style="101" customWidth="1"/>
    <col min="5" max="5" width="3.42578125" style="101" customWidth="1"/>
    <col min="6" max="6" width="11.42578125" style="87" customWidth="1"/>
    <col min="7" max="16384" width="9.140625" style="87"/>
  </cols>
  <sheetData>
    <row r="1" spans="1:11" s="96" customFormat="1">
      <c r="A1" s="132" t="str">
        <f>'Overview &amp; Instructions'!A1</f>
        <v>Bidder Name:   TBD</v>
      </c>
      <c r="B1" s="97"/>
      <c r="C1" s="98"/>
      <c r="D1" s="98"/>
      <c r="E1" s="98"/>
      <c r="F1" s="99"/>
      <c r="G1" s="99"/>
      <c r="H1" s="99"/>
      <c r="I1" s="99"/>
      <c r="J1" s="100"/>
      <c r="K1" s="100"/>
    </row>
    <row r="2" spans="1:11" s="96" customFormat="1">
      <c r="B2" s="97"/>
      <c r="C2" s="98"/>
      <c r="D2" s="98"/>
      <c r="E2" s="98"/>
      <c r="F2" s="99"/>
      <c r="G2" s="99"/>
      <c r="H2" s="99"/>
      <c r="I2" s="99"/>
      <c r="J2" s="100"/>
      <c r="K2" s="100"/>
    </row>
    <row r="3" spans="1:11" ht="44.25" customHeight="1">
      <c r="B3" s="87"/>
      <c r="C3" s="101" t="s">
        <v>168</v>
      </c>
      <c r="D3" s="101" t="s">
        <v>145</v>
      </c>
      <c r="F3" s="101" t="s">
        <v>169</v>
      </c>
    </row>
    <row r="4" spans="1:11">
      <c r="B4" s="87" t="s">
        <v>165</v>
      </c>
      <c r="C4" s="102">
        <f>34*3*3+26*2*3+15*1*3</f>
        <v>507</v>
      </c>
      <c r="D4" s="102" t="s">
        <v>167</v>
      </c>
      <c r="E4" s="102"/>
      <c r="F4" s="102">
        <f>SUM(Applications!I3:I77)</f>
        <v>0</v>
      </c>
    </row>
    <row r="5" spans="1:11">
      <c r="B5" s="87" t="s">
        <v>199</v>
      </c>
      <c r="C5" s="103">
        <f>35*3*3+13*2*3+13*1*3</f>
        <v>432</v>
      </c>
      <c r="D5" s="103" t="s">
        <v>167</v>
      </c>
      <c r="E5" s="102"/>
      <c r="F5" s="103">
        <f>SUM('Technical Solution'!I3:I63)</f>
        <v>0</v>
      </c>
    </row>
    <row r="6" spans="1:11">
      <c r="B6" s="104" t="s">
        <v>171</v>
      </c>
      <c r="C6" s="101">
        <f>SUM(C4:C5)</f>
        <v>939</v>
      </c>
      <c r="D6" s="101">
        <v>600</v>
      </c>
      <c r="F6" s="101">
        <f>SUM(F4:F5)</f>
        <v>0</v>
      </c>
    </row>
    <row r="7" spans="1:11">
      <c r="B7" s="87"/>
      <c r="F7" s="101"/>
    </row>
    <row r="8" spans="1:11" ht="51.75" customHeight="1">
      <c r="B8" s="191" t="s">
        <v>273</v>
      </c>
      <c r="C8" s="191"/>
      <c r="D8" s="191"/>
      <c r="E8" s="191"/>
      <c r="F8" s="191"/>
    </row>
  </sheetData>
  <sheetProtection algorithmName="SHA-512" hashValue="a+B3jl2Uo60yYGItwje6cFjoo3LFWe/ccBchueiwxUxtlIm8kctLVPIV7rZsdoylH6IMAIpshP749+Uf4y3rUw==" saltValue="pFSzraDaMHI+RYx0rwKEFg==" spinCount="100000" sheet="1" objects="1" scenarios="1"/>
  <mergeCells count="1">
    <mergeCell ref="B8:F8"/>
  </mergeCells>
  <pageMargins left="0.7" right="0.7" top="0.75" bottom="0.75" header="0.3" footer="0.3"/>
  <pageSetup scale="80" orientation="portrait" horizontalDpi="300" verticalDpi="300" r:id="rId1"/>
  <headerFooter>
    <oddHeader>&amp;LAC Care Connect&amp;CSHIE and CHR RFP - February 2018
Technical Questionnaire -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67CC15FF84F04BAD3B747D70D1D7C7" ma:contentTypeVersion="2" ma:contentTypeDescription="Create a new document." ma:contentTypeScope="" ma:versionID="3faed5b51a0a311dd5080f7617031e44">
  <xsd:schema xmlns:xsd="http://www.w3.org/2001/XMLSchema" xmlns:xs="http://www.w3.org/2001/XMLSchema" xmlns:p="http://schemas.microsoft.com/office/2006/metadata/properties" xmlns:ns2="ab9f7d5c-1bc1-4aa9-b36f-a9b31fabb901" targetNamespace="http://schemas.microsoft.com/office/2006/metadata/properties" ma:root="true" ma:fieldsID="f257a3d22a079abb0898f9572ef73621" ns2:_="">
    <xsd:import namespace="ab9f7d5c-1bc1-4aa9-b36f-a9b31fabb901"/>
    <xsd:element name="properties">
      <xsd:complexType>
        <xsd:sequence>
          <xsd:element name="documentManagement">
            <xsd:complexType>
              <xsd:all>
                <xsd:element ref="ns2:Category"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9f7d5c-1bc1-4aa9-b36f-a9b31fabb901" elementFormDefault="qualified">
    <xsd:import namespace="http://schemas.microsoft.com/office/2006/documentManagement/types"/>
    <xsd:import namespace="http://schemas.microsoft.com/office/infopath/2007/PartnerControls"/>
    <xsd:element name="Category" ma:index="8" nillable="true" ma:displayName="Category" ma:default="Reference" ma:description="Grouping of this material" ma:format="Dropdown" ma:internalName="Category">
      <xsd:simpleType>
        <xsd:restriction base="dms:Choice">
          <xsd:enumeration value="Reference"/>
          <xsd:enumeration value="RFI Sent to Vendor"/>
          <xsd:enumeration value="Presentation"/>
        </xsd:restriction>
      </xsd:simpleType>
    </xsd:element>
    <xsd:element name="Owner" ma:index="9" nillable="true" ma:displayName="Owner" ma:default="FLPPS" ma:description="Organization providing the material" ma:format="Dropdown" ma:internalName="Owner">
      <xsd:simpleType>
        <xsd:restriction base="dms:Choice">
          <xsd:enumeration value="FLPPS"/>
          <xsd:enumeration value="Epic"/>
          <xsd:enumeration value="Orac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ab9f7d5c-1bc1-4aa9-b36f-a9b31fabb901">FLPPS</Owner>
    <Category xmlns="ab9f7d5c-1bc1-4aa9-b36f-a9b31fabb901">RFI Sent to Vendor</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38CC0D-6869-4FCA-95A0-6147440DE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9f7d5c-1bc1-4aa9-b36f-a9b31fabb9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0761A8-74EC-47ED-AA1B-66131BA42CF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b9f7d5c-1bc1-4aa9-b36f-a9b31fabb901"/>
    <ds:schemaRef ds:uri="http://www.w3.org/XML/1998/namespace"/>
  </ds:schemaRefs>
</ds:datastoreItem>
</file>

<file path=customXml/itemProps3.xml><?xml version="1.0" encoding="utf-8"?>
<ds:datastoreItem xmlns:ds="http://schemas.openxmlformats.org/officeDocument/2006/customXml" ds:itemID="{068A07F3-AE3B-4380-818F-75591F7AE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 &amp; Instructions</vt:lpstr>
      <vt:lpstr>Applications</vt:lpstr>
      <vt:lpstr>Technical Solution</vt:lpstr>
      <vt:lpstr>Competency and Experience</vt:lpstr>
      <vt:lpstr>Service Levels</vt:lpstr>
      <vt:lpstr>Points</vt:lpstr>
      <vt:lpstr>Compliance</vt:lpstr>
      <vt:lpstr>ComplianceValues</vt:lpstr>
      <vt:lpstr>Experience</vt:lpstr>
      <vt:lpstr>ExperienceValues</vt:lpstr>
      <vt:lpstr>'Competency and Experience'!Print_Area</vt:lpstr>
      <vt:lpstr>'Overview &amp; Instructions'!Print_Area</vt:lpstr>
      <vt:lpstr>'Technical Solution'!Print_Area</vt:lpstr>
      <vt:lpstr>Applications!Print_Titles</vt:lpstr>
      <vt:lpstr>'Competency and Experience'!Print_Titles</vt:lpstr>
      <vt:lpstr>'Service Levels'!Print_Titles</vt:lpstr>
      <vt:lpstr>'Technical Solution'!Print_Titles</vt:lpstr>
      <vt:lpstr>Priority</vt:lpstr>
      <vt:lpstr>PriorityValues</vt:lpstr>
      <vt:lpstr>Status</vt:lpstr>
      <vt:lpstr>StatusValues</vt:lpstr>
    </vt:vector>
  </TitlesOfParts>
  <Manager>Jose_Rosario@dsripfingerlakes.org</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list of questions on proposed solutions, separated by unique tabs (e.g. Referral &amp; Care Mgt, Data Warehouse &amp; Analytics)</dc:title>
  <dc:creator>Steve Wallace</dc:creator>
  <cp:lastModifiedBy>Hopkins, Lucretia, Specialist Clerk I, OAP</cp:lastModifiedBy>
  <dcterms:created xsi:type="dcterms:W3CDTF">2015-08-27T17:12:07Z</dcterms:created>
  <dcterms:modified xsi:type="dcterms:W3CDTF">2018-03-29T16:37:55Z</dcterms:modified>
  <cp:category>Version 4.3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0x0101006C67CC15FF84F04BAD3B747D70D1D7C7</vt:lpwstr>
  </property>
</Properties>
</file>