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OAP\CONTRACTING OPPORTUNITIES\Other County Departments\Other County Departments 2018\Public Health RFP #RW0918PSSA\"/>
    </mc:Choice>
  </mc:AlternateContent>
  <bookViews>
    <workbookView xWindow="120" yWindow="30" windowWidth="9420" windowHeight="5520"/>
  </bookViews>
  <sheets>
    <sheet name="Summary" sheetId="1" r:id="rId1"/>
    <sheet name="Summary (2)" sheetId="2" r:id="rId2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2" l="1"/>
  <c r="H9" i="2" s="1"/>
  <c r="G10" i="2"/>
  <c r="H10" i="2" s="1"/>
  <c r="F11" i="2"/>
  <c r="H11" i="2" s="1"/>
  <c r="F12" i="2"/>
  <c r="H12" i="2" s="1"/>
  <c r="F13" i="2"/>
  <c r="H13" i="2" s="1"/>
  <c r="G14" i="2"/>
  <c r="H14" i="2" s="1"/>
  <c r="F16" i="2"/>
  <c r="F17" i="2" s="1"/>
  <c r="F18" i="2" s="1"/>
  <c r="F20" i="2"/>
  <c r="G20" i="2"/>
  <c r="H21" i="2"/>
  <c r="H20" i="2" s="1"/>
  <c r="H22" i="2"/>
  <c r="F24" i="2"/>
  <c r="G24" i="2"/>
  <c r="H25" i="2"/>
  <c r="H26" i="2"/>
  <c r="F28" i="2"/>
  <c r="G28" i="2"/>
  <c r="H29" i="2"/>
  <c r="H30" i="2"/>
  <c r="F32" i="2"/>
  <c r="G32" i="2"/>
  <c r="H33" i="2"/>
  <c r="H34" i="2"/>
  <c r="H32" i="2" s="1"/>
  <c r="F36" i="2"/>
  <c r="G37" i="2"/>
  <c r="H37" i="2" s="1"/>
  <c r="G38" i="2"/>
  <c r="H38" i="2" s="1"/>
  <c r="H39" i="2"/>
  <c r="H40" i="2"/>
  <c r="H41" i="2"/>
  <c r="H42" i="2"/>
  <c r="H43" i="2"/>
  <c r="G15" i="1"/>
  <c r="H15" i="1"/>
  <c r="G10" i="1"/>
  <c r="H10" i="1" s="1"/>
  <c r="G11" i="1"/>
  <c r="G17" i="1" s="1"/>
  <c r="G18" i="1" s="1"/>
  <c r="F14" i="1"/>
  <c r="H14" i="1"/>
  <c r="G38" i="1"/>
  <c r="G37" i="1" s="1"/>
  <c r="G39" i="1"/>
  <c r="G33" i="1"/>
  <c r="G29" i="1"/>
  <c r="G25" i="1"/>
  <c r="G21" i="1"/>
  <c r="F29" i="1"/>
  <c r="F12" i="1"/>
  <c r="H12" i="1" s="1"/>
  <c r="F13" i="1"/>
  <c r="F21" i="1"/>
  <c r="F25" i="1"/>
  <c r="F37" i="1"/>
  <c r="F33" i="1"/>
  <c r="H39" i="1"/>
  <c r="H40" i="1"/>
  <c r="H41" i="1"/>
  <c r="H42" i="1"/>
  <c r="H43" i="1"/>
  <c r="H44" i="1"/>
  <c r="H13" i="1"/>
  <c r="H34" i="1"/>
  <c r="H35" i="1"/>
  <c r="H33" i="1" s="1"/>
  <c r="H30" i="1"/>
  <c r="H31" i="1"/>
  <c r="H26" i="1"/>
  <c r="H27" i="1"/>
  <c r="H25" i="1" s="1"/>
  <c r="H22" i="1"/>
  <c r="H23" i="1"/>
  <c r="H21" i="1" l="1"/>
  <c r="H29" i="1"/>
  <c r="F17" i="1"/>
  <c r="F45" i="2"/>
  <c r="F47" i="2" s="1"/>
  <c r="H24" i="2"/>
  <c r="H28" i="2"/>
  <c r="H38" i="1"/>
  <c r="H37" i="1" s="1"/>
  <c r="H36" i="2"/>
  <c r="G19" i="1"/>
  <c r="H16" i="2"/>
  <c r="F18" i="1"/>
  <c r="H18" i="1" s="1"/>
  <c r="H19" i="1" s="1"/>
  <c r="H46" i="1" s="1"/>
  <c r="H48" i="1" s="1"/>
  <c r="G46" i="1"/>
  <c r="G48" i="1" s="1"/>
  <c r="H11" i="1"/>
  <c r="H17" i="1" s="1"/>
  <c r="G36" i="2"/>
  <c r="G16" i="2"/>
  <c r="G17" i="2" s="1"/>
  <c r="F19" i="1" l="1"/>
  <c r="F46" i="1" s="1"/>
  <c r="F48" i="1" s="1"/>
  <c r="H17" i="2"/>
  <c r="H18" i="2" s="1"/>
  <c r="H45" i="2" s="1"/>
  <c r="H47" i="2" s="1"/>
  <c r="G18" i="2"/>
  <c r="G45" i="2" s="1"/>
  <c r="G47" i="2" s="1"/>
</calcChain>
</file>

<file path=xl/sharedStrings.xml><?xml version="1.0" encoding="utf-8"?>
<sst xmlns="http://schemas.openxmlformats.org/spreadsheetml/2006/main" count="113" uniqueCount="59">
  <si>
    <t>A. Personnel</t>
  </si>
  <si>
    <t>Program Coordinator</t>
  </si>
  <si>
    <t>Subtotal Personnel</t>
  </si>
  <si>
    <t>Total Budget</t>
  </si>
  <si>
    <t>Total Personnel</t>
  </si>
  <si>
    <t>Program Director</t>
  </si>
  <si>
    <t>Data Input Clerk/Admin. Asst.</t>
  </si>
  <si>
    <t>FTE</t>
  </si>
  <si>
    <t>Agency Name</t>
  </si>
  <si>
    <t>Total Personnel &amp; Operating Expenses</t>
  </si>
  <si>
    <t>Community Health Outreach Worker</t>
  </si>
  <si>
    <t>Mr. A</t>
  </si>
  <si>
    <t>Mr. B</t>
  </si>
  <si>
    <t>Mr. C</t>
  </si>
  <si>
    <t>Mr. D</t>
  </si>
  <si>
    <t>Office Supplies</t>
  </si>
  <si>
    <t>Postage</t>
  </si>
  <si>
    <t>Bookkeeper</t>
  </si>
  <si>
    <t>Ms. E</t>
  </si>
  <si>
    <t>Local Transportation/Mileage</t>
  </si>
  <si>
    <t>Air Fare/Per Diem</t>
  </si>
  <si>
    <t>Contractual/Sub-contracts</t>
  </si>
  <si>
    <t>Agency ABC</t>
  </si>
  <si>
    <t>D.</t>
  </si>
  <si>
    <t>Computer</t>
  </si>
  <si>
    <t>Furniture &amp; Fixture/Equipment</t>
  </si>
  <si>
    <t>E.</t>
  </si>
  <si>
    <t>Supplies</t>
  </si>
  <si>
    <t>Health Education Supplies</t>
  </si>
  <si>
    <t>Other Operating Expenses</t>
  </si>
  <si>
    <t>Rent/Lease</t>
  </si>
  <si>
    <t>Utilities/Maintenance/Janitorial</t>
  </si>
  <si>
    <t>Communications</t>
  </si>
  <si>
    <t>Printing/Duplicating</t>
  </si>
  <si>
    <t>Equipment Lease</t>
  </si>
  <si>
    <t>B.  Fringe Benefits at 25%</t>
  </si>
  <si>
    <t>C. Travel</t>
  </si>
  <si>
    <t>F.</t>
  </si>
  <si>
    <t xml:space="preserve">G. </t>
  </si>
  <si>
    <t>H.</t>
  </si>
  <si>
    <t>I.</t>
  </si>
  <si>
    <t>Arts Consultants</t>
  </si>
  <si>
    <t>BUDGET - Program Category Name</t>
  </si>
  <si>
    <t>Video Camera</t>
  </si>
  <si>
    <t>Direct Cost</t>
  </si>
  <si>
    <t>Indirect Cost</t>
  </si>
  <si>
    <t>Total</t>
  </si>
  <si>
    <t>Executive Director</t>
  </si>
  <si>
    <t>Ms. F</t>
  </si>
  <si>
    <t>Training/Registration Fees</t>
  </si>
  <si>
    <t>Office of AIDS Administration - Budget Summary</t>
  </si>
  <si>
    <t>Salary Annual</t>
  </si>
  <si>
    <t>Fiscal Year Period</t>
  </si>
  <si>
    <t>Total Fringe</t>
  </si>
  <si>
    <t>Note: No more than 10 percent (10%) of contracted funds can be expended for indirect cost (administrative cost)</t>
  </si>
  <si>
    <t>March 01, 2010 -  February 28, 2011</t>
  </si>
  <si>
    <t>March 01, 2019 -  February 28, 2020</t>
  </si>
  <si>
    <t>Office of HIV CARE - Budget Summary</t>
  </si>
  <si>
    <t>Exhibit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</si>
</sst>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38" fontId="6" fillId="0" borderId="0" xfId="0" applyNumberFormat="1" applyFont="1"/>
    <xf numFmtId="0" fontId="6" fillId="0" borderId="0" xfId="0" applyFont="1"/>
    <xf numFmtId="0" fontId="5" fillId="0" borderId="0" xfId="0" applyFont="1"/>
    <xf numFmtId="41" fontId="5" fillId="0" borderId="0" xfId="0" applyNumberFormat="1" applyFont="1" applyAlignment="1">
      <alignment horizontal="center"/>
    </xf>
    <xf numFmtId="9" fontId="6" fillId="0" borderId="0" xfId="0" applyNumberFormat="1" applyFont="1"/>
    <xf numFmtId="41" fontId="6" fillId="0" borderId="0" xfId="0" applyNumberFormat="1" applyFont="1" applyAlignment="1">
      <alignment horizontal="center"/>
    </xf>
    <xf numFmtId="41" fontId="6" fillId="0" borderId="0" xfId="0" applyNumberFormat="1" applyFont="1"/>
    <xf numFmtId="41" fontId="5" fillId="0" borderId="0" xfId="0" applyNumberFormat="1" applyFont="1"/>
    <xf numFmtId="38" fontId="5" fillId="0" borderId="0" xfId="0" applyNumberFormat="1" applyFont="1"/>
    <xf numFmtId="3" fontId="6" fillId="0" borderId="0" xfId="0" applyNumberFormat="1" applyFont="1"/>
    <xf numFmtId="41" fontId="5" fillId="0" borderId="0" xfId="1" applyNumberFormat="1" applyFont="1"/>
    <xf numFmtId="3" fontId="5" fillId="0" borderId="0" xfId="0" applyNumberFormat="1" applyFont="1"/>
    <xf numFmtId="41" fontId="4" fillId="0" borderId="0" xfId="0" applyNumberFormat="1" applyFont="1" applyAlignment="1">
      <alignment horizontal="center" wrapText="1"/>
    </xf>
    <xf numFmtId="38" fontId="4" fillId="0" borderId="0" xfId="0" applyNumberFormat="1" applyFont="1" applyAlignment="1">
      <alignment horizontal="center" wrapText="1"/>
    </xf>
    <xf numFmtId="38" fontId="4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="75" zoomScaleNormal="75" workbookViewId="0">
      <selection activeCell="B1" sqref="B1"/>
    </sheetView>
  </sheetViews>
  <sheetFormatPr defaultRowHeight="14.25" x14ac:dyDescent="0.2"/>
  <cols>
    <col min="1" max="1" width="3.42578125" style="4" customWidth="1"/>
    <col min="2" max="2" width="34.85546875" style="4" customWidth="1"/>
    <col min="3" max="3" width="10.7109375" style="4" customWidth="1"/>
    <col min="4" max="4" width="9.140625" style="4"/>
    <col min="5" max="5" width="12" style="4" customWidth="1"/>
    <col min="6" max="6" width="12.7109375" style="9" customWidth="1"/>
    <col min="7" max="7" width="13" style="3" customWidth="1"/>
    <col min="8" max="8" width="11.28515625" style="3" customWidth="1"/>
    <col min="9" max="16384" width="9.140625" style="4"/>
  </cols>
  <sheetData>
    <row r="1" spans="1:15" ht="23.25" x14ac:dyDescent="0.35">
      <c r="B1" s="19" t="s">
        <v>58</v>
      </c>
    </row>
    <row r="2" spans="1:15" ht="18" x14ac:dyDescent="0.25">
      <c r="A2" s="20" t="s">
        <v>57</v>
      </c>
      <c r="B2" s="20"/>
      <c r="C2" s="20"/>
      <c r="D2" s="20"/>
      <c r="E2" s="20"/>
      <c r="F2" s="20"/>
      <c r="G2" s="20"/>
      <c r="H2" s="21"/>
    </row>
    <row r="3" spans="1:15" ht="18" x14ac:dyDescent="0.25">
      <c r="A3" s="20" t="s">
        <v>8</v>
      </c>
      <c r="B3" s="20"/>
      <c r="C3" s="20"/>
      <c r="D3" s="20"/>
      <c r="E3" s="20"/>
      <c r="F3" s="20"/>
      <c r="G3" s="20"/>
      <c r="H3" s="21"/>
    </row>
    <row r="4" spans="1:15" ht="18" x14ac:dyDescent="0.25">
      <c r="A4" s="20" t="s">
        <v>42</v>
      </c>
      <c r="B4" s="20"/>
      <c r="C4" s="20"/>
      <c r="D4" s="20"/>
      <c r="E4" s="20"/>
      <c r="F4" s="20"/>
      <c r="G4" s="20"/>
      <c r="H4" s="21"/>
    </row>
    <row r="5" spans="1:15" ht="18" x14ac:dyDescent="0.25">
      <c r="A5" s="20" t="s">
        <v>52</v>
      </c>
      <c r="B5" s="20"/>
      <c r="C5" s="20"/>
      <c r="D5" s="20"/>
      <c r="E5" s="20"/>
      <c r="F5" s="20"/>
      <c r="G5" s="20"/>
      <c r="H5" s="21"/>
    </row>
    <row r="6" spans="1:15" ht="18" x14ac:dyDescent="0.25">
      <c r="A6" s="20" t="s">
        <v>56</v>
      </c>
      <c r="B6" s="20"/>
      <c r="C6" s="20"/>
      <c r="D6" s="20"/>
      <c r="E6" s="20"/>
      <c r="F6" s="20"/>
      <c r="G6" s="20"/>
      <c r="H6" s="21"/>
    </row>
    <row r="8" spans="1:15" ht="32.25" customHeight="1" x14ac:dyDescent="0.25">
      <c r="A8" s="1"/>
      <c r="B8" s="1"/>
      <c r="C8" s="23" t="s">
        <v>51</v>
      </c>
      <c r="D8" s="24"/>
      <c r="E8" s="2" t="s">
        <v>7</v>
      </c>
      <c r="F8" s="15" t="s">
        <v>44</v>
      </c>
      <c r="G8" s="16" t="s">
        <v>45</v>
      </c>
      <c r="H8" s="17" t="s">
        <v>46</v>
      </c>
    </row>
    <row r="9" spans="1:15" ht="15" x14ac:dyDescent="0.25">
      <c r="A9" s="5" t="s">
        <v>0</v>
      </c>
      <c r="B9" s="5"/>
      <c r="C9" s="5"/>
      <c r="D9" s="5"/>
      <c r="E9" s="5"/>
      <c r="F9" s="6"/>
    </row>
    <row r="10" spans="1:15" ht="18.75" x14ac:dyDescent="0.3">
      <c r="B10" s="4" t="s">
        <v>47</v>
      </c>
      <c r="C10" s="4" t="s">
        <v>11</v>
      </c>
      <c r="D10" s="3">
        <v>60000</v>
      </c>
      <c r="E10" s="7">
        <v>0.03</v>
      </c>
      <c r="F10" s="8"/>
      <c r="G10" s="3">
        <f>D10*E10</f>
        <v>1800</v>
      </c>
      <c r="H10" s="3">
        <f t="shared" ref="H10:H15" si="0">G10+F10</f>
        <v>1800</v>
      </c>
      <c r="O10" s="18"/>
    </row>
    <row r="11" spans="1:15" x14ac:dyDescent="0.2">
      <c r="B11" s="4" t="s">
        <v>5</v>
      </c>
      <c r="C11" s="4" t="s">
        <v>12</v>
      </c>
      <c r="D11" s="3">
        <v>51987</v>
      </c>
      <c r="E11" s="7">
        <v>0.05</v>
      </c>
      <c r="F11" s="9">
        <v>2599</v>
      </c>
      <c r="G11" s="3">
        <f>D11*E11</f>
        <v>2599.3500000000004</v>
      </c>
      <c r="H11" s="3">
        <f t="shared" si="0"/>
        <v>5198.3500000000004</v>
      </c>
    </row>
    <row r="12" spans="1:15" x14ac:dyDescent="0.2">
      <c r="B12" s="4" t="s">
        <v>1</v>
      </c>
      <c r="C12" s="4" t="s">
        <v>13</v>
      </c>
      <c r="D12" s="3">
        <v>41593</v>
      </c>
      <c r="E12" s="7">
        <v>0.75</v>
      </c>
      <c r="F12" s="9">
        <f>D12*E12</f>
        <v>31194.75</v>
      </c>
      <c r="H12" s="3">
        <f t="shared" si="0"/>
        <v>31194.75</v>
      </c>
    </row>
    <row r="13" spans="1:15" x14ac:dyDescent="0.2">
      <c r="B13" s="4" t="s">
        <v>10</v>
      </c>
      <c r="C13" s="4" t="s">
        <v>14</v>
      </c>
      <c r="D13" s="3">
        <v>32916</v>
      </c>
      <c r="E13" s="7">
        <v>1</v>
      </c>
      <c r="F13" s="9">
        <f>D13*E13</f>
        <v>32916</v>
      </c>
      <c r="H13" s="3">
        <f t="shared" si="0"/>
        <v>32916</v>
      </c>
    </row>
    <row r="14" spans="1:15" x14ac:dyDescent="0.2">
      <c r="B14" s="4" t="s">
        <v>6</v>
      </c>
      <c r="C14" s="4" t="s">
        <v>18</v>
      </c>
      <c r="D14" s="3">
        <v>27300</v>
      </c>
      <c r="E14" s="7">
        <v>0.5</v>
      </c>
      <c r="F14" s="9">
        <f>D14*E14</f>
        <v>13650</v>
      </c>
      <c r="H14" s="3">
        <f t="shared" si="0"/>
        <v>13650</v>
      </c>
    </row>
    <row r="15" spans="1:15" x14ac:dyDescent="0.2">
      <c r="B15" s="4" t="s">
        <v>17</v>
      </c>
      <c r="C15" s="4" t="s">
        <v>48</v>
      </c>
      <c r="D15" s="3">
        <v>36000</v>
      </c>
      <c r="E15" s="7">
        <v>0.2</v>
      </c>
      <c r="G15" s="3">
        <f>D15*E15</f>
        <v>7200</v>
      </c>
      <c r="H15" s="3">
        <f t="shared" si="0"/>
        <v>7200</v>
      </c>
    </row>
    <row r="17" spans="1:8" ht="15" x14ac:dyDescent="0.25">
      <c r="D17" s="22" t="s">
        <v>2</v>
      </c>
      <c r="E17" s="25"/>
      <c r="F17" s="9">
        <f>SUM(F10:F16)</f>
        <v>80359.75</v>
      </c>
      <c r="G17" s="3">
        <f>SUM(G10:G16)</f>
        <v>11599.35</v>
      </c>
      <c r="H17" s="3">
        <f>SUM(H10:H16)</f>
        <v>91959.1</v>
      </c>
    </row>
    <row r="18" spans="1:8" ht="15" x14ac:dyDescent="0.25">
      <c r="A18" s="5" t="s">
        <v>35</v>
      </c>
      <c r="B18" s="5"/>
      <c r="D18" s="22" t="s">
        <v>53</v>
      </c>
      <c r="E18" s="22"/>
      <c r="F18" s="10">
        <f>F17*0.25</f>
        <v>20089.9375</v>
      </c>
      <c r="G18" s="11">
        <f>G17*0.25</f>
        <v>2899.8375000000001</v>
      </c>
      <c r="H18" s="11">
        <f>G18+F18</f>
        <v>22989.775000000001</v>
      </c>
    </row>
    <row r="19" spans="1:8" ht="15" x14ac:dyDescent="0.25">
      <c r="A19" s="5"/>
      <c r="D19" s="22" t="s">
        <v>4</v>
      </c>
      <c r="E19" s="22"/>
      <c r="F19" s="10">
        <f>SUM(F17:F18)</f>
        <v>100449.6875</v>
      </c>
      <c r="G19" s="11">
        <f>G18+G17</f>
        <v>14499.1875</v>
      </c>
      <c r="H19" s="11">
        <f>H18+H17</f>
        <v>114948.875</v>
      </c>
    </row>
    <row r="21" spans="1:8" ht="15" x14ac:dyDescent="0.25">
      <c r="A21" s="5" t="s">
        <v>36</v>
      </c>
      <c r="F21" s="10">
        <f>F22+F23</f>
        <v>5735</v>
      </c>
      <c r="G21" s="11">
        <f>SUM(G22:G23)</f>
        <v>0</v>
      </c>
      <c r="H21" s="11">
        <f>SUM(H22:H23)</f>
        <v>5735</v>
      </c>
    </row>
    <row r="22" spans="1:8" x14ac:dyDescent="0.2">
      <c r="B22" s="4" t="s">
        <v>19</v>
      </c>
      <c r="F22" s="12">
        <v>625</v>
      </c>
      <c r="H22" s="3">
        <f>G22+F22</f>
        <v>625</v>
      </c>
    </row>
    <row r="23" spans="1:8" x14ac:dyDescent="0.2">
      <c r="B23" s="4" t="s">
        <v>20</v>
      </c>
      <c r="F23" s="12">
        <v>5110</v>
      </c>
      <c r="H23" s="3">
        <f>G23+F23</f>
        <v>5110</v>
      </c>
    </row>
    <row r="24" spans="1:8" x14ac:dyDescent="0.2">
      <c r="E24" s="12"/>
    </row>
    <row r="25" spans="1:8" ht="15" x14ac:dyDescent="0.25">
      <c r="A25" s="5" t="s">
        <v>23</v>
      </c>
      <c r="B25" s="5" t="s">
        <v>21</v>
      </c>
      <c r="E25" s="12"/>
      <c r="F25" s="13">
        <f>F26+F27</f>
        <v>20000</v>
      </c>
      <c r="G25" s="11">
        <f>SUM(G26:G27)</f>
        <v>0</v>
      </c>
      <c r="H25" s="11">
        <f>SUM(H26:H27)</f>
        <v>20000</v>
      </c>
    </row>
    <row r="26" spans="1:8" x14ac:dyDescent="0.2">
      <c r="B26" s="4" t="s">
        <v>22</v>
      </c>
      <c r="F26" s="12">
        <v>15000</v>
      </c>
      <c r="H26" s="3">
        <f>G26+F26</f>
        <v>15000</v>
      </c>
    </row>
    <row r="27" spans="1:8" x14ac:dyDescent="0.2">
      <c r="B27" s="4" t="s">
        <v>41</v>
      </c>
      <c r="F27" s="12">
        <v>5000</v>
      </c>
      <c r="H27" s="3">
        <f>G27+F27</f>
        <v>5000</v>
      </c>
    </row>
    <row r="28" spans="1:8" x14ac:dyDescent="0.2">
      <c r="E28" s="12"/>
    </row>
    <row r="29" spans="1:8" ht="15" x14ac:dyDescent="0.25">
      <c r="A29" s="5" t="s">
        <v>26</v>
      </c>
      <c r="B29" s="5" t="s">
        <v>25</v>
      </c>
      <c r="E29" s="12"/>
      <c r="F29" s="10">
        <f>F30+F31</f>
        <v>2000</v>
      </c>
      <c r="G29" s="11">
        <f>SUM(G30:G31)</f>
        <v>0</v>
      </c>
      <c r="H29" s="11">
        <f>SUM(H30:H31)</f>
        <v>2000</v>
      </c>
    </row>
    <row r="30" spans="1:8" x14ac:dyDescent="0.2">
      <c r="B30" s="4" t="s">
        <v>24</v>
      </c>
      <c r="F30" s="12">
        <v>1200</v>
      </c>
      <c r="H30" s="3">
        <f>G30+F30</f>
        <v>1200</v>
      </c>
    </row>
    <row r="31" spans="1:8" x14ac:dyDescent="0.2">
      <c r="B31" s="4" t="s">
        <v>43</v>
      </c>
      <c r="D31" s="12"/>
      <c r="F31" s="12">
        <v>800</v>
      </c>
      <c r="H31" s="3">
        <f>G31+F31</f>
        <v>800</v>
      </c>
    </row>
    <row r="32" spans="1:8" x14ac:dyDescent="0.2">
      <c r="D32" s="12"/>
      <c r="E32" s="12"/>
    </row>
    <row r="33" spans="1:8" ht="15" x14ac:dyDescent="0.25">
      <c r="A33" s="5" t="s">
        <v>37</v>
      </c>
      <c r="B33" s="5" t="s">
        <v>27</v>
      </c>
      <c r="D33" s="12"/>
      <c r="E33" s="12"/>
      <c r="F33" s="10">
        <f>F34+F35</f>
        <v>2300</v>
      </c>
      <c r="G33" s="11">
        <f>SUM(G34:G35)</f>
        <v>300</v>
      </c>
      <c r="H33" s="11">
        <f>SUM(H34:H35)</f>
        <v>2600</v>
      </c>
    </row>
    <row r="34" spans="1:8" x14ac:dyDescent="0.2">
      <c r="B34" s="4" t="s">
        <v>15</v>
      </c>
      <c r="D34" s="12"/>
      <c r="F34" s="12">
        <v>800</v>
      </c>
      <c r="G34" s="3">
        <v>300</v>
      </c>
      <c r="H34" s="3">
        <f>G34+F34</f>
        <v>1100</v>
      </c>
    </row>
    <row r="35" spans="1:8" x14ac:dyDescent="0.2">
      <c r="B35" s="4" t="s">
        <v>28</v>
      </c>
      <c r="D35" s="12"/>
      <c r="F35" s="12">
        <v>1500</v>
      </c>
      <c r="H35" s="3">
        <f>G35+F35</f>
        <v>1500</v>
      </c>
    </row>
    <row r="36" spans="1:8" x14ac:dyDescent="0.2">
      <c r="D36" s="12"/>
      <c r="E36" s="12"/>
    </row>
    <row r="37" spans="1:8" ht="15" x14ac:dyDescent="0.25">
      <c r="A37" s="5" t="s">
        <v>38</v>
      </c>
      <c r="B37" s="5" t="s">
        <v>29</v>
      </c>
      <c r="D37" s="12"/>
      <c r="E37" s="12"/>
      <c r="F37" s="10">
        <f>SUM(F38:F44)</f>
        <v>11378.5</v>
      </c>
      <c r="G37" s="11">
        <f>SUM(G38:G44)</f>
        <v>3338</v>
      </c>
      <c r="H37" s="11">
        <f>SUM(H38:H44)</f>
        <v>14716.5</v>
      </c>
    </row>
    <row r="38" spans="1:8" ht="15" x14ac:dyDescent="0.25">
      <c r="A38" s="5"/>
      <c r="B38" s="4" t="s">
        <v>30</v>
      </c>
      <c r="D38" s="12"/>
      <c r="F38" s="12">
        <v>6000</v>
      </c>
      <c r="G38" s="3">
        <f>2500-700</f>
        <v>1800</v>
      </c>
      <c r="H38" s="3">
        <f>G38+F38</f>
        <v>7800</v>
      </c>
    </row>
    <row r="39" spans="1:8" ht="15" x14ac:dyDescent="0.25">
      <c r="A39" s="5"/>
      <c r="B39" s="4" t="s">
        <v>31</v>
      </c>
      <c r="D39" s="12"/>
      <c r="F39" s="12">
        <v>1819</v>
      </c>
      <c r="G39" s="3">
        <f>500+388</f>
        <v>888</v>
      </c>
      <c r="H39" s="3">
        <f t="shared" ref="H39:H44" si="1">G39+F39</f>
        <v>2707</v>
      </c>
    </row>
    <row r="40" spans="1:8" ht="15" x14ac:dyDescent="0.25">
      <c r="A40" s="5"/>
      <c r="B40" s="4" t="s">
        <v>32</v>
      </c>
      <c r="D40" s="12"/>
      <c r="F40" s="12">
        <v>800</v>
      </c>
      <c r="G40" s="3">
        <v>200</v>
      </c>
      <c r="H40" s="3">
        <f t="shared" si="1"/>
        <v>1000</v>
      </c>
    </row>
    <row r="41" spans="1:8" ht="15" x14ac:dyDescent="0.25">
      <c r="A41" s="5"/>
      <c r="B41" s="4" t="s">
        <v>16</v>
      </c>
      <c r="D41" s="12"/>
      <c r="F41" s="12">
        <v>150</v>
      </c>
      <c r="G41" s="3">
        <v>50</v>
      </c>
      <c r="H41" s="3">
        <f t="shared" si="1"/>
        <v>200</v>
      </c>
    </row>
    <row r="42" spans="1:8" ht="15" x14ac:dyDescent="0.25">
      <c r="A42" s="5"/>
      <c r="B42" s="4" t="s">
        <v>33</v>
      </c>
      <c r="D42" s="12"/>
      <c r="F42" s="12">
        <v>600</v>
      </c>
      <c r="G42" s="3">
        <v>100</v>
      </c>
      <c r="H42" s="3">
        <f t="shared" si="1"/>
        <v>700</v>
      </c>
    </row>
    <row r="43" spans="1:8" ht="15" x14ac:dyDescent="0.25">
      <c r="A43" s="5"/>
      <c r="B43" s="4" t="s">
        <v>34</v>
      </c>
      <c r="D43" s="12"/>
      <c r="F43" s="12">
        <v>850</v>
      </c>
      <c r="G43" s="3">
        <v>300</v>
      </c>
      <c r="H43" s="3">
        <f t="shared" si="1"/>
        <v>1150</v>
      </c>
    </row>
    <row r="44" spans="1:8" ht="15" x14ac:dyDescent="0.25">
      <c r="A44" s="5"/>
      <c r="B44" s="4" t="s">
        <v>49</v>
      </c>
      <c r="D44" s="12"/>
      <c r="F44" s="12">
        <v>1159.5</v>
      </c>
      <c r="H44" s="3">
        <f t="shared" si="1"/>
        <v>1159.5</v>
      </c>
    </row>
    <row r="45" spans="1:8" x14ac:dyDescent="0.2">
      <c r="D45" s="12"/>
      <c r="E45" s="12"/>
    </row>
    <row r="46" spans="1:8" ht="15" x14ac:dyDescent="0.25">
      <c r="A46" s="5" t="s">
        <v>39</v>
      </c>
      <c r="B46" s="5" t="s">
        <v>9</v>
      </c>
      <c r="D46" s="12"/>
      <c r="E46" s="12"/>
      <c r="F46" s="10">
        <f>F37+F33+F29+F25+F21+F19</f>
        <v>141863.1875</v>
      </c>
      <c r="G46" s="10">
        <f>G37+G33+G29+G25+G21+G19</f>
        <v>18137.1875</v>
      </c>
      <c r="H46" s="10">
        <f>H37+H33+H29+H25+H21+H19</f>
        <v>160000.375</v>
      </c>
    </row>
    <row r="47" spans="1:8" x14ac:dyDescent="0.2">
      <c r="D47" s="12"/>
      <c r="E47" s="12"/>
    </row>
    <row r="48" spans="1:8" ht="15" x14ac:dyDescent="0.25">
      <c r="A48" s="5" t="s">
        <v>40</v>
      </c>
      <c r="B48" s="5" t="s">
        <v>3</v>
      </c>
      <c r="E48" s="12"/>
      <c r="F48" s="10">
        <f>F46</f>
        <v>141863.1875</v>
      </c>
      <c r="G48" s="10">
        <f>G46</f>
        <v>18137.1875</v>
      </c>
      <c r="H48" s="10">
        <f>H46</f>
        <v>160000.375</v>
      </c>
    </row>
    <row r="49" spans="2:6" ht="15" x14ac:dyDescent="0.25">
      <c r="E49" s="12"/>
      <c r="F49" s="10"/>
    </row>
    <row r="50" spans="2:6" ht="15" x14ac:dyDescent="0.25">
      <c r="B50" s="5" t="s">
        <v>54</v>
      </c>
      <c r="C50" s="5"/>
      <c r="D50" s="5"/>
      <c r="E50" s="14"/>
      <c r="F50" s="10"/>
    </row>
    <row r="51" spans="2:6" ht="15" x14ac:dyDescent="0.25">
      <c r="B51" s="5"/>
      <c r="C51" s="5"/>
      <c r="D51" s="5"/>
      <c r="E51" s="14"/>
      <c r="F51" s="10"/>
    </row>
    <row r="52" spans="2:6" x14ac:dyDescent="0.2">
      <c r="E52" s="12"/>
    </row>
    <row r="53" spans="2:6" x14ac:dyDescent="0.2">
      <c r="E53" s="12"/>
    </row>
    <row r="54" spans="2:6" x14ac:dyDescent="0.2">
      <c r="E54" s="12"/>
    </row>
    <row r="55" spans="2:6" x14ac:dyDescent="0.2">
      <c r="E55" s="12"/>
    </row>
    <row r="56" spans="2:6" x14ac:dyDescent="0.2">
      <c r="E56" s="12"/>
    </row>
    <row r="57" spans="2:6" x14ac:dyDescent="0.2">
      <c r="E57" s="12"/>
    </row>
    <row r="58" spans="2:6" x14ac:dyDescent="0.2">
      <c r="E58" s="12"/>
    </row>
    <row r="59" spans="2:6" x14ac:dyDescent="0.2">
      <c r="E59" s="12"/>
    </row>
    <row r="60" spans="2:6" x14ac:dyDescent="0.2">
      <c r="E60" s="12"/>
    </row>
    <row r="61" spans="2:6" x14ac:dyDescent="0.2">
      <c r="E61" s="12"/>
    </row>
  </sheetData>
  <mergeCells count="9">
    <mergeCell ref="A3:H3"/>
    <mergeCell ref="A2:H2"/>
    <mergeCell ref="A5:H5"/>
    <mergeCell ref="D19:E19"/>
    <mergeCell ref="C8:D8"/>
    <mergeCell ref="A6:H6"/>
    <mergeCell ref="D17:E17"/>
    <mergeCell ref="D18:E18"/>
    <mergeCell ref="A4:H4"/>
  </mergeCells>
  <phoneticPr fontId="0" type="noConversion"/>
  <pageMargins left="0.82" right="0.75" top="0.5" bottom="1" header="0.5" footer="0.5"/>
  <pageSetup scale="77" orientation="portrait" r:id="rId1"/>
  <headerFooter alignWithMargins="0">
    <oddFooter>&amp;RExh D  Budget Summary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opLeftCell="A82" zoomScale="75" zoomScaleNormal="75" workbookViewId="0">
      <selection activeCell="A5" sqref="A5:H5"/>
    </sheetView>
  </sheetViews>
  <sheetFormatPr defaultRowHeight="14.25" x14ac:dyDescent="0.2"/>
  <cols>
    <col min="1" max="1" width="3.42578125" style="4" customWidth="1"/>
    <col min="2" max="2" width="34.85546875" style="4" customWidth="1"/>
    <col min="3" max="3" width="10.7109375" style="4" customWidth="1"/>
    <col min="4" max="4" width="9.140625" style="4"/>
    <col min="5" max="5" width="12" style="4" customWidth="1"/>
    <col min="6" max="6" width="12.7109375" style="9" customWidth="1"/>
    <col min="7" max="7" width="13" style="3" customWidth="1"/>
    <col min="8" max="8" width="11.28515625" style="3" customWidth="1"/>
    <col min="9" max="16384" width="9.140625" style="4"/>
  </cols>
  <sheetData>
    <row r="1" spans="1:8" ht="18" x14ac:dyDescent="0.25">
      <c r="A1" s="20" t="s">
        <v>50</v>
      </c>
      <c r="B1" s="20"/>
      <c r="C1" s="20"/>
      <c r="D1" s="20"/>
      <c r="E1" s="20"/>
      <c r="F1" s="20"/>
      <c r="G1" s="20"/>
      <c r="H1" s="21"/>
    </row>
    <row r="2" spans="1:8" ht="18" x14ac:dyDescent="0.25">
      <c r="A2" s="20" t="s">
        <v>8</v>
      </c>
      <c r="B2" s="20"/>
      <c r="C2" s="20"/>
      <c r="D2" s="20"/>
      <c r="E2" s="20"/>
      <c r="F2" s="20"/>
      <c r="G2" s="20"/>
      <c r="H2" s="21"/>
    </row>
    <row r="3" spans="1:8" ht="18" x14ac:dyDescent="0.25">
      <c r="A3" s="20" t="s">
        <v>42</v>
      </c>
      <c r="B3" s="20"/>
      <c r="C3" s="20"/>
      <c r="D3" s="20"/>
      <c r="E3" s="20"/>
      <c r="F3" s="20"/>
      <c r="G3" s="20"/>
      <c r="H3" s="21"/>
    </row>
    <row r="4" spans="1:8" ht="18" x14ac:dyDescent="0.25">
      <c r="A4" s="20" t="s">
        <v>52</v>
      </c>
      <c r="B4" s="20"/>
      <c r="C4" s="20"/>
      <c r="D4" s="20"/>
      <c r="E4" s="20"/>
      <c r="F4" s="20"/>
      <c r="G4" s="20"/>
      <c r="H4" s="21"/>
    </row>
    <row r="5" spans="1:8" ht="18" x14ac:dyDescent="0.25">
      <c r="A5" s="20" t="s">
        <v>55</v>
      </c>
      <c r="B5" s="20"/>
      <c r="C5" s="20"/>
      <c r="D5" s="20"/>
      <c r="E5" s="20"/>
      <c r="F5" s="20"/>
      <c r="G5" s="20"/>
      <c r="H5" s="21"/>
    </row>
    <row r="7" spans="1:8" ht="32.25" customHeight="1" x14ac:dyDescent="0.25">
      <c r="A7" s="1"/>
      <c r="B7" s="1"/>
      <c r="C7" s="23" t="s">
        <v>51</v>
      </c>
      <c r="D7" s="24"/>
      <c r="E7" s="2" t="s">
        <v>7</v>
      </c>
      <c r="F7" s="15" t="s">
        <v>44</v>
      </c>
      <c r="G7" s="16" t="s">
        <v>45</v>
      </c>
      <c r="H7" s="17" t="s">
        <v>46</v>
      </c>
    </row>
    <row r="8" spans="1:8" ht="15" x14ac:dyDescent="0.25">
      <c r="A8" s="5" t="s">
        <v>0</v>
      </c>
      <c r="B8" s="5"/>
      <c r="C8" s="5"/>
      <c r="D8" s="5"/>
      <c r="E8" s="5"/>
      <c r="F8" s="6"/>
    </row>
    <row r="9" spans="1:8" x14ac:dyDescent="0.2">
      <c r="B9" s="4" t="s">
        <v>47</v>
      </c>
      <c r="C9" s="4" t="s">
        <v>11</v>
      </c>
      <c r="D9" s="3">
        <v>60000</v>
      </c>
      <c r="E9" s="7">
        <v>0.03</v>
      </c>
      <c r="F9" s="8"/>
      <c r="G9" s="3">
        <f>D9*E9</f>
        <v>1800</v>
      </c>
      <c r="H9" s="3">
        <f t="shared" ref="H9:H14" si="0">G9+F9</f>
        <v>1800</v>
      </c>
    </row>
    <row r="10" spans="1:8" x14ac:dyDescent="0.2">
      <c r="B10" s="4" t="s">
        <v>5</v>
      </c>
      <c r="C10" s="4" t="s">
        <v>12</v>
      </c>
      <c r="D10" s="3">
        <v>51987</v>
      </c>
      <c r="E10" s="7">
        <v>0.05</v>
      </c>
      <c r="F10" s="9">
        <v>2599</v>
      </c>
      <c r="G10" s="3">
        <f>D10*E10</f>
        <v>2599.3500000000004</v>
      </c>
      <c r="H10" s="3">
        <f t="shared" si="0"/>
        <v>5198.3500000000004</v>
      </c>
    </row>
    <row r="11" spans="1:8" x14ac:dyDescent="0.2">
      <c r="B11" s="4" t="s">
        <v>1</v>
      </c>
      <c r="C11" s="4" t="s">
        <v>13</v>
      </c>
      <c r="D11" s="3">
        <v>41593</v>
      </c>
      <c r="E11" s="7">
        <v>0.75</v>
      </c>
      <c r="F11" s="9">
        <f>D11*E11</f>
        <v>31194.75</v>
      </c>
      <c r="H11" s="3">
        <f t="shared" si="0"/>
        <v>31194.75</v>
      </c>
    </row>
    <row r="12" spans="1:8" x14ac:dyDescent="0.2">
      <c r="B12" s="4" t="s">
        <v>10</v>
      </c>
      <c r="C12" s="4" t="s">
        <v>14</v>
      </c>
      <c r="D12" s="3">
        <v>32916</v>
      </c>
      <c r="E12" s="7">
        <v>1</v>
      </c>
      <c r="F12" s="9">
        <f>D12*E12</f>
        <v>32916</v>
      </c>
      <c r="H12" s="3">
        <f t="shared" si="0"/>
        <v>32916</v>
      </c>
    </row>
    <row r="13" spans="1:8" x14ac:dyDescent="0.2">
      <c r="B13" s="4" t="s">
        <v>6</v>
      </c>
      <c r="C13" s="4" t="s">
        <v>18</v>
      </c>
      <c r="D13" s="3">
        <v>27300</v>
      </c>
      <c r="E13" s="7">
        <v>0.5</v>
      </c>
      <c r="F13" s="9">
        <f>D13*E13</f>
        <v>13650</v>
      </c>
      <c r="H13" s="3">
        <f t="shared" si="0"/>
        <v>13650</v>
      </c>
    </row>
    <row r="14" spans="1:8" x14ac:dyDescent="0.2">
      <c r="B14" s="4" t="s">
        <v>17</v>
      </c>
      <c r="C14" s="4" t="s">
        <v>48</v>
      </c>
      <c r="D14" s="3">
        <v>36000</v>
      </c>
      <c r="E14" s="7">
        <v>0.2</v>
      </c>
      <c r="G14" s="3">
        <f>D14*E14</f>
        <v>7200</v>
      </c>
      <c r="H14" s="3">
        <f t="shared" si="0"/>
        <v>7200</v>
      </c>
    </row>
    <row r="16" spans="1:8" ht="15" x14ac:dyDescent="0.25">
      <c r="D16" s="22" t="s">
        <v>2</v>
      </c>
      <c r="E16" s="25"/>
      <c r="F16" s="9">
        <f>SUM(F9:F15)</f>
        <v>80359.75</v>
      </c>
      <c r="G16" s="3">
        <f>SUM(G9:G15)</f>
        <v>11599.35</v>
      </c>
      <c r="H16" s="3">
        <f>SUM(H9:H15)</f>
        <v>91959.1</v>
      </c>
    </row>
    <row r="17" spans="1:8" ht="15" x14ac:dyDescent="0.25">
      <c r="A17" s="5" t="s">
        <v>35</v>
      </c>
      <c r="B17" s="5"/>
      <c r="D17" s="22" t="s">
        <v>53</v>
      </c>
      <c r="E17" s="22"/>
      <c r="F17" s="10">
        <f>F16*0.25</f>
        <v>20089.9375</v>
      </c>
      <c r="G17" s="11">
        <f>G16*0.25</f>
        <v>2899.8375000000001</v>
      </c>
      <c r="H17" s="11">
        <f>G17+F17</f>
        <v>22989.775000000001</v>
      </c>
    </row>
    <row r="18" spans="1:8" ht="15" x14ac:dyDescent="0.25">
      <c r="A18" s="5"/>
      <c r="D18" s="22" t="s">
        <v>4</v>
      </c>
      <c r="E18" s="22"/>
      <c r="F18" s="10">
        <f>SUM(F16:F17)</f>
        <v>100449.6875</v>
      </c>
      <c r="G18" s="11">
        <f>G17+G16</f>
        <v>14499.1875</v>
      </c>
      <c r="H18" s="11">
        <f>H17+H16</f>
        <v>114948.875</v>
      </c>
    </row>
    <row r="20" spans="1:8" ht="15" x14ac:dyDescent="0.25">
      <c r="A20" s="5" t="s">
        <v>36</v>
      </c>
      <c r="F20" s="10">
        <f>F21+F22</f>
        <v>5735</v>
      </c>
      <c r="G20" s="11">
        <f>SUM(G21:G22)</f>
        <v>0</v>
      </c>
      <c r="H20" s="11">
        <f>SUM(H21:H22)</f>
        <v>5735</v>
      </c>
    </row>
    <row r="21" spans="1:8" x14ac:dyDescent="0.2">
      <c r="B21" s="4" t="s">
        <v>19</v>
      </c>
      <c r="F21" s="12">
        <v>625</v>
      </c>
      <c r="H21" s="3">
        <f>G21+F21</f>
        <v>625</v>
      </c>
    </row>
    <row r="22" spans="1:8" x14ac:dyDescent="0.2">
      <c r="B22" s="4" t="s">
        <v>20</v>
      </c>
      <c r="F22" s="12">
        <v>5110</v>
      </c>
      <c r="H22" s="3">
        <f>G22+F22</f>
        <v>5110</v>
      </c>
    </row>
    <row r="23" spans="1:8" x14ac:dyDescent="0.2">
      <c r="E23" s="12"/>
    </row>
    <row r="24" spans="1:8" ht="15" x14ac:dyDescent="0.25">
      <c r="A24" s="5" t="s">
        <v>23</v>
      </c>
      <c r="B24" s="5" t="s">
        <v>21</v>
      </c>
      <c r="E24" s="12"/>
      <c r="F24" s="13">
        <f>F25+F26</f>
        <v>20000</v>
      </c>
      <c r="G24" s="11">
        <f>SUM(G25:G26)</f>
        <v>0</v>
      </c>
      <c r="H24" s="11">
        <f>SUM(H25:H26)</f>
        <v>20000</v>
      </c>
    </row>
    <row r="25" spans="1:8" x14ac:dyDescent="0.2">
      <c r="B25" s="4" t="s">
        <v>22</v>
      </c>
      <c r="F25" s="12">
        <v>15000</v>
      </c>
      <c r="H25" s="3">
        <f>G25+F25</f>
        <v>15000</v>
      </c>
    </row>
    <row r="26" spans="1:8" x14ac:dyDescent="0.2">
      <c r="B26" s="4" t="s">
        <v>41</v>
      </c>
      <c r="F26" s="12">
        <v>5000</v>
      </c>
      <c r="H26" s="3">
        <f>G26+F26</f>
        <v>5000</v>
      </c>
    </row>
    <row r="27" spans="1:8" x14ac:dyDescent="0.2">
      <c r="E27" s="12"/>
    </row>
    <row r="28" spans="1:8" ht="15" x14ac:dyDescent="0.25">
      <c r="A28" s="5" t="s">
        <v>26</v>
      </c>
      <c r="B28" s="5" t="s">
        <v>25</v>
      </c>
      <c r="E28" s="12"/>
      <c r="F28" s="10">
        <f>F29+F30</f>
        <v>2000</v>
      </c>
      <c r="G28" s="11">
        <f>SUM(G29:G30)</f>
        <v>0</v>
      </c>
      <c r="H28" s="11">
        <f>SUM(H29:H30)</f>
        <v>2000</v>
      </c>
    </row>
    <row r="29" spans="1:8" x14ac:dyDescent="0.2">
      <c r="B29" s="4" t="s">
        <v>24</v>
      </c>
      <c r="F29" s="12">
        <v>1200</v>
      </c>
      <c r="H29" s="3">
        <f>G29+F29</f>
        <v>1200</v>
      </c>
    </row>
    <row r="30" spans="1:8" x14ac:dyDescent="0.2">
      <c r="B30" s="4" t="s">
        <v>43</v>
      </c>
      <c r="D30" s="12"/>
      <c r="F30" s="12">
        <v>800</v>
      </c>
      <c r="H30" s="3">
        <f>G30+F30</f>
        <v>800</v>
      </c>
    </row>
    <row r="31" spans="1:8" x14ac:dyDescent="0.2">
      <c r="D31" s="12"/>
      <c r="E31" s="12"/>
    </row>
    <row r="32" spans="1:8" ht="15" x14ac:dyDescent="0.25">
      <c r="A32" s="5" t="s">
        <v>37</v>
      </c>
      <c r="B32" s="5" t="s">
        <v>27</v>
      </c>
      <c r="D32" s="12"/>
      <c r="E32" s="12"/>
      <c r="F32" s="10">
        <f>F33+F34</f>
        <v>2300</v>
      </c>
      <c r="G32" s="11">
        <f>SUM(G33:G34)</f>
        <v>300</v>
      </c>
      <c r="H32" s="11">
        <f>SUM(H33:H34)</f>
        <v>2600</v>
      </c>
    </row>
    <row r="33" spans="1:8" x14ac:dyDescent="0.2">
      <c r="B33" s="4" t="s">
        <v>15</v>
      </c>
      <c r="D33" s="12"/>
      <c r="F33" s="12">
        <v>800</v>
      </c>
      <c r="G33" s="3">
        <v>300</v>
      </c>
      <c r="H33" s="3">
        <f>G33+F33</f>
        <v>1100</v>
      </c>
    </row>
    <row r="34" spans="1:8" x14ac:dyDescent="0.2">
      <c r="B34" s="4" t="s">
        <v>28</v>
      </c>
      <c r="D34" s="12"/>
      <c r="F34" s="12">
        <v>1500</v>
      </c>
      <c r="H34" s="3">
        <f>G34+F34</f>
        <v>1500</v>
      </c>
    </row>
    <row r="35" spans="1:8" x14ac:dyDescent="0.2">
      <c r="D35" s="12"/>
      <c r="E35" s="12"/>
    </row>
    <row r="36" spans="1:8" ht="15" x14ac:dyDescent="0.25">
      <c r="A36" s="5" t="s">
        <v>38</v>
      </c>
      <c r="B36" s="5" t="s">
        <v>29</v>
      </c>
      <c r="D36" s="12"/>
      <c r="E36" s="12"/>
      <c r="F36" s="10">
        <f>SUM(F37:F43)</f>
        <v>11378.5</v>
      </c>
      <c r="G36" s="11">
        <f>SUM(G37:G43)</f>
        <v>3338</v>
      </c>
      <c r="H36" s="11">
        <f>SUM(H37:H43)</f>
        <v>14716.5</v>
      </c>
    </row>
    <row r="37" spans="1:8" ht="15" x14ac:dyDescent="0.25">
      <c r="A37" s="5"/>
      <c r="B37" s="4" t="s">
        <v>30</v>
      </c>
      <c r="D37" s="12"/>
      <c r="F37" s="12">
        <v>6000</v>
      </c>
      <c r="G37" s="3">
        <f>2500-700</f>
        <v>1800</v>
      </c>
      <c r="H37" s="3">
        <f t="shared" ref="H37:H43" si="1">G37+F37</f>
        <v>7800</v>
      </c>
    </row>
    <row r="38" spans="1:8" ht="15" x14ac:dyDescent="0.25">
      <c r="A38" s="5"/>
      <c r="B38" s="4" t="s">
        <v>31</v>
      </c>
      <c r="D38" s="12"/>
      <c r="F38" s="12">
        <v>1819</v>
      </c>
      <c r="G38" s="3">
        <f>500+388</f>
        <v>888</v>
      </c>
      <c r="H38" s="3">
        <f t="shared" si="1"/>
        <v>2707</v>
      </c>
    </row>
    <row r="39" spans="1:8" ht="15" x14ac:dyDescent="0.25">
      <c r="A39" s="5"/>
      <c r="B39" s="4" t="s">
        <v>32</v>
      </c>
      <c r="D39" s="12"/>
      <c r="F39" s="12">
        <v>800</v>
      </c>
      <c r="G39" s="3">
        <v>200</v>
      </c>
      <c r="H39" s="3">
        <f t="shared" si="1"/>
        <v>1000</v>
      </c>
    </row>
    <row r="40" spans="1:8" ht="15" x14ac:dyDescent="0.25">
      <c r="A40" s="5"/>
      <c r="B40" s="4" t="s">
        <v>16</v>
      </c>
      <c r="D40" s="12"/>
      <c r="F40" s="12">
        <v>150</v>
      </c>
      <c r="G40" s="3">
        <v>50</v>
      </c>
      <c r="H40" s="3">
        <f t="shared" si="1"/>
        <v>200</v>
      </c>
    </row>
    <row r="41" spans="1:8" ht="15" x14ac:dyDescent="0.25">
      <c r="A41" s="5"/>
      <c r="B41" s="4" t="s">
        <v>33</v>
      </c>
      <c r="D41" s="12"/>
      <c r="F41" s="12">
        <v>600</v>
      </c>
      <c r="G41" s="3">
        <v>100</v>
      </c>
      <c r="H41" s="3">
        <f t="shared" si="1"/>
        <v>700</v>
      </c>
    </row>
    <row r="42" spans="1:8" ht="15" x14ac:dyDescent="0.25">
      <c r="A42" s="5"/>
      <c r="B42" s="4" t="s">
        <v>34</v>
      </c>
      <c r="D42" s="12"/>
      <c r="F42" s="12">
        <v>850</v>
      </c>
      <c r="G42" s="3">
        <v>300</v>
      </c>
      <c r="H42" s="3">
        <f t="shared" si="1"/>
        <v>1150</v>
      </c>
    </row>
    <row r="43" spans="1:8" ht="15" x14ac:dyDescent="0.25">
      <c r="A43" s="5"/>
      <c r="B43" s="4" t="s">
        <v>49</v>
      </c>
      <c r="D43" s="12"/>
      <c r="F43" s="12">
        <v>1159.5</v>
      </c>
      <c r="H43" s="3">
        <f t="shared" si="1"/>
        <v>1159.5</v>
      </c>
    </row>
    <row r="44" spans="1:8" x14ac:dyDescent="0.2">
      <c r="D44" s="12"/>
      <c r="E44" s="12"/>
    </row>
    <row r="45" spans="1:8" ht="15" x14ac:dyDescent="0.25">
      <c r="A45" s="5" t="s">
        <v>39</v>
      </c>
      <c r="B45" s="5" t="s">
        <v>9</v>
      </c>
      <c r="D45" s="12"/>
      <c r="E45" s="12"/>
      <c r="F45" s="10">
        <f>F36+F32+F28+F24+F20+F18</f>
        <v>141863.1875</v>
      </c>
      <c r="G45" s="10">
        <f>G36+G32+G28+G24+G20+G18</f>
        <v>18137.1875</v>
      </c>
      <c r="H45" s="10">
        <f>H36+H32+H28+H24+H20+H18</f>
        <v>160000.375</v>
      </c>
    </row>
    <row r="46" spans="1:8" x14ac:dyDescent="0.2">
      <c r="D46" s="12"/>
      <c r="E46" s="12"/>
    </row>
    <row r="47" spans="1:8" ht="15" x14ac:dyDescent="0.25">
      <c r="A47" s="5" t="s">
        <v>40</v>
      </c>
      <c r="B47" s="5" t="s">
        <v>3</v>
      </c>
      <c r="E47" s="12"/>
      <c r="F47" s="10">
        <f>F45</f>
        <v>141863.1875</v>
      </c>
      <c r="G47" s="10">
        <f>G45</f>
        <v>18137.1875</v>
      </c>
      <c r="H47" s="10">
        <f>H45</f>
        <v>160000.375</v>
      </c>
    </row>
    <row r="48" spans="1:8" ht="15" x14ac:dyDescent="0.25">
      <c r="E48" s="12"/>
      <c r="F48" s="10"/>
    </row>
    <row r="49" spans="2:6" ht="15" x14ac:dyDescent="0.25">
      <c r="B49" s="5" t="s">
        <v>54</v>
      </c>
      <c r="C49" s="5"/>
      <c r="D49" s="5"/>
      <c r="E49" s="14"/>
      <c r="F49" s="10"/>
    </row>
    <row r="50" spans="2:6" ht="15" x14ac:dyDescent="0.25">
      <c r="B50" s="5"/>
      <c r="C50" s="5"/>
      <c r="D50" s="5"/>
      <c r="E50" s="14"/>
      <c r="F50" s="10"/>
    </row>
    <row r="51" spans="2:6" x14ac:dyDescent="0.2">
      <c r="E51" s="12"/>
    </row>
    <row r="52" spans="2:6" x14ac:dyDescent="0.2">
      <c r="E52" s="12"/>
    </row>
    <row r="53" spans="2:6" x14ac:dyDescent="0.2">
      <c r="E53" s="12"/>
    </row>
    <row r="54" spans="2:6" x14ac:dyDescent="0.2">
      <c r="E54" s="12"/>
    </row>
    <row r="55" spans="2:6" x14ac:dyDescent="0.2">
      <c r="E55" s="12"/>
    </row>
    <row r="56" spans="2:6" x14ac:dyDescent="0.2">
      <c r="E56" s="12"/>
    </row>
    <row r="57" spans="2:6" x14ac:dyDescent="0.2">
      <c r="E57" s="12"/>
    </row>
    <row r="58" spans="2:6" x14ac:dyDescent="0.2">
      <c r="E58" s="12"/>
    </row>
    <row r="59" spans="2:6" x14ac:dyDescent="0.2">
      <c r="E59" s="12"/>
    </row>
    <row r="60" spans="2:6" x14ac:dyDescent="0.2">
      <c r="E60" s="12"/>
    </row>
  </sheetData>
  <mergeCells count="9">
    <mergeCell ref="A3:H3"/>
    <mergeCell ref="A2:H2"/>
    <mergeCell ref="A1:H1"/>
    <mergeCell ref="A4:H4"/>
    <mergeCell ref="D18:E18"/>
    <mergeCell ref="C7:D7"/>
    <mergeCell ref="A5:H5"/>
    <mergeCell ref="D16:E16"/>
    <mergeCell ref="D17:E17"/>
  </mergeCells>
  <phoneticPr fontId="0" type="noConversion"/>
  <pageMargins left="0.82" right="0.75" top="0.5" bottom="1" header="0.5" footer="0.5"/>
  <pageSetup scale="77" orientation="portrait" horizontalDpi="300" verticalDpi="300" r:id="rId1"/>
  <headerFooter alignWithMargins="0">
    <oddFooter>&amp;L&amp;F  -  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Summary (2)</vt:lpstr>
    </vt:vector>
  </TitlesOfParts>
  <Company>Office of AIDS Administration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Summary</dc:title>
  <dc:creator>Public Health</dc:creator>
  <cp:lastModifiedBy>Windows User</cp:lastModifiedBy>
  <cp:lastPrinted>2018-09-25T18:03:53Z</cp:lastPrinted>
  <dcterms:created xsi:type="dcterms:W3CDTF">2002-05-06T06:31:44Z</dcterms:created>
  <dcterms:modified xsi:type="dcterms:W3CDTF">2018-10-11T16:37:03Z</dcterms:modified>
</cp:coreProperties>
</file>