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hisWorkbook"/>
  <mc:AlternateContent xmlns:mc="http://schemas.openxmlformats.org/markup-compatibility/2006">
    <mc:Choice Requires="x15">
      <x15ac:absPath xmlns:x15ac="http://schemas.microsoft.com/office/spreadsheetml/2010/11/ac" url="https://xpiohealth-my.sharepoint.com/personal/randy_xpiohealth_com/Documents/Documents/XPIO Health/Clients/Alameda County  CA/New EHR/Final Documents/"/>
    </mc:Choice>
  </mc:AlternateContent>
  <xr:revisionPtr revIDLastSave="40" documentId="8_{FFD3DE34-1A89-4F32-9788-CB537A45C7D3}" xr6:coauthVersionLast="45" xr6:coauthVersionMax="45" xr10:uidLastSave="{8B185FBF-E495-471E-8168-E73CDD1D7953}"/>
  <workbookProtection workbookAlgorithmName="SHA-512" workbookHashValue="hFackhCMMu1wS4Yrq1zNeBn92Wb0pEbFEHotQr85rCKTFQZd8zoubX9CRONw71tGQ5xj+tvUD3qMmgqMbekEYA==" workbookSaltValue="5dSQUEa4YrN/aDHb4T0qtg==" workbookSpinCount="100000" lockStructure="1"/>
  <bookViews>
    <workbookView xWindow="-120" yWindow="-120" windowWidth="29040" windowHeight="15840" tabRatio="879" xr2:uid="{00000000-000D-0000-FFFF-FFFF00000000}"/>
  </bookViews>
  <sheets>
    <sheet name="Summary Scores" sheetId="63" r:id="rId1"/>
    <sheet name="Scoring Keys" sheetId="62" r:id="rId2"/>
    <sheet name="General Product &amp; Usability" sheetId="32" r:id="rId3"/>
    <sheet name="Pre-Consumer" sheetId="51" r:id="rId4"/>
    <sheet name="Client Registration" sheetId="56" r:id="rId5"/>
    <sheet name="Benefits and Insurance" sheetId="57" r:id="rId6"/>
    <sheet name="Client Referral" sheetId="54" r:id="rId7"/>
    <sheet name="Appointment Scheduling" sheetId="59" r:id="rId8"/>
    <sheet name="Authorization Mgmt" sheetId="25" r:id="rId9"/>
    <sheet name="Billing" sheetId="58" r:id="rId10"/>
    <sheet name="Claims Admin - Mgd Care" sheetId="53" r:id="rId11"/>
    <sheet name="EHR Interoperability" sheetId="61" r:id="rId12"/>
    <sheet name="System Architecture" sheetId="24" r:id="rId13"/>
    <sheet name="Database Specifications" sheetId="28" r:id="rId14"/>
    <sheet name="Reporting Specifications" sheetId="29" r:id="rId15"/>
    <sheet name="Security Specifications" sheetId="30" r:id="rId16"/>
    <sheet name="EDI Specifications" sheetId="31" r:id="rId17"/>
    <sheet name="System Reliability Specificatio" sheetId="33" r:id="rId18"/>
    <sheet name="Production Scheduling and Contr" sheetId="40" r:id="rId19"/>
    <sheet name="Other Environment Specification" sheetId="41" r:id="rId20"/>
    <sheet name="System Standards Specifications" sheetId="34" r:id="rId21"/>
    <sheet name="Interface Specifications" sheetId="35" r:id="rId22"/>
  </sheets>
  <externalReferences>
    <externalReference r:id="rId23"/>
  </externalReferences>
  <definedNames>
    <definedName name="_xlnm._FilterDatabase" localSheetId="20" hidden="1">'System Standards Specifications'!$A$1:$G$26</definedName>
    <definedName name="_xlnm.Print_Area" localSheetId="10">'Claims Admin - Mgd Care'!$A$9:$G$251</definedName>
    <definedName name="_xlnm.Print_Titles" localSheetId="10">'Claims Admin - Mgd Care'!#REF!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5" i="57" l="1"/>
  <c r="E164" i="57"/>
  <c r="E163" i="57"/>
  <c r="E162" i="57"/>
  <c r="E161" i="57"/>
  <c r="E160" i="57"/>
  <c r="E159" i="57"/>
  <c r="E158" i="57"/>
  <c r="E157" i="57"/>
  <c r="E156" i="57"/>
  <c r="E155" i="57"/>
  <c r="E154" i="57"/>
  <c r="E153" i="57"/>
  <c r="E152" i="57"/>
  <c r="E151" i="57"/>
  <c r="E150" i="57"/>
  <c r="E149" i="57"/>
  <c r="E148" i="57"/>
  <c r="E147" i="57"/>
  <c r="E146" i="57"/>
  <c r="E145" i="57"/>
  <c r="E143" i="57"/>
  <c r="E142" i="57"/>
  <c r="E141" i="57"/>
  <c r="E140" i="57"/>
  <c r="E139" i="57"/>
  <c r="E138" i="57"/>
  <c r="E137" i="57"/>
  <c r="E135" i="57"/>
  <c r="E134" i="57"/>
  <c r="E133" i="57"/>
  <c r="E131" i="57"/>
  <c r="E130" i="57"/>
  <c r="E129" i="57"/>
  <c r="E128" i="57"/>
  <c r="E127" i="57"/>
  <c r="E126" i="57"/>
  <c r="E125" i="57"/>
  <c r="E124" i="57"/>
  <c r="E123" i="57"/>
  <c r="E122" i="57"/>
  <c r="E121" i="57"/>
  <c r="E120" i="57"/>
  <c r="E119" i="57"/>
  <c r="E118" i="57"/>
  <c r="E117" i="57"/>
  <c r="E116" i="57"/>
  <c r="E115" i="57"/>
  <c r="E113" i="57"/>
  <c r="E112" i="57"/>
  <c r="E111" i="57"/>
  <c r="E110" i="57"/>
  <c r="E109" i="57"/>
  <c r="E107" i="57"/>
  <c r="E106" i="57"/>
  <c r="E105" i="57"/>
  <c r="E104" i="57"/>
  <c r="E103" i="57"/>
  <c r="E102" i="57"/>
  <c r="E101" i="57"/>
  <c r="E100" i="57"/>
  <c r="E99" i="57"/>
  <c r="E98" i="57"/>
  <c r="E97" i="57"/>
  <c r="E96" i="57"/>
  <c r="E95" i="57"/>
  <c r="E94" i="57"/>
  <c r="E93" i="57"/>
  <c r="E92" i="57"/>
  <c r="E91" i="57"/>
  <c r="E90" i="57"/>
  <c r="E89" i="57"/>
  <c r="E88" i="57"/>
  <c r="E87" i="57"/>
  <c r="E86" i="57"/>
  <c r="E85" i="57"/>
  <c r="E84" i="57"/>
  <c r="E83" i="57"/>
  <c r="E82" i="57"/>
  <c r="E81" i="57"/>
  <c r="E80" i="57"/>
  <c r="E79" i="57"/>
  <c r="E78" i="57"/>
  <c r="E77" i="57"/>
  <c r="E76" i="57"/>
  <c r="E75" i="57"/>
  <c r="E74" i="57"/>
  <c r="E72" i="57"/>
  <c r="E71" i="57"/>
  <c r="E70" i="57"/>
  <c r="E69" i="57"/>
  <c r="E68" i="57"/>
  <c r="E67" i="57"/>
  <c r="E66" i="57"/>
  <c r="E65" i="57"/>
  <c r="E64" i="57"/>
  <c r="E63" i="57"/>
  <c r="E62" i="57"/>
  <c r="E61" i="57"/>
  <c r="E60" i="57"/>
  <c r="E59" i="57"/>
  <c r="E58" i="57"/>
  <c r="E57" i="57"/>
  <c r="E56" i="57"/>
  <c r="E55" i="57"/>
  <c r="E53" i="57"/>
  <c r="E52" i="57"/>
  <c r="E51" i="57"/>
  <c r="E50" i="57"/>
  <c r="E48" i="57"/>
  <c r="E47" i="57"/>
  <c r="E46" i="57"/>
  <c r="E45" i="57"/>
  <c r="E44" i="57"/>
  <c r="E43" i="57"/>
  <c r="E42" i="57"/>
  <c r="E41" i="57"/>
  <c r="E40" i="57"/>
  <c r="E39" i="57"/>
  <c r="E38" i="57"/>
  <c r="E37" i="57"/>
  <c r="E36" i="57"/>
  <c r="E35" i="57"/>
  <c r="E33" i="57"/>
  <c r="E32" i="57"/>
  <c r="E31" i="57"/>
  <c r="E30" i="57"/>
  <c r="E29" i="57"/>
  <c r="E28" i="57"/>
  <c r="E27" i="57"/>
  <c r="E26" i="57"/>
  <c r="E25" i="57"/>
  <c r="E24" i="57"/>
  <c r="E23" i="57"/>
  <c r="E22" i="57"/>
  <c r="E21" i="57"/>
  <c r="E20" i="57"/>
  <c r="E19" i="57"/>
  <c r="E18" i="57"/>
  <c r="E17" i="57"/>
  <c r="E16" i="57"/>
  <c r="E15" i="57"/>
  <c r="E14" i="57"/>
  <c r="E13" i="57"/>
  <c r="E12" i="57"/>
  <c r="E11" i="57"/>
  <c r="E10" i="57"/>
  <c r="E18" i="51" l="1"/>
  <c r="I42" i="30" l="1"/>
  <c r="J42" i="30" s="1"/>
  <c r="E42" i="30"/>
  <c r="C42" i="30"/>
  <c r="H42" i="30" l="1"/>
  <c r="K42" i="30" s="1"/>
  <c r="F42" i="30"/>
  <c r="I40" i="35"/>
  <c r="J40" i="35" s="1"/>
  <c r="E40" i="35"/>
  <c r="J39" i="35"/>
  <c r="I39" i="35"/>
  <c r="E39" i="35"/>
  <c r="I38" i="35"/>
  <c r="J38" i="35" s="1"/>
  <c r="E38" i="35"/>
  <c r="F38" i="35" s="1"/>
  <c r="J37" i="35"/>
  <c r="I37" i="35"/>
  <c r="E37" i="35"/>
  <c r="I36" i="35"/>
  <c r="J36" i="35" s="1"/>
  <c r="E36" i="35"/>
  <c r="F36" i="35" s="1"/>
  <c r="J35" i="35"/>
  <c r="I35" i="35"/>
  <c r="E35" i="35"/>
  <c r="H35" i="35" s="1"/>
  <c r="K35" i="35" s="1"/>
  <c r="I34" i="35"/>
  <c r="J34" i="35" s="1"/>
  <c r="E34" i="35"/>
  <c r="J33" i="35"/>
  <c r="I33" i="35"/>
  <c r="E33" i="35"/>
  <c r="H33" i="35" s="1"/>
  <c r="K33" i="35" s="1"/>
  <c r="I32" i="35"/>
  <c r="J32" i="35" s="1"/>
  <c r="E32" i="35"/>
  <c r="F32" i="35" s="1"/>
  <c r="J31" i="35"/>
  <c r="I31" i="35"/>
  <c r="E31" i="35"/>
  <c r="H31" i="35" s="1"/>
  <c r="K31" i="35" s="1"/>
  <c r="J30" i="35"/>
  <c r="I30" i="35"/>
  <c r="E30" i="35"/>
  <c r="F30" i="35" s="1"/>
  <c r="J29" i="35"/>
  <c r="I29" i="35"/>
  <c r="E29" i="35"/>
  <c r="H29" i="35" s="1"/>
  <c r="K29" i="35" s="1"/>
  <c r="J28" i="35"/>
  <c r="I28" i="35"/>
  <c r="E28" i="35"/>
  <c r="F28" i="35" s="1"/>
  <c r="J27" i="35"/>
  <c r="I27" i="35"/>
  <c r="E27" i="35"/>
  <c r="H27" i="35" s="1"/>
  <c r="K27" i="35" s="1"/>
  <c r="J26" i="35"/>
  <c r="I26" i="35"/>
  <c r="E26" i="35"/>
  <c r="F26" i="35" s="1"/>
  <c r="J25" i="35"/>
  <c r="I25" i="35"/>
  <c r="E25" i="35"/>
  <c r="H25" i="35" s="1"/>
  <c r="K25" i="35" s="1"/>
  <c r="J24" i="35"/>
  <c r="I24" i="35"/>
  <c r="E24" i="35"/>
  <c r="J23" i="35"/>
  <c r="I23" i="35"/>
  <c r="E23" i="35"/>
  <c r="H23" i="35" s="1"/>
  <c r="K23" i="35" s="1"/>
  <c r="I21" i="35"/>
  <c r="J21" i="35" s="1"/>
  <c r="E21" i="35"/>
  <c r="F21" i="35" s="1"/>
  <c r="J20" i="35"/>
  <c r="I20" i="35"/>
  <c r="E20" i="35"/>
  <c r="H20" i="35" s="1"/>
  <c r="K20" i="35" s="1"/>
  <c r="I19" i="35"/>
  <c r="J19" i="35" s="1"/>
  <c r="E19" i="35"/>
  <c r="J18" i="35"/>
  <c r="I18" i="35"/>
  <c r="E18" i="35"/>
  <c r="H18" i="35" s="1"/>
  <c r="K18" i="35" s="1"/>
  <c r="I17" i="35"/>
  <c r="J17" i="35" s="1"/>
  <c r="E17" i="35"/>
  <c r="H17" i="35" s="1"/>
  <c r="K17" i="35" s="1"/>
  <c r="J16" i="35"/>
  <c r="I16" i="35"/>
  <c r="E16" i="35"/>
  <c r="H16" i="35" s="1"/>
  <c r="K16" i="35" s="1"/>
  <c r="I15" i="35"/>
  <c r="J15" i="35" s="1"/>
  <c r="E15" i="35"/>
  <c r="J14" i="35"/>
  <c r="I14" i="35"/>
  <c r="E14" i="35"/>
  <c r="H14" i="35" s="1"/>
  <c r="K14" i="35" s="1"/>
  <c r="I13" i="35"/>
  <c r="J13" i="35" s="1"/>
  <c r="E13" i="35"/>
  <c r="F13" i="35" s="1"/>
  <c r="J12" i="35"/>
  <c r="I12" i="35"/>
  <c r="E12" i="35"/>
  <c r="H12" i="35" s="1"/>
  <c r="K12" i="35" s="1"/>
  <c r="J11" i="35"/>
  <c r="I11" i="35"/>
  <c r="E11" i="35"/>
  <c r="F11" i="35" s="1"/>
  <c r="I25" i="34"/>
  <c r="J25" i="34" s="1"/>
  <c r="E25" i="34"/>
  <c r="J24" i="34"/>
  <c r="I24" i="34"/>
  <c r="E24" i="34"/>
  <c r="H24" i="34" s="1"/>
  <c r="K24" i="34" s="1"/>
  <c r="I23" i="34"/>
  <c r="J23" i="34" s="1"/>
  <c r="E23" i="34"/>
  <c r="F23" i="34" s="1"/>
  <c r="J22" i="34"/>
  <c r="I22" i="34"/>
  <c r="E22" i="34"/>
  <c r="H22" i="34" s="1"/>
  <c r="K22" i="34" s="1"/>
  <c r="I21" i="34"/>
  <c r="J21" i="34" s="1"/>
  <c r="E21" i="34"/>
  <c r="J20" i="34"/>
  <c r="I20" i="34"/>
  <c r="E20" i="34"/>
  <c r="H20" i="34" s="1"/>
  <c r="K20" i="34" s="1"/>
  <c r="I19" i="34"/>
  <c r="J19" i="34" s="1"/>
  <c r="E19" i="34"/>
  <c r="F19" i="34" s="1"/>
  <c r="J18" i="34"/>
  <c r="I18" i="34"/>
  <c r="E18" i="34"/>
  <c r="H18" i="34" s="1"/>
  <c r="K18" i="34" s="1"/>
  <c r="J17" i="34"/>
  <c r="I17" i="34"/>
  <c r="E17" i="34"/>
  <c r="F17" i="34" s="1"/>
  <c r="J16" i="34"/>
  <c r="I16" i="34"/>
  <c r="E16" i="34"/>
  <c r="H16" i="34" s="1"/>
  <c r="K16" i="34" s="1"/>
  <c r="J15" i="34"/>
  <c r="I15" i="34"/>
  <c r="E15" i="34"/>
  <c r="F15" i="34" s="1"/>
  <c r="J14" i="34"/>
  <c r="I14" i="34"/>
  <c r="E14" i="34"/>
  <c r="H14" i="34" s="1"/>
  <c r="K14" i="34" s="1"/>
  <c r="J13" i="34"/>
  <c r="I13" i="34"/>
  <c r="E13" i="34"/>
  <c r="F13" i="34" s="1"/>
  <c r="J12" i="34"/>
  <c r="I12" i="34"/>
  <c r="E12" i="34"/>
  <c r="H12" i="34" s="1"/>
  <c r="K12" i="34" s="1"/>
  <c r="I11" i="34"/>
  <c r="J11" i="34" s="1"/>
  <c r="E11" i="34"/>
  <c r="I27" i="41"/>
  <c r="J27" i="41" s="1"/>
  <c r="E27" i="41"/>
  <c r="F27" i="41" s="1"/>
  <c r="J26" i="41"/>
  <c r="I26" i="41"/>
  <c r="E26" i="41"/>
  <c r="H26" i="41" s="1"/>
  <c r="K26" i="41" s="1"/>
  <c r="I25" i="41"/>
  <c r="J25" i="41" s="1"/>
  <c r="E25" i="41"/>
  <c r="F25" i="41" s="1"/>
  <c r="J24" i="41"/>
  <c r="I24" i="41"/>
  <c r="E24" i="41"/>
  <c r="H24" i="41" s="1"/>
  <c r="K24" i="41" s="1"/>
  <c r="I23" i="41"/>
  <c r="J23" i="41" s="1"/>
  <c r="E23" i="41"/>
  <c r="F23" i="41" s="1"/>
  <c r="J22" i="41"/>
  <c r="I22" i="41"/>
  <c r="E22" i="41"/>
  <c r="I21" i="41"/>
  <c r="J21" i="41" s="1"/>
  <c r="E21" i="41"/>
  <c r="F21" i="41" s="1"/>
  <c r="J20" i="41"/>
  <c r="I20" i="41"/>
  <c r="E20" i="41"/>
  <c r="H20" i="41" s="1"/>
  <c r="K20" i="41" s="1"/>
  <c r="J19" i="41"/>
  <c r="I19" i="41"/>
  <c r="E19" i="41"/>
  <c r="F19" i="41" s="1"/>
  <c r="J18" i="41"/>
  <c r="I18" i="41"/>
  <c r="E18" i="41"/>
  <c r="J17" i="41"/>
  <c r="I17" i="41"/>
  <c r="E17" i="41"/>
  <c r="F17" i="41" s="1"/>
  <c r="J16" i="41"/>
  <c r="I16" i="41"/>
  <c r="E16" i="41"/>
  <c r="H16" i="41" s="1"/>
  <c r="K16" i="41" s="1"/>
  <c r="J15" i="41"/>
  <c r="I15" i="41"/>
  <c r="E15" i="41"/>
  <c r="F15" i="41" s="1"/>
  <c r="J14" i="41"/>
  <c r="I14" i="41"/>
  <c r="E14" i="41"/>
  <c r="H14" i="41" s="1"/>
  <c r="K14" i="41" s="1"/>
  <c r="J13" i="41"/>
  <c r="I13" i="41"/>
  <c r="E13" i="41"/>
  <c r="F13" i="41" s="1"/>
  <c r="J12" i="41"/>
  <c r="I12" i="41"/>
  <c r="E12" i="41"/>
  <c r="H12" i="41" s="1"/>
  <c r="K12" i="41" s="1"/>
  <c r="I24" i="40"/>
  <c r="J24" i="40" s="1"/>
  <c r="E24" i="40"/>
  <c r="H24" i="40" s="1"/>
  <c r="K24" i="40" s="1"/>
  <c r="J23" i="40"/>
  <c r="I23" i="40"/>
  <c r="E23" i="40"/>
  <c r="H23" i="40" s="1"/>
  <c r="K23" i="40" s="1"/>
  <c r="I22" i="40"/>
  <c r="J22" i="40" s="1"/>
  <c r="E22" i="40"/>
  <c r="H22" i="40" s="1"/>
  <c r="K22" i="40" s="1"/>
  <c r="J21" i="40"/>
  <c r="I21" i="40"/>
  <c r="E21" i="40"/>
  <c r="H21" i="40" s="1"/>
  <c r="K21" i="40" s="1"/>
  <c r="I20" i="40"/>
  <c r="J20" i="40" s="1"/>
  <c r="E20" i="40"/>
  <c r="H20" i="40" s="1"/>
  <c r="K20" i="40" s="1"/>
  <c r="I18" i="40"/>
  <c r="J18" i="40" s="1"/>
  <c r="E18" i="40"/>
  <c r="F18" i="40" s="1"/>
  <c r="I17" i="40"/>
  <c r="J17" i="40" s="1"/>
  <c r="E17" i="40"/>
  <c r="J16" i="40"/>
  <c r="I16" i="40"/>
  <c r="E16" i="40"/>
  <c r="F16" i="40" s="1"/>
  <c r="I15" i="40"/>
  <c r="J15" i="40" s="1"/>
  <c r="E15" i="40"/>
  <c r="H15" i="40" s="1"/>
  <c r="K15" i="40" s="1"/>
  <c r="J14" i="40"/>
  <c r="I14" i="40"/>
  <c r="E14" i="40"/>
  <c r="F14" i="40" s="1"/>
  <c r="I13" i="40"/>
  <c r="J13" i="40" s="1"/>
  <c r="E13" i="40"/>
  <c r="J12" i="40"/>
  <c r="I12" i="40"/>
  <c r="E12" i="40"/>
  <c r="F12" i="40" s="1"/>
  <c r="I11" i="40"/>
  <c r="J11" i="40" s="1"/>
  <c r="E11" i="40"/>
  <c r="I23" i="33"/>
  <c r="J23" i="33" s="1"/>
  <c r="E23" i="33"/>
  <c r="F23" i="33" s="1"/>
  <c r="J22" i="33"/>
  <c r="I22" i="33"/>
  <c r="E22" i="33"/>
  <c r="H22" i="33" s="1"/>
  <c r="K22" i="33" s="1"/>
  <c r="I21" i="33"/>
  <c r="J21" i="33" s="1"/>
  <c r="E21" i="33"/>
  <c r="F21" i="33" s="1"/>
  <c r="J20" i="33"/>
  <c r="I20" i="33"/>
  <c r="E20" i="33"/>
  <c r="H20" i="33" s="1"/>
  <c r="K20" i="33" s="1"/>
  <c r="I18" i="33"/>
  <c r="J18" i="33" s="1"/>
  <c r="E18" i="33"/>
  <c r="J17" i="33"/>
  <c r="I17" i="33"/>
  <c r="E17" i="33"/>
  <c r="H17" i="33" s="1"/>
  <c r="K17" i="33" s="1"/>
  <c r="I16" i="33"/>
  <c r="J16" i="33" s="1"/>
  <c r="E16" i="33"/>
  <c r="H16" i="33" s="1"/>
  <c r="K16" i="33" s="1"/>
  <c r="J15" i="33"/>
  <c r="I15" i="33"/>
  <c r="E15" i="33"/>
  <c r="H15" i="33" s="1"/>
  <c r="K15" i="33" s="1"/>
  <c r="I13" i="33"/>
  <c r="J13" i="33" s="1"/>
  <c r="E13" i="33"/>
  <c r="J12" i="33"/>
  <c r="I12" i="33"/>
  <c r="E12" i="33"/>
  <c r="H12" i="33" s="1"/>
  <c r="K12" i="33" s="1"/>
  <c r="I11" i="33"/>
  <c r="J11" i="33" s="1"/>
  <c r="E11" i="33"/>
  <c r="H11" i="33" s="1"/>
  <c r="K11" i="33" s="1"/>
  <c r="I64" i="31"/>
  <c r="J64" i="31" s="1"/>
  <c r="E64" i="31"/>
  <c r="H64" i="31" s="1"/>
  <c r="K64" i="31" s="1"/>
  <c r="J63" i="31"/>
  <c r="I63" i="31"/>
  <c r="E63" i="31"/>
  <c r="H63" i="31" s="1"/>
  <c r="K63" i="31" s="1"/>
  <c r="I61" i="31"/>
  <c r="J61" i="31" s="1"/>
  <c r="E61" i="31"/>
  <c r="F61" i="31" s="1"/>
  <c r="J60" i="31"/>
  <c r="I60" i="31"/>
  <c r="E60" i="31"/>
  <c r="H60" i="31" s="1"/>
  <c r="K60" i="31" s="1"/>
  <c r="I59" i="31"/>
  <c r="J59" i="31" s="1"/>
  <c r="E59" i="31"/>
  <c r="F59" i="31" s="1"/>
  <c r="J58" i="31"/>
  <c r="I58" i="31"/>
  <c r="E58" i="31"/>
  <c r="I57" i="31"/>
  <c r="J57" i="31" s="1"/>
  <c r="E57" i="31"/>
  <c r="J56" i="31"/>
  <c r="I56" i="31"/>
  <c r="E56" i="31"/>
  <c r="H56" i="31" s="1"/>
  <c r="K56" i="31" s="1"/>
  <c r="J55" i="31"/>
  <c r="I55" i="31"/>
  <c r="E55" i="31"/>
  <c r="F55" i="31" s="1"/>
  <c r="J54" i="31"/>
  <c r="I54" i="31"/>
  <c r="E54" i="31"/>
  <c r="H54" i="31" s="1"/>
  <c r="K54" i="31" s="1"/>
  <c r="J53" i="31"/>
  <c r="I53" i="31"/>
  <c r="E53" i="31"/>
  <c r="F53" i="31" s="1"/>
  <c r="J52" i="31"/>
  <c r="I52" i="31"/>
  <c r="E52" i="31"/>
  <c r="H52" i="31" s="1"/>
  <c r="K52" i="31" s="1"/>
  <c r="J51" i="31"/>
  <c r="I51" i="31"/>
  <c r="E51" i="31"/>
  <c r="J50" i="31"/>
  <c r="I50" i="31"/>
  <c r="E50" i="31"/>
  <c r="J49" i="31"/>
  <c r="I49" i="31"/>
  <c r="E49" i="31"/>
  <c r="F49" i="31" s="1"/>
  <c r="J48" i="31"/>
  <c r="I48" i="31"/>
  <c r="E48" i="31"/>
  <c r="H48" i="31" s="1"/>
  <c r="K48" i="31" s="1"/>
  <c r="J47" i="31"/>
  <c r="I47" i="31"/>
  <c r="E47" i="31"/>
  <c r="F47" i="31" s="1"/>
  <c r="J46" i="31"/>
  <c r="I46" i="31"/>
  <c r="E46" i="31"/>
  <c r="H46" i="31" s="1"/>
  <c r="K46" i="31" s="1"/>
  <c r="J45" i="31"/>
  <c r="I45" i="31"/>
  <c r="E45" i="31"/>
  <c r="J44" i="31"/>
  <c r="I44" i="31"/>
  <c r="E44" i="31"/>
  <c r="H44" i="31" s="1"/>
  <c r="K44" i="31" s="1"/>
  <c r="J43" i="31"/>
  <c r="I43" i="31"/>
  <c r="E43" i="31"/>
  <c r="F43" i="31" s="1"/>
  <c r="I41" i="31"/>
  <c r="J41" i="31" s="1"/>
  <c r="E41" i="31"/>
  <c r="H41" i="31" s="1"/>
  <c r="K41" i="31" s="1"/>
  <c r="J40" i="31"/>
  <c r="I40" i="31"/>
  <c r="E40" i="31"/>
  <c r="I39" i="31"/>
  <c r="J39" i="31" s="1"/>
  <c r="E39" i="31"/>
  <c r="J38" i="31"/>
  <c r="I38" i="31"/>
  <c r="E38" i="31"/>
  <c r="H38" i="31" s="1"/>
  <c r="K38" i="31" s="1"/>
  <c r="I37" i="31"/>
  <c r="J37" i="31" s="1"/>
  <c r="E37" i="31"/>
  <c r="H37" i="31" s="1"/>
  <c r="K37" i="31" s="1"/>
  <c r="J36" i="31"/>
  <c r="I36" i="31"/>
  <c r="E36" i="31"/>
  <c r="H36" i="31" s="1"/>
  <c r="K36" i="31" s="1"/>
  <c r="I34" i="31"/>
  <c r="J34" i="31" s="1"/>
  <c r="E34" i="31"/>
  <c r="F34" i="31" s="1"/>
  <c r="J33" i="31"/>
  <c r="I33" i="31"/>
  <c r="E33" i="31"/>
  <c r="H33" i="31" s="1"/>
  <c r="K33" i="31" s="1"/>
  <c r="I32" i="31"/>
  <c r="J32" i="31" s="1"/>
  <c r="E32" i="31"/>
  <c r="H32" i="31" s="1"/>
  <c r="K32" i="31" s="1"/>
  <c r="J31" i="31"/>
  <c r="I31" i="31"/>
  <c r="E31" i="31"/>
  <c r="H31" i="31" s="1"/>
  <c r="K31" i="31" s="1"/>
  <c r="I30" i="31"/>
  <c r="J30" i="31" s="1"/>
  <c r="E30" i="31"/>
  <c r="H30" i="31" s="1"/>
  <c r="K30" i="31" s="1"/>
  <c r="J29" i="31"/>
  <c r="I29" i="31"/>
  <c r="E29" i="31"/>
  <c r="H29" i="31" s="1"/>
  <c r="K29" i="31" s="1"/>
  <c r="I27" i="31"/>
  <c r="J27" i="31" s="1"/>
  <c r="E27" i="31"/>
  <c r="F27" i="31" s="1"/>
  <c r="J26" i="31"/>
  <c r="I26" i="31"/>
  <c r="E26" i="31"/>
  <c r="H26" i="31" s="1"/>
  <c r="K26" i="31" s="1"/>
  <c r="I25" i="31"/>
  <c r="J25" i="31" s="1"/>
  <c r="E25" i="31"/>
  <c r="F25" i="31" s="1"/>
  <c r="J24" i="31"/>
  <c r="I24" i="31"/>
  <c r="E24" i="31"/>
  <c r="H24" i="31" s="1"/>
  <c r="K24" i="31" s="1"/>
  <c r="I23" i="31"/>
  <c r="J23" i="31" s="1"/>
  <c r="E23" i="31"/>
  <c r="F23" i="31" s="1"/>
  <c r="J22" i="31"/>
  <c r="I22" i="31"/>
  <c r="E22" i="31"/>
  <c r="H22" i="31" s="1"/>
  <c r="K22" i="31" s="1"/>
  <c r="J21" i="31"/>
  <c r="I21" i="31"/>
  <c r="E21" i="31"/>
  <c r="J20" i="31"/>
  <c r="I20" i="31"/>
  <c r="E20" i="31"/>
  <c r="H20" i="31" s="1"/>
  <c r="K20" i="31" s="1"/>
  <c r="J19" i="31"/>
  <c r="I19" i="31"/>
  <c r="E19" i="31"/>
  <c r="F19" i="31" s="1"/>
  <c r="J18" i="31"/>
  <c r="I18" i="31"/>
  <c r="E18" i="31"/>
  <c r="H18" i="31" s="1"/>
  <c r="K18" i="31" s="1"/>
  <c r="J17" i="31"/>
  <c r="I17" i="31"/>
  <c r="E17" i="31"/>
  <c r="F17" i="31" s="1"/>
  <c r="J16" i="31"/>
  <c r="I16" i="31"/>
  <c r="E16" i="31"/>
  <c r="H16" i="31" s="1"/>
  <c r="K16" i="31" s="1"/>
  <c r="J15" i="31"/>
  <c r="I15" i="31"/>
  <c r="E15" i="31"/>
  <c r="J14" i="31"/>
  <c r="I14" i="31"/>
  <c r="E14" i="31"/>
  <c r="H14" i="31" s="1"/>
  <c r="K14" i="31" s="1"/>
  <c r="J13" i="31"/>
  <c r="I13" i="31"/>
  <c r="E13" i="31"/>
  <c r="F13" i="31" s="1"/>
  <c r="J12" i="31"/>
  <c r="I12" i="31"/>
  <c r="E12" i="31"/>
  <c r="H12" i="31" s="1"/>
  <c r="K12" i="31" s="1"/>
  <c r="I11" i="31"/>
  <c r="J11" i="31" s="1"/>
  <c r="E11" i="31"/>
  <c r="F11" i="31" s="1"/>
  <c r="I88" i="30"/>
  <c r="J88" i="30" s="1"/>
  <c r="E88" i="30"/>
  <c r="I87" i="30"/>
  <c r="J87" i="30" s="1"/>
  <c r="E87" i="30"/>
  <c r="I86" i="30"/>
  <c r="J86" i="30" s="1"/>
  <c r="E86" i="30"/>
  <c r="I85" i="30"/>
  <c r="J85" i="30" s="1"/>
  <c r="E85" i="30"/>
  <c r="I84" i="30"/>
  <c r="J84" i="30" s="1"/>
  <c r="E84" i="30"/>
  <c r="I83" i="30"/>
  <c r="J83" i="30" s="1"/>
  <c r="E83" i="30"/>
  <c r="I81" i="30"/>
  <c r="J81" i="30" s="1"/>
  <c r="E81" i="30"/>
  <c r="I80" i="30"/>
  <c r="J80" i="30" s="1"/>
  <c r="E80" i="30"/>
  <c r="I79" i="30"/>
  <c r="J79" i="30" s="1"/>
  <c r="E79" i="30"/>
  <c r="I78" i="30"/>
  <c r="J78" i="30" s="1"/>
  <c r="E78" i="30"/>
  <c r="I77" i="30"/>
  <c r="J77" i="30" s="1"/>
  <c r="E77" i="30"/>
  <c r="I76" i="30"/>
  <c r="J76" i="30" s="1"/>
  <c r="E76" i="30"/>
  <c r="I75" i="30"/>
  <c r="J75" i="30" s="1"/>
  <c r="E75" i="30"/>
  <c r="I74" i="30"/>
  <c r="J74" i="30" s="1"/>
  <c r="E74" i="30"/>
  <c r="I73" i="30"/>
  <c r="J73" i="30" s="1"/>
  <c r="E73" i="30"/>
  <c r="I71" i="30"/>
  <c r="J71" i="30" s="1"/>
  <c r="E71" i="30"/>
  <c r="I70" i="30"/>
  <c r="J70" i="30" s="1"/>
  <c r="E70" i="30"/>
  <c r="I69" i="30"/>
  <c r="J69" i="30" s="1"/>
  <c r="E69" i="30"/>
  <c r="I68" i="30"/>
  <c r="J68" i="30" s="1"/>
  <c r="E68" i="30"/>
  <c r="I67" i="30"/>
  <c r="J67" i="30" s="1"/>
  <c r="E67" i="30"/>
  <c r="I66" i="30"/>
  <c r="J66" i="30" s="1"/>
  <c r="E66" i="30"/>
  <c r="I65" i="30"/>
  <c r="J65" i="30" s="1"/>
  <c r="E65" i="30"/>
  <c r="I64" i="30"/>
  <c r="J64" i="30" s="1"/>
  <c r="E64" i="30"/>
  <c r="I63" i="30"/>
  <c r="J63" i="30" s="1"/>
  <c r="E63" i="30"/>
  <c r="J62" i="30"/>
  <c r="I62" i="30"/>
  <c r="E62" i="30"/>
  <c r="I61" i="30"/>
  <c r="J61" i="30" s="1"/>
  <c r="E61" i="30"/>
  <c r="I60" i="30"/>
  <c r="J60" i="30" s="1"/>
  <c r="E60" i="30"/>
  <c r="I59" i="30"/>
  <c r="J59" i="30" s="1"/>
  <c r="E59" i="30"/>
  <c r="I58" i="30"/>
  <c r="J58" i="30" s="1"/>
  <c r="E58" i="30"/>
  <c r="I57" i="30"/>
  <c r="J57" i="30" s="1"/>
  <c r="E57" i="30"/>
  <c r="I56" i="30"/>
  <c r="J56" i="30" s="1"/>
  <c r="E56" i="30"/>
  <c r="I55" i="30"/>
  <c r="J55" i="30" s="1"/>
  <c r="E55" i="30"/>
  <c r="I54" i="30"/>
  <c r="J54" i="30" s="1"/>
  <c r="E54" i="30"/>
  <c r="J53" i="30"/>
  <c r="I53" i="30"/>
  <c r="E53" i="30"/>
  <c r="I52" i="30"/>
  <c r="J52" i="30" s="1"/>
  <c r="E52" i="30"/>
  <c r="I51" i="30"/>
  <c r="J51" i="30" s="1"/>
  <c r="E51" i="30"/>
  <c r="I50" i="30"/>
  <c r="J50" i="30" s="1"/>
  <c r="E50" i="30"/>
  <c r="I48" i="30"/>
  <c r="J48" i="30" s="1"/>
  <c r="E48" i="30"/>
  <c r="I47" i="30"/>
  <c r="J47" i="30" s="1"/>
  <c r="E47" i="30"/>
  <c r="I46" i="30"/>
  <c r="J46" i="30" s="1"/>
  <c r="E46" i="30"/>
  <c r="J45" i="30"/>
  <c r="I45" i="30"/>
  <c r="E45" i="30"/>
  <c r="I44" i="30"/>
  <c r="J44" i="30" s="1"/>
  <c r="E44" i="30"/>
  <c r="I41" i="30"/>
  <c r="J41" i="30" s="1"/>
  <c r="E41" i="30"/>
  <c r="I40" i="30"/>
  <c r="J40" i="30" s="1"/>
  <c r="E40" i="30"/>
  <c r="I39" i="30"/>
  <c r="J39" i="30" s="1"/>
  <c r="E39" i="30"/>
  <c r="I38" i="30"/>
  <c r="J38" i="30" s="1"/>
  <c r="E38" i="30"/>
  <c r="I37" i="30"/>
  <c r="J37" i="30" s="1"/>
  <c r="E37" i="30"/>
  <c r="J36" i="30"/>
  <c r="I36" i="30"/>
  <c r="E36" i="30"/>
  <c r="I35" i="30"/>
  <c r="J35" i="30" s="1"/>
  <c r="E35" i="30"/>
  <c r="I34" i="30"/>
  <c r="J34" i="30" s="1"/>
  <c r="E34" i="30"/>
  <c r="I33" i="30"/>
  <c r="J33" i="30" s="1"/>
  <c r="E33" i="30"/>
  <c r="I32" i="30"/>
  <c r="J32" i="30" s="1"/>
  <c r="E32" i="30"/>
  <c r="I31" i="30"/>
  <c r="J31" i="30" s="1"/>
  <c r="E31" i="30"/>
  <c r="I30" i="30"/>
  <c r="J30" i="30" s="1"/>
  <c r="E30" i="30"/>
  <c r="I29" i="30"/>
  <c r="J29" i="30" s="1"/>
  <c r="E29" i="30"/>
  <c r="I28" i="30"/>
  <c r="J28" i="30" s="1"/>
  <c r="E28" i="30"/>
  <c r="I27" i="30"/>
  <c r="J27" i="30" s="1"/>
  <c r="E27" i="30"/>
  <c r="I26" i="30"/>
  <c r="J26" i="30" s="1"/>
  <c r="E26" i="30"/>
  <c r="I25" i="30"/>
  <c r="J25" i="30" s="1"/>
  <c r="E25" i="30"/>
  <c r="I24" i="30"/>
  <c r="J24" i="30" s="1"/>
  <c r="E24" i="30"/>
  <c r="I23" i="30"/>
  <c r="J23" i="30" s="1"/>
  <c r="E23" i="30"/>
  <c r="I22" i="30"/>
  <c r="J22" i="30" s="1"/>
  <c r="E22" i="30"/>
  <c r="I20" i="30"/>
  <c r="J20" i="30" s="1"/>
  <c r="E20" i="30"/>
  <c r="I19" i="30"/>
  <c r="J19" i="30" s="1"/>
  <c r="E19" i="30"/>
  <c r="I18" i="30"/>
  <c r="J18" i="30" s="1"/>
  <c r="E18" i="30"/>
  <c r="I17" i="30"/>
  <c r="J17" i="30" s="1"/>
  <c r="E17" i="30"/>
  <c r="I16" i="30"/>
  <c r="J16" i="30" s="1"/>
  <c r="E16" i="30"/>
  <c r="J15" i="30"/>
  <c r="I15" i="30"/>
  <c r="E15" i="30"/>
  <c r="I14" i="30"/>
  <c r="J14" i="30" s="1"/>
  <c r="E14" i="30"/>
  <c r="I13" i="30"/>
  <c r="J13" i="30" s="1"/>
  <c r="E13" i="30"/>
  <c r="I12" i="30"/>
  <c r="J12" i="30" s="1"/>
  <c r="E12" i="30"/>
  <c r="I11" i="30"/>
  <c r="J11" i="30" s="1"/>
  <c r="E11" i="30"/>
  <c r="I55" i="29"/>
  <c r="J55" i="29" s="1"/>
  <c r="E55" i="29"/>
  <c r="F55" i="29" s="1"/>
  <c r="J54" i="29"/>
  <c r="I54" i="29"/>
  <c r="E54" i="29"/>
  <c r="H54" i="29" s="1"/>
  <c r="K54" i="29" s="1"/>
  <c r="I53" i="29"/>
  <c r="J53" i="29" s="1"/>
  <c r="E53" i="29"/>
  <c r="J52" i="29"/>
  <c r="I52" i="29"/>
  <c r="E52" i="29"/>
  <c r="H52" i="29" s="1"/>
  <c r="K52" i="29" s="1"/>
  <c r="J50" i="29"/>
  <c r="I50" i="29"/>
  <c r="E50" i="29"/>
  <c r="F50" i="29" s="1"/>
  <c r="J49" i="29"/>
  <c r="I49" i="29"/>
  <c r="E49" i="29"/>
  <c r="H49" i="29" s="1"/>
  <c r="K49" i="29" s="1"/>
  <c r="J48" i="29"/>
  <c r="I48" i="29"/>
  <c r="E48" i="29"/>
  <c r="F48" i="29" s="1"/>
  <c r="J47" i="29"/>
  <c r="I47" i="29"/>
  <c r="E47" i="29"/>
  <c r="H47" i="29" s="1"/>
  <c r="K47" i="29" s="1"/>
  <c r="J46" i="29"/>
  <c r="I46" i="29"/>
  <c r="E46" i="29"/>
  <c r="F46" i="29" s="1"/>
  <c r="J45" i="29"/>
  <c r="I45" i="29"/>
  <c r="E45" i="29"/>
  <c r="H45" i="29" s="1"/>
  <c r="K45" i="29" s="1"/>
  <c r="J44" i="29"/>
  <c r="I44" i="29"/>
  <c r="E44" i="29"/>
  <c r="F44" i="29" s="1"/>
  <c r="J43" i="29"/>
  <c r="I43" i="29"/>
  <c r="E43" i="29"/>
  <c r="H43" i="29" s="1"/>
  <c r="K43" i="29" s="1"/>
  <c r="J42" i="29"/>
  <c r="I42" i="29"/>
  <c r="E42" i="29"/>
  <c r="F42" i="29" s="1"/>
  <c r="J41" i="29"/>
  <c r="I41" i="29"/>
  <c r="E41" i="29"/>
  <c r="H41" i="29" s="1"/>
  <c r="K41" i="29" s="1"/>
  <c r="J40" i="29"/>
  <c r="I40" i="29"/>
  <c r="E40" i="29"/>
  <c r="F40" i="29" s="1"/>
  <c r="J39" i="29"/>
  <c r="I39" i="29"/>
  <c r="E39" i="29"/>
  <c r="H39" i="29" s="1"/>
  <c r="K39" i="29" s="1"/>
  <c r="J38" i="29"/>
  <c r="I38" i="29"/>
  <c r="E38" i="29"/>
  <c r="F38" i="29" s="1"/>
  <c r="J37" i="29"/>
  <c r="I37" i="29"/>
  <c r="E37" i="29"/>
  <c r="H37" i="29" s="1"/>
  <c r="K37" i="29" s="1"/>
  <c r="J36" i="29"/>
  <c r="I36" i="29"/>
  <c r="E36" i="29"/>
  <c r="F36" i="29" s="1"/>
  <c r="J35" i="29"/>
  <c r="I35" i="29"/>
  <c r="E35" i="29"/>
  <c r="H35" i="29" s="1"/>
  <c r="K35" i="29" s="1"/>
  <c r="J34" i="29"/>
  <c r="I34" i="29"/>
  <c r="E34" i="29"/>
  <c r="F34" i="29" s="1"/>
  <c r="J33" i="29"/>
  <c r="I33" i="29"/>
  <c r="E33" i="29"/>
  <c r="H33" i="29" s="1"/>
  <c r="K33" i="29" s="1"/>
  <c r="J32" i="29"/>
  <c r="I32" i="29"/>
  <c r="E32" i="29"/>
  <c r="J31" i="29"/>
  <c r="I31" i="29"/>
  <c r="E31" i="29"/>
  <c r="H31" i="29" s="1"/>
  <c r="K31" i="29" s="1"/>
  <c r="J30" i="29"/>
  <c r="I30" i="29"/>
  <c r="E30" i="29"/>
  <c r="F30" i="29" s="1"/>
  <c r="J29" i="29"/>
  <c r="I29" i="29"/>
  <c r="E29" i="29"/>
  <c r="H29" i="29" s="1"/>
  <c r="K29" i="29" s="1"/>
  <c r="J28" i="29"/>
  <c r="I28" i="29"/>
  <c r="E28" i="29"/>
  <c r="F28" i="29" s="1"/>
  <c r="J27" i="29"/>
  <c r="I27" i="29"/>
  <c r="E27" i="29"/>
  <c r="H27" i="29" s="1"/>
  <c r="K27" i="29" s="1"/>
  <c r="J26" i="29"/>
  <c r="I26" i="29"/>
  <c r="E26" i="29"/>
  <c r="J25" i="29"/>
  <c r="I25" i="29"/>
  <c r="E25" i="29"/>
  <c r="H25" i="29" s="1"/>
  <c r="K25" i="29" s="1"/>
  <c r="I23" i="29"/>
  <c r="J23" i="29" s="1"/>
  <c r="E23" i="29"/>
  <c r="H23" i="29" s="1"/>
  <c r="K23" i="29" s="1"/>
  <c r="J22" i="29"/>
  <c r="I22" i="29"/>
  <c r="E22" i="29"/>
  <c r="H22" i="29" s="1"/>
  <c r="K22" i="29" s="1"/>
  <c r="I21" i="29"/>
  <c r="J21" i="29" s="1"/>
  <c r="E21" i="29"/>
  <c r="H21" i="29" s="1"/>
  <c r="K21" i="29" s="1"/>
  <c r="J20" i="29"/>
  <c r="I20" i="29"/>
  <c r="E20" i="29"/>
  <c r="H20" i="29" s="1"/>
  <c r="K20" i="29" s="1"/>
  <c r="I19" i="29"/>
  <c r="J19" i="29" s="1"/>
  <c r="E19" i="29"/>
  <c r="H19" i="29" s="1"/>
  <c r="K19" i="29" s="1"/>
  <c r="J18" i="29"/>
  <c r="I18" i="29"/>
  <c r="E18" i="29"/>
  <c r="H18" i="29" s="1"/>
  <c r="K18" i="29" s="1"/>
  <c r="I16" i="29"/>
  <c r="J16" i="29" s="1"/>
  <c r="E16" i="29"/>
  <c r="F16" i="29" s="1"/>
  <c r="J15" i="29"/>
  <c r="I15" i="29"/>
  <c r="E15" i="29"/>
  <c r="F15" i="29" s="1"/>
  <c r="I14" i="29"/>
  <c r="J14" i="29" s="1"/>
  <c r="E14" i="29"/>
  <c r="F14" i="29" s="1"/>
  <c r="J13" i="29"/>
  <c r="I13" i="29"/>
  <c r="E13" i="29"/>
  <c r="F13" i="29" s="1"/>
  <c r="I12" i="29"/>
  <c r="J12" i="29" s="1"/>
  <c r="E12" i="29"/>
  <c r="F12" i="29" s="1"/>
  <c r="I53" i="28"/>
  <c r="J53" i="28" s="1"/>
  <c r="E53" i="28"/>
  <c r="F53" i="28" s="1"/>
  <c r="J52" i="28"/>
  <c r="I52" i="28"/>
  <c r="E52" i="28"/>
  <c r="H52" i="28" s="1"/>
  <c r="K52" i="28" s="1"/>
  <c r="I51" i="28"/>
  <c r="J51" i="28" s="1"/>
  <c r="E51" i="28"/>
  <c r="F51" i="28" s="1"/>
  <c r="J50" i="28"/>
  <c r="I50" i="28"/>
  <c r="E50" i="28"/>
  <c r="H50" i="28" s="1"/>
  <c r="K50" i="28" s="1"/>
  <c r="I49" i="28"/>
  <c r="J49" i="28" s="1"/>
  <c r="E49" i="28"/>
  <c r="F49" i="28" s="1"/>
  <c r="J48" i="28"/>
  <c r="I48" i="28"/>
  <c r="E48" i="28"/>
  <c r="H48" i="28" s="1"/>
  <c r="K48" i="28" s="1"/>
  <c r="I47" i="28"/>
  <c r="J47" i="28" s="1"/>
  <c r="E47" i="28"/>
  <c r="F47" i="28" s="1"/>
  <c r="I45" i="28"/>
  <c r="J45" i="28" s="1"/>
  <c r="E45" i="28"/>
  <c r="J44" i="28"/>
  <c r="I44" i="28"/>
  <c r="E44" i="28"/>
  <c r="I43" i="28"/>
  <c r="J43" i="28" s="1"/>
  <c r="E43" i="28"/>
  <c r="J42" i="28"/>
  <c r="I42" i="28"/>
  <c r="E42" i="28"/>
  <c r="H42" i="28" s="1"/>
  <c r="K42" i="28" s="1"/>
  <c r="I41" i="28"/>
  <c r="J41" i="28" s="1"/>
  <c r="E41" i="28"/>
  <c r="J40" i="28"/>
  <c r="I40" i="28"/>
  <c r="E40" i="28"/>
  <c r="H40" i="28" s="1"/>
  <c r="K40" i="28" s="1"/>
  <c r="I39" i="28"/>
  <c r="J39" i="28" s="1"/>
  <c r="E39" i="28"/>
  <c r="F39" i="28" s="1"/>
  <c r="J38" i="28"/>
  <c r="I38" i="28"/>
  <c r="E38" i="28"/>
  <c r="J37" i="28"/>
  <c r="I37" i="28"/>
  <c r="E37" i="28"/>
  <c r="J36" i="28"/>
  <c r="I36" i="28"/>
  <c r="E36" i="28"/>
  <c r="H36" i="28" s="1"/>
  <c r="K36" i="28" s="1"/>
  <c r="J35" i="28"/>
  <c r="I35" i="28"/>
  <c r="E35" i="28"/>
  <c r="F35" i="28" s="1"/>
  <c r="J34" i="28"/>
  <c r="I34" i="28"/>
  <c r="E34" i="28"/>
  <c r="H34" i="28" s="1"/>
  <c r="K34" i="28" s="1"/>
  <c r="I32" i="28"/>
  <c r="J32" i="28" s="1"/>
  <c r="E32" i="28"/>
  <c r="F32" i="28" s="1"/>
  <c r="J31" i="28"/>
  <c r="I31" i="28"/>
  <c r="E31" i="28"/>
  <c r="I30" i="28"/>
  <c r="J30" i="28" s="1"/>
  <c r="E30" i="28"/>
  <c r="J29" i="28"/>
  <c r="I29" i="28"/>
  <c r="E29" i="28"/>
  <c r="H29" i="28" s="1"/>
  <c r="K29" i="28" s="1"/>
  <c r="I28" i="28"/>
  <c r="J28" i="28" s="1"/>
  <c r="E28" i="28"/>
  <c r="J27" i="28"/>
  <c r="I27" i="28"/>
  <c r="E27" i="28"/>
  <c r="H27" i="28" s="1"/>
  <c r="K27" i="28" s="1"/>
  <c r="J26" i="28"/>
  <c r="I26" i="28"/>
  <c r="E26" i="28"/>
  <c r="J25" i="28"/>
  <c r="I25" i="28"/>
  <c r="E25" i="28"/>
  <c r="J24" i="28"/>
  <c r="I24" i="28"/>
  <c r="E24" i="28"/>
  <c r="J23" i="28"/>
  <c r="I23" i="28"/>
  <c r="E23" i="28"/>
  <c r="J22" i="28"/>
  <c r="I22" i="28"/>
  <c r="E22" i="28"/>
  <c r="J21" i="28"/>
  <c r="I21" i="28"/>
  <c r="E21" i="28"/>
  <c r="H21" i="28" s="1"/>
  <c r="K21" i="28" s="1"/>
  <c r="I20" i="28"/>
  <c r="J20" i="28" s="1"/>
  <c r="E20" i="28"/>
  <c r="J19" i="28"/>
  <c r="I19" i="28"/>
  <c r="E19" i="28"/>
  <c r="J18" i="28"/>
  <c r="I18" i="28"/>
  <c r="E18" i="28"/>
  <c r="F18" i="28" s="1"/>
  <c r="J17" i="28"/>
  <c r="I17" i="28"/>
  <c r="E17" i="28"/>
  <c r="J16" i="28"/>
  <c r="I16" i="28"/>
  <c r="E16" i="28"/>
  <c r="J15" i="28"/>
  <c r="I15" i="28"/>
  <c r="E15" i="28"/>
  <c r="J14" i="28"/>
  <c r="I14" i="28"/>
  <c r="E14" i="28"/>
  <c r="J13" i="28"/>
  <c r="I13" i="28"/>
  <c r="E13" i="28"/>
  <c r="J12" i="28"/>
  <c r="I12" i="28"/>
  <c r="E12" i="28"/>
  <c r="I11" i="28"/>
  <c r="J11" i="28" s="1"/>
  <c r="E11" i="28"/>
  <c r="I35" i="24"/>
  <c r="J35" i="24" s="1"/>
  <c r="E35" i="24"/>
  <c r="J34" i="24"/>
  <c r="I34" i="24"/>
  <c r="E34" i="24"/>
  <c r="I33" i="24"/>
  <c r="J33" i="24" s="1"/>
  <c r="E33" i="24"/>
  <c r="J32" i="24"/>
  <c r="I32" i="24"/>
  <c r="E32" i="24"/>
  <c r="J31" i="24"/>
  <c r="I31" i="24"/>
  <c r="E31" i="24"/>
  <c r="I30" i="24"/>
  <c r="J30" i="24" s="1"/>
  <c r="E30" i="24"/>
  <c r="I29" i="24"/>
  <c r="J29" i="24" s="1"/>
  <c r="E29" i="24"/>
  <c r="J28" i="24"/>
  <c r="I28" i="24"/>
  <c r="E28" i="24"/>
  <c r="J27" i="24"/>
  <c r="I27" i="24"/>
  <c r="E27" i="24"/>
  <c r="I26" i="24"/>
  <c r="J26" i="24" s="1"/>
  <c r="E26" i="24"/>
  <c r="I25" i="24"/>
  <c r="J25" i="24" s="1"/>
  <c r="E25" i="24"/>
  <c r="J24" i="24"/>
  <c r="I24" i="24"/>
  <c r="E24" i="24"/>
  <c r="J23" i="24"/>
  <c r="I23" i="24"/>
  <c r="E23" i="24"/>
  <c r="I22" i="24"/>
  <c r="J22" i="24" s="1"/>
  <c r="E22" i="24"/>
  <c r="I21" i="24"/>
  <c r="J21" i="24" s="1"/>
  <c r="E21" i="24"/>
  <c r="I19" i="24"/>
  <c r="J19" i="24" s="1"/>
  <c r="E19" i="24"/>
  <c r="I18" i="24"/>
  <c r="J18" i="24" s="1"/>
  <c r="E18" i="24"/>
  <c r="I17" i="24"/>
  <c r="J17" i="24" s="1"/>
  <c r="E17" i="24"/>
  <c r="J16" i="24"/>
  <c r="I16" i="24"/>
  <c r="E16" i="24"/>
  <c r="J15" i="24"/>
  <c r="I15" i="24"/>
  <c r="E15" i="24"/>
  <c r="J14" i="24"/>
  <c r="I14" i="24"/>
  <c r="E14" i="24"/>
  <c r="I13" i="24"/>
  <c r="J13" i="24" s="1"/>
  <c r="E13" i="24"/>
  <c r="I12" i="24"/>
  <c r="J12" i="24" s="1"/>
  <c r="E12" i="24"/>
  <c r="I11" i="24"/>
  <c r="J11" i="24" s="1"/>
  <c r="E11" i="24"/>
  <c r="I10" i="35"/>
  <c r="J10" i="35" s="1"/>
  <c r="E10" i="35"/>
  <c r="F10" i="35" s="1"/>
  <c r="I10" i="34"/>
  <c r="J10" i="34" s="1"/>
  <c r="E10" i="34"/>
  <c r="F10" i="34" s="1"/>
  <c r="I11" i="41"/>
  <c r="J11" i="41" s="1"/>
  <c r="E11" i="41"/>
  <c r="F11" i="41" s="1"/>
  <c r="I10" i="40"/>
  <c r="J10" i="40" s="1"/>
  <c r="E10" i="40"/>
  <c r="I10" i="33"/>
  <c r="J10" i="33" s="1"/>
  <c r="E10" i="33"/>
  <c r="I10" i="30"/>
  <c r="J10" i="30" s="1"/>
  <c r="E10" i="30"/>
  <c r="J11" i="29"/>
  <c r="I11" i="29"/>
  <c r="E11" i="29"/>
  <c r="F11" i="29" s="1"/>
  <c r="I10" i="28"/>
  <c r="J10" i="28" s="1"/>
  <c r="E10" i="28"/>
  <c r="I10" i="24"/>
  <c r="J10" i="24" s="1"/>
  <c r="E10" i="24"/>
  <c r="I61" i="61"/>
  <c r="J61" i="61" s="1"/>
  <c r="E61" i="61"/>
  <c r="F61" i="61" s="1"/>
  <c r="J60" i="61"/>
  <c r="I60" i="61"/>
  <c r="E60" i="61"/>
  <c r="H60" i="61" s="1"/>
  <c r="K60" i="61" s="1"/>
  <c r="I59" i="61"/>
  <c r="J59" i="61" s="1"/>
  <c r="E59" i="61"/>
  <c r="F59" i="61" s="1"/>
  <c r="I58" i="61"/>
  <c r="J58" i="61" s="1"/>
  <c r="E58" i="61"/>
  <c r="H58" i="61" s="1"/>
  <c r="J57" i="61"/>
  <c r="I57" i="61"/>
  <c r="E57" i="61"/>
  <c r="F57" i="61" s="1"/>
  <c r="J56" i="61"/>
  <c r="I56" i="61"/>
  <c r="E56" i="61"/>
  <c r="H56" i="61" s="1"/>
  <c r="K56" i="61" s="1"/>
  <c r="J55" i="61"/>
  <c r="I55" i="61"/>
  <c r="E55" i="61"/>
  <c r="J54" i="61"/>
  <c r="I54" i="61"/>
  <c r="E54" i="61"/>
  <c r="H54" i="61" s="1"/>
  <c r="K54" i="61" s="1"/>
  <c r="J53" i="61"/>
  <c r="I53" i="61"/>
  <c r="E53" i="61"/>
  <c r="F53" i="61" s="1"/>
  <c r="J52" i="61"/>
  <c r="I52" i="61"/>
  <c r="E52" i="61"/>
  <c r="H52" i="61" s="1"/>
  <c r="K52" i="61" s="1"/>
  <c r="J51" i="61"/>
  <c r="I51" i="61"/>
  <c r="E51" i="61"/>
  <c r="F51" i="61" s="1"/>
  <c r="J50" i="61"/>
  <c r="I50" i="61"/>
  <c r="E50" i="61"/>
  <c r="H50" i="61" s="1"/>
  <c r="K50" i="61" s="1"/>
  <c r="J49" i="61"/>
  <c r="I49" i="61"/>
  <c r="E49" i="61"/>
  <c r="J48" i="61"/>
  <c r="I48" i="61"/>
  <c r="E48" i="61"/>
  <c r="H48" i="61" s="1"/>
  <c r="K48" i="61" s="1"/>
  <c r="J47" i="61"/>
  <c r="I47" i="61"/>
  <c r="E47" i="61"/>
  <c r="F47" i="61" s="1"/>
  <c r="J46" i="61"/>
  <c r="I46" i="61"/>
  <c r="E46" i="61"/>
  <c r="H46" i="61" s="1"/>
  <c r="K46" i="61" s="1"/>
  <c r="J45" i="61"/>
  <c r="I45" i="61"/>
  <c r="E45" i="61"/>
  <c r="F45" i="61" s="1"/>
  <c r="J44" i="61"/>
  <c r="I44" i="61"/>
  <c r="E44" i="61"/>
  <c r="H44" i="61" s="1"/>
  <c r="K44" i="61" s="1"/>
  <c r="J43" i="61"/>
  <c r="I43" i="61"/>
  <c r="E43" i="61"/>
  <c r="F43" i="61" s="1"/>
  <c r="J42" i="61"/>
  <c r="I42" i="61"/>
  <c r="E42" i="61"/>
  <c r="H42" i="61" s="1"/>
  <c r="K42" i="61" s="1"/>
  <c r="J41" i="61"/>
  <c r="I41" i="61"/>
  <c r="E41" i="61"/>
  <c r="F41" i="61" s="1"/>
  <c r="J40" i="61"/>
  <c r="I40" i="61"/>
  <c r="E40" i="61"/>
  <c r="H40" i="61" s="1"/>
  <c r="K40" i="61" s="1"/>
  <c r="J39" i="61"/>
  <c r="I39" i="61"/>
  <c r="E39" i="61"/>
  <c r="F39" i="61" s="1"/>
  <c r="J38" i="61"/>
  <c r="I38" i="61"/>
  <c r="E38" i="61"/>
  <c r="H38" i="61" s="1"/>
  <c r="K38" i="61" s="1"/>
  <c r="J37" i="61"/>
  <c r="I37" i="61"/>
  <c r="E37" i="61"/>
  <c r="F37" i="61" s="1"/>
  <c r="J36" i="61"/>
  <c r="I36" i="61"/>
  <c r="E36" i="61"/>
  <c r="H36" i="61" s="1"/>
  <c r="K36" i="61" s="1"/>
  <c r="J35" i="61"/>
  <c r="I35" i="61"/>
  <c r="E35" i="61"/>
  <c r="F35" i="61" s="1"/>
  <c r="J34" i="61"/>
  <c r="I34" i="61"/>
  <c r="E34" i="61"/>
  <c r="H34" i="61" s="1"/>
  <c r="K34" i="61" s="1"/>
  <c r="J33" i="61"/>
  <c r="I33" i="61"/>
  <c r="E33" i="61"/>
  <c r="F33" i="61" s="1"/>
  <c r="J32" i="61"/>
  <c r="I32" i="61"/>
  <c r="E32" i="61"/>
  <c r="H32" i="61" s="1"/>
  <c r="K32" i="61" s="1"/>
  <c r="J31" i="61"/>
  <c r="I31" i="61"/>
  <c r="E31" i="61"/>
  <c r="F31" i="61" s="1"/>
  <c r="J30" i="61"/>
  <c r="I30" i="61"/>
  <c r="E30" i="61"/>
  <c r="H30" i="61" s="1"/>
  <c r="K30" i="61" s="1"/>
  <c r="J29" i="61"/>
  <c r="I29" i="61"/>
  <c r="E29" i="61"/>
  <c r="J28" i="61"/>
  <c r="I28" i="61"/>
  <c r="E28" i="61"/>
  <c r="H28" i="61" s="1"/>
  <c r="K28" i="61" s="1"/>
  <c r="J27" i="61"/>
  <c r="I27" i="61"/>
  <c r="E27" i="61"/>
  <c r="F27" i="61" s="1"/>
  <c r="J26" i="61"/>
  <c r="I26" i="61"/>
  <c r="E26" i="61"/>
  <c r="H26" i="61" s="1"/>
  <c r="K26" i="61" s="1"/>
  <c r="J25" i="61"/>
  <c r="I25" i="61"/>
  <c r="E25" i="61"/>
  <c r="F25" i="61" s="1"/>
  <c r="J24" i="61"/>
  <c r="I24" i="61"/>
  <c r="E24" i="61"/>
  <c r="H24" i="61" s="1"/>
  <c r="K24" i="61" s="1"/>
  <c r="J23" i="61"/>
  <c r="I23" i="61"/>
  <c r="E23" i="61"/>
  <c r="J22" i="61"/>
  <c r="I22" i="61"/>
  <c r="E22" i="61"/>
  <c r="H22" i="61" s="1"/>
  <c r="K22" i="61" s="1"/>
  <c r="J21" i="61"/>
  <c r="I21" i="61"/>
  <c r="E21" i="61"/>
  <c r="F21" i="61" s="1"/>
  <c r="J20" i="61"/>
  <c r="I20" i="61"/>
  <c r="E20" i="61"/>
  <c r="H20" i="61" s="1"/>
  <c r="K20" i="61" s="1"/>
  <c r="J19" i="61"/>
  <c r="I19" i="61"/>
  <c r="E19" i="61"/>
  <c r="F19" i="61" s="1"/>
  <c r="J18" i="61"/>
  <c r="I18" i="61"/>
  <c r="E18" i="61"/>
  <c r="H18" i="61" s="1"/>
  <c r="K18" i="61" s="1"/>
  <c r="J17" i="61"/>
  <c r="I17" i="61"/>
  <c r="E17" i="61"/>
  <c r="J16" i="61"/>
  <c r="I16" i="61"/>
  <c r="E16" i="61"/>
  <c r="H16" i="61" s="1"/>
  <c r="K16" i="61" s="1"/>
  <c r="J15" i="61"/>
  <c r="I15" i="61"/>
  <c r="E15" i="61"/>
  <c r="F15" i="61" s="1"/>
  <c r="J14" i="61"/>
  <c r="I14" i="61"/>
  <c r="E14" i="61"/>
  <c r="H14" i="61" s="1"/>
  <c r="K14" i="61" s="1"/>
  <c r="J13" i="61"/>
  <c r="I13" i="61"/>
  <c r="E13" i="61"/>
  <c r="F13" i="61" s="1"/>
  <c r="J12" i="61"/>
  <c r="I12" i="61"/>
  <c r="E12" i="61"/>
  <c r="H12" i="61" s="1"/>
  <c r="K12" i="61" s="1"/>
  <c r="J11" i="61"/>
  <c r="I11" i="61"/>
  <c r="E11" i="61"/>
  <c r="F11" i="61" s="1"/>
  <c r="I10" i="61"/>
  <c r="J10" i="61" s="1"/>
  <c r="E10" i="61"/>
  <c r="F10" i="61" s="1"/>
  <c r="E3" i="53"/>
  <c r="I251" i="53"/>
  <c r="J251" i="53" s="1"/>
  <c r="E251" i="53"/>
  <c r="F251" i="53" s="1"/>
  <c r="J250" i="53"/>
  <c r="I250" i="53"/>
  <c r="E250" i="53"/>
  <c r="H250" i="53" s="1"/>
  <c r="K250" i="53" s="1"/>
  <c r="J249" i="53"/>
  <c r="I249" i="53"/>
  <c r="E249" i="53"/>
  <c r="F249" i="53" s="1"/>
  <c r="J248" i="53"/>
  <c r="I248" i="53"/>
  <c r="E248" i="53"/>
  <c r="H248" i="53" s="1"/>
  <c r="K248" i="53" s="1"/>
  <c r="J247" i="53"/>
  <c r="I247" i="53"/>
  <c r="E247" i="53"/>
  <c r="F247" i="53" s="1"/>
  <c r="J246" i="53"/>
  <c r="I246" i="53"/>
  <c r="E246" i="53"/>
  <c r="H246" i="53" s="1"/>
  <c r="K246" i="53" s="1"/>
  <c r="J245" i="53"/>
  <c r="I245" i="53"/>
  <c r="E245" i="53"/>
  <c r="F245" i="53" s="1"/>
  <c r="J244" i="53"/>
  <c r="I244" i="53"/>
  <c r="E244" i="53"/>
  <c r="H244" i="53" s="1"/>
  <c r="K244" i="53" s="1"/>
  <c r="J243" i="53"/>
  <c r="I243" i="53"/>
  <c r="E243" i="53"/>
  <c r="F243" i="53" s="1"/>
  <c r="J242" i="53"/>
  <c r="I242" i="53"/>
  <c r="E242" i="53"/>
  <c r="H242" i="53" s="1"/>
  <c r="K242" i="53" s="1"/>
  <c r="J241" i="53"/>
  <c r="I241" i="53"/>
  <c r="E241" i="53"/>
  <c r="F241" i="53" s="1"/>
  <c r="J240" i="53"/>
  <c r="I240" i="53"/>
  <c r="E240" i="53"/>
  <c r="H240" i="53" s="1"/>
  <c r="K240" i="53" s="1"/>
  <c r="J239" i="53"/>
  <c r="I239" i="53"/>
  <c r="E239" i="53"/>
  <c r="F239" i="53" s="1"/>
  <c r="J238" i="53"/>
  <c r="I238" i="53"/>
  <c r="E238" i="53"/>
  <c r="H238" i="53" s="1"/>
  <c r="K238" i="53" s="1"/>
  <c r="J237" i="53"/>
  <c r="I237" i="53"/>
  <c r="E237" i="53"/>
  <c r="J236" i="53"/>
  <c r="I236" i="53"/>
  <c r="E236" i="53"/>
  <c r="H236" i="53" s="1"/>
  <c r="K236" i="53" s="1"/>
  <c r="J235" i="53"/>
  <c r="I235" i="53"/>
  <c r="E235" i="53"/>
  <c r="F235" i="53" s="1"/>
  <c r="I233" i="53"/>
  <c r="J233" i="53" s="1"/>
  <c r="E233" i="53"/>
  <c r="F233" i="53" s="1"/>
  <c r="J232" i="53"/>
  <c r="I232" i="53"/>
  <c r="E232" i="53"/>
  <c r="F232" i="53" s="1"/>
  <c r="I231" i="53"/>
  <c r="J231" i="53" s="1"/>
  <c r="E231" i="53"/>
  <c r="J230" i="53"/>
  <c r="I230" i="53"/>
  <c r="E230" i="53"/>
  <c r="H230" i="53" s="1"/>
  <c r="K230" i="53" s="1"/>
  <c r="I229" i="53"/>
  <c r="J229" i="53" s="1"/>
  <c r="E229" i="53"/>
  <c r="H229" i="53" s="1"/>
  <c r="K229" i="53" s="1"/>
  <c r="J228" i="53"/>
  <c r="I228" i="53"/>
  <c r="E228" i="53"/>
  <c r="F228" i="53" s="1"/>
  <c r="I227" i="53"/>
  <c r="J227" i="53" s="1"/>
  <c r="E227" i="53"/>
  <c r="J226" i="53"/>
  <c r="I226" i="53"/>
  <c r="E226" i="53"/>
  <c r="H226" i="53" s="1"/>
  <c r="K226" i="53" s="1"/>
  <c r="I225" i="53"/>
  <c r="J225" i="53" s="1"/>
  <c r="E225" i="53"/>
  <c r="F225" i="53" s="1"/>
  <c r="J224" i="53"/>
  <c r="I224" i="53"/>
  <c r="E224" i="53"/>
  <c r="H224" i="53" s="1"/>
  <c r="K224" i="53" s="1"/>
  <c r="I222" i="53"/>
  <c r="J222" i="53" s="1"/>
  <c r="E222" i="53"/>
  <c r="J221" i="53"/>
  <c r="I221" i="53"/>
  <c r="E221" i="53"/>
  <c r="H221" i="53" s="1"/>
  <c r="K221" i="53" s="1"/>
  <c r="I220" i="53"/>
  <c r="J220" i="53" s="1"/>
  <c r="E220" i="53"/>
  <c r="F220" i="53" s="1"/>
  <c r="J219" i="53"/>
  <c r="I219" i="53"/>
  <c r="E219" i="53"/>
  <c r="H219" i="53" s="1"/>
  <c r="K219" i="53" s="1"/>
  <c r="I218" i="53"/>
  <c r="J218" i="53" s="1"/>
  <c r="E218" i="53"/>
  <c r="J217" i="53"/>
  <c r="I217" i="53"/>
  <c r="E217" i="53"/>
  <c r="H217" i="53" s="1"/>
  <c r="K217" i="53" s="1"/>
  <c r="J216" i="53"/>
  <c r="I216" i="53"/>
  <c r="E216" i="53"/>
  <c r="F216" i="53" s="1"/>
  <c r="I214" i="53"/>
  <c r="J214" i="53" s="1"/>
  <c r="E214" i="53"/>
  <c r="F214" i="53" s="1"/>
  <c r="J213" i="53"/>
  <c r="I213" i="53"/>
  <c r="E213" i="53"/>
  <c r="H213" i="53" s="1"/>
  <c r="K213" i="53" s="1"/>
  <c r="I212" i="53"/>
  <c r="J212" i="53" s="1"/>
  <c r="E212" i="53"/>
  <c r="F212" i="53" s="1"/>
  <c r="J211" i="53"/>
  <c r="I211" i="53"/>
  <c r="E211" i="53"/>
  <c r="H211" i="53" s="1"/>
  <c r="K211" i="53" s="1"/>
  <c r="I210" i="53"/>
  <c r="J210" i="53" s="1"/>
  <c r="E210" i="53"/>
  <c r="F210" i="53" s="1"/>
  <c r="J209" i="53"/>
  <c r="I209" i="53"/>
  <c r="E209" i="53"/>
  <c r="H209" i="53" s="1"/>
  <c r="K209" i="53" s="1"/>
  <c r="I208" i="53"/>
  <c r="J208" i="53" s="1"/>
  <c r="E208" i="53"/>
  <c r="F208" i="53" s="1"/>
  <c r="J207" i="53"/>
  <c r="I207" i="53"/>
  <c r="E207" i="53"/>
  <c r="H207" i="53" s="1"/>
  <c r="K207" i="53" s="1"/>
  <c r="I205" i="53"/>
  <c r="J205" i="53" s="1"/>
  <c r="E205" i="53"/>
  <c r="F205" i="53" s="1"/>
  <c r="J204" i="53"/>
  <c r="I204" i="53"/>
  <c r="E204" i="53"/>
  <c r="I203" i="53"/>
  <c r="J203" i="53" s="1"/>
  <c r="E203" i="53"/>
  <c r="F203" i="53" s="1"/>
  <c r="J202" i="53"/>
  <c r="I202" i="53"/>
  <c r="E202" i="53"/>
  <c r="I201" i="53"/>
  <c r="J201" i="53" s="1"/>
  <c r="E201" i="53"/>
  <c r="F201" i="53" s="1"/>
  <c r="J200" i="53"/>
  <c r="I200" i="53"/>
  <c r="E200" i="53"/>
  <c r="I199" i="53"/>
  <c r="J199" i="53" s="1"/>
  <c r="E199" i="53"/>
  <c r="F199" i="53" s="1"/>
  <c r="J198" i="53"/>
  <c r="I198" i="53"/>
  <c r="E198" i="53"/>
  <c r="I197" i="53"/>
  <c r="J197" i="53" s="1"/>
  <c r="E197" i="53"/>
  <c r="F197" i="53" s="1"/>
  <c r="J196" i="53"/>
  <c r="I196" i="53"/>
  <c r="E196" i="53"/>
  <c r="I195" i="53"/>
  <c r="J195" i="53" s="1"/>
  <c r="E195" i="53"/>
  <c r="F195" i="53" s="1"/>
  <c r="J194" i="53"/>
  <c r="I194" i="53"/>
  <c r="E194" i="53"/>
  <c r="I193" i="53"/>
  <c r="J193" i="53" s="1"/>
  <c r="E193" i="53"/>
  <c r="F193" i="53" s="1"/>
  <c r="J192" i="53"/>
  <c r="I192" i="53"/>
  <c r="E192" i="53"/>
  <c r="I191" i="53"/>
  <c r="J191" i="53" s="1"/>
  <c r="E191" i="53"/>
  <c r="F191" i="53" s="1"/>
  <c r="J190" i="53"/>
  <c r="I190" i="53"/>
  <c r="E190" i="53"/>
  <c r="I189" i="53"/>
  <c r="J189" i="53" s="1"/>
  <c r="E189" i="53"/>
  <c r="F189" i="53" s="1"/>
  <c r="J188" i="53"/>
  <c r="I188" i="53"/>
  <c r="E188" i="53"/>
  <c r="I187" i="53"/>
  <c r="J187" i="53" s="1"/>
  <c r="E187" i="53"/>
  <c r="F187" i="53" s="1"/>
  <c r="J186" i="53"/>
  <c r="I186" i="53"/>
  <c r="E186" i="53"/>
  <c r="I185" i="53"/>
  <c r="J185" i="53" s="1"/>
  <c r="E185" i="53"/>
  <c r="F185" i="53" s="1"/>
  <c r="J184" i="53"/>
  <c r="I184" i="53"/>
  <c r="E184" i="53"/>
  <c r="I183" i="53"/>
  <c r="J183" i="53" s="1"/>
  <c r="E183" i="53"/>
  <c r="F183" i="53" s="1"/>
  <c r="J182" i="53"/>
  <c r="I182" i="53"/>
  <c r="E182" i="53"/>
  <c r="I181" i="53"/>
  <c r="J181" i="53" s="1"/>
  <c r="E181" i="53"/>
  <c r="F181" i="53" s="1"/>
  <c r="J180" i="53"/>
  <c r="I180" i="53"/>
  <c r="E180" i="53"/>
  <c r="I179" i="53"/>
  <c r="J179" i="53" s="1"/>
  <c r="E179" i="53"/>
  <c r="F179" i="53" s="1"/>
  <c r="J178" i="53"/>
  <c r="I178" i="53"/>
  <c r="E178" i="53"/>
  <c r="I177" i="53"/>
  <c r="J177" i="53" s="1"/>
  <c r="E177" i="53"/>
  <c r="F177" i="53" s="1"/>
  <c r="J176" i="53"/>
  <c r="I176" i="53"/>
  <c r="E176" i="53"/>
  <c r="I175" i="53"/>
  <c r="J175" i="53" s="1"/>
  <c r="E175" i="53"/>
  <c r="F175" i="53" s="1"/>
  <c r="J174" i="53"/>
  <c r="I174" i="53"/>
  <c r="E174" i="53"/>
  <c r="I173" i="53"/>
  <c r="J173" i="53" s="1"/>
  <c r="E173" i="53"/>
  <c r="F173" i="53" s="1"/>
  <c r="J172" i="53"/>
  <c r="I172" i="53"/>
  <c r="E172" i="53"/>
  <c r="I171" i="53"/>
  <c r="J171" i="53" s="1"/>
  <c r="E171" i="53"/>
  <c r="F171" i="53" s="1"/>
  <c r="J170" i="53"/>
  <c r="I170" i="53"/>
  <c r="E170" i="53"/>
  <c r="I169" i="53"/>
  <c r="J169" i="53" s="1"/>
  <c r="E169" i="53"/>
  <c r="F169" i="53" s="1"/>
  <c r="J168" i="53"/>
  <c r="I168" i="53"/>
  <c r="E168" i="53"/>
  <c r="I167" i="53"/>
  <c r="J167" i="53" s="1"/>
  <c r="E167" i="53"/>
  <c r="F167" i="53" s="1"/>
  <c r="J166" i="53"/>
  <c r="I166" i="53"/>
  <c r="E166" i="53"/>
  <c r="H166" i="53" s="1"/>
  <c r="K166" i="53" s="1"/>
  <c r="I165" i="53"/>
  <c r="J165" i="53" s="1"/>
  <c r="E165" i="53"/>
  <c r="F165" i="53" s="1"/>
  <c r="J164" i="53"/>
  <c r="I164" i="53"/>
  <c r="E164" i="53"/>
  <c r="H164" i="53" s="1"/>
  <c r="K164" i="53" s="1"/>
  <c r="I163" i="53"/>
  <c r="J163" i="53" s="1"/>
  <c r="E163" i="53"/>
  <c r="F163" i="53" s="1"/>
  <c r="J162" i="53"/>
  <c r="I162" i="53"/>
  <c r="E162" i="53"/>
  <c r="H162" i="53" s="1"/>
  <c r="K162" i="53" s="1"/>
  <c r="I161" i="53"/>
  <c r="J161" i="53" s="1"/>
  <c r="E161" i="53"/>
  <c r="F161" i="53" s="1"/>
  <c r="J160" i="53"/>
  <c r="I160" i="53"/>
  <c r="E160" i="53"/>
  <c r="H160" i="53" s="1"/>
  <c r="K160" i="53" s="1"/>
  <c r="I159" i="53"/>
  <c r="J159" i="53" s="1"/>
  <c r="E159" i="53"/>
  <c r="F159" i="53" s="1"/>
  <c r="J158" i="53"/>
  <c r="I158" i="53"/>
  <c r="E158" i="53"/>
  <c r="H158" i="53" s="1"/>
  <c r="K158" i="53" s="1"/>
  <c r="I157" i="53"/>
  <c r="J157" i="53" s="1"/>
  <c r="E157" i="53"/>
  <c r="F157" i="53" s="1"/>
  <c r="J156" i="53"/>
  <c r="I156" i="53"/>
  <c r="E156" i="53"/>
  <c r="H156" i="53" s="1"/>
  <c r="K156" i="53" s="1"/>
  <c r="J154" i="53"/>
  <c r="I154" i="53"/>
  <c r="E154" i="53"/>
  <c r="F154" i="53" s="1"/>
  <c r="J153" i="53"/>
  <c r="I153" i="53"/>
  <c r="E153" i="53"/>
  <c r="H153" i="53" s="1"/>
  <c r="K153" i="53" s="1"/>
  <c r="J152" i="53"/>
  <c r="I152" i="53"/>
  <c r="E152" i="53"/>
  <c r="J151" i="53"/>
  <c r="I151" i="53"/>
  <c r="E151" i="53"/>
  <c r="H151" i="53" s="1"/>
  <c r="K151" i="53" s="1"/>
  <c r="J150" i="53"/>
  <c r="I150" i="53"/>
  <c r="E150" i="53"/>
  <c r="F150" i="53" s="1"/>
  <c r="J149" i="53"/>
  <c r="I149" i="53"/>
  <c r="E149" i="53"/>
  <c r="H149" i="53" s="1"/>
  <c r="K149" i="53" s="1"/>
  <c r="J148" i="53"/>
  <c r="I148" i="53"/>
  <c r="E148" i="53"/>
  <c r="J147" i="53"/>
  <c r="I147" i="53"/>
  <c r="E147" i="53"/>
  <c r="H147" i="53" s="1"/>
  <c r="K147" i="53" s="1"/>
  <c r="J146" i="53"/>
  <c r="I146" i="53"/>
  <c r="E146" i="53"/>
  <c r="F146" i="53" s="1"/>
  <c r="J145" i="53"/>
  <c r="I145" i="53"/>
  <c r="E145" i="53"/>
  <c r="H145" i="53" s="1"/>
  <c r="K145" i="53" s="1"/>
  <c r="J144" i="53"/>
  <c r="I144" i="53"/>
  <c r="E144" i="53"/>
  <c r="J143" i="53"/>
  <c r="I143" i="53"/>
  <c r="E143" i="53"/>
  <c r="H143" i="53" s="1"/>
  <c r="K143" i="53" s="1"/>
  <c r="J142" i="53"/>
  <c r="I142" i="53"/>
  <c r="E142" i="53"/>
  <c r="J141" i="53"/>
  <c r="I141" i="53"/>
  <c r="E141" i="53"/>
  <c r="H141" i="53" s="1"/>
  <c r="K141" i="53" s="1"/>
  <c r="J140" i="53"/>
  <c r="I140" i="53"/>
  <c r="E140" i="53"/>
  <c r="J139" i="53"/>
  <c r="I139" i="53"/>
  <c r="E139" i="53"/>
  <c r="H139" i="53" s="1"/>
  <c r="K139" i="53" s="1"/>
  <c r="J138" i="53"/>
  <c r="I138" i="53"/>
  <c r="E138" i="53"/>
  <c r="F138" i="53" s="1"/>
  <c r="J137" i="53"/>
  <c r="I137" i="53"/>
  <c r="E137" i="53"/>
  <c r="H137" i="53" s="1"/>
  <c r="K137" i="53" s="1"/>
  <c r="J136" i="53"/>
  <c r="I136" i="53"/>
  <c r="E136" i="53"/>
  <c r="J135" i="53"/>
  <c r="I135" i="53"/>
  <c r="E135" i="53"/>
  <c r="H135" i="53" s="1"/>
  <c r="K135" i="53" s="1"/>
  <c r="J134" i="53"/>
  <c r="I134" i="53"/>
  <c r="E134" i="53"/>
  <c r="F134" i="53" s="1"/>
  <c r="J133" i="53"/>
  <c r="I133" i="53"/>
  <c r="E133" i="53"/>
  <c r="H133" i="53" s="1"/>
  <c r="K133" i="53" s="1"/>
  <c r="J132" i="53"/>
  <c r="I132" i="53"/>
  <c r="E132" i="53"/>
  <c r="J131" i="53"/>
  <c r="I131" i="53"/>
  <c r="E131" i="53"/>
  <c r="H131" i="53" s="1"/>
  <c r="K131" i="53" s="1"/>
  <c r="J130" i="53"/>
  <c r="I130" i="53"/>
  <c r="E130" i="53"/>
  <c r="F130" i="53" s="1"/>
  <c r="I128" i="53"/>
  <c r="J128" i="53" s="1"/>
  <c r="E128" i="53"/>
  <c r="J127" i="53"/>
  <c r="I127" i="53"/>
  <c r="E127" i="53"/>
  <c r="H127" i="53" s="1"/>
  <c r="K127" i="53" s="1"/>
  <c r="I126" i="53"/>
  <c r="J126" i="53" s="1"/>
  <c r="E126" i="53"/>
  <c r="J125" i="53"/>
  <c r="I125" i="53"/>
  <c r="E125" i="53"/>
  <c r="H125" i="53" s="1"/>
  <c r="K125" i="53" s="1"/>
  <c r="I124" i="53"/>
  <c r="J124" i="53" s="1"/>
  <c r="E124" i="53"/>
  <c r="J123" i="53"/>
  <c r="I123" i="53"/>
  <c r="E123" i="53"/>
  <c r="H123" i="53" s="1"/>
  <c r="K123" i="53" s="1"/>
  <c r="I122" i="53"/>
  <c r="J122" i="53" s="1"/>
  <c r="E122" i="53"/>
  <c r="F122" i="53" s="1"/>
  <c r="J121" i="53"/>
  <c r="I121" i="53"/>
  <c r="E121" i="53"/>
  <c r="H121" i="53" s="1"/>
  <c r="K121" i="53" s="1"/>
  <c r="J120" i="53"/>
  <c r="I120" i="53"/>
  <c r="E120" i="53"/>
  <c r="F120" i="53" s="1"/>
  <c r="J119" i="53"/>
  <c r="I119" i="53"/>
  <c r="E119" i="53"/>
  <c r="H119" i="53" s="1"/>
  <c r="K119" i="53" s="1"/>
  <c r="J118" i="53"/>
  <c r="I118" i="53"/>
  <c r="E118" i="53"/>
  <c r="J117" i="53"/>
  <c r="I117" i="53"/>
  <c r="E117" i="53"/>
  <c r="H117" i="53" s="1"/>
  <c r="K117" i="53" s="1"/>
  <c r="J116" i="53"/>
  <c r="I116" i="53"/>
  <c r="E116" i="53"/>
  <c r="F116" i="53" s="1"/>
  <c r="J115" i="53"/>
  <c r="I115" i="53"/>
  <c r="E115" i="53"/>
  <c r="H115" i="53" s="1"/>
  <c r="K115" i="53" s="1"/>
  <c r="J114" i="53"/>
  <c r="I114" i="53"/>
  <c r="E114" i="53"/>
  <c r="J113" i="53"/>
  <c r="I113" i="53"/>
  <c r="E113" i="53"/>
  <c r="H113" i="53" s="1"/>
  <c r="K113" i="53" s="1"/>
  <c r="J112" i="53"/>
  <c r="I112" i="53"/>
  <c r="E112" i="53"/>
  <c r="F112" i="53" s="1"/>
  <c r="J111" i="53"/>
  <c r="I111" i="53"/>
  <c r="E111" i="53"/>
  <c r="H111" i="53" s="1"/>
  <c r="K111" i="53" s="1"/>
  <c r="J110" i="53"/>
  <c r="I110" i="53"/>
  <c r="E110" i="53"/>
  <c r="J109" i="53"/>
  <c r="I109" i="53"/>
  <c r="E109" i="53"/>
  <c r="H109" i="53" s="1"/>
  <c r="K109" i="53" s="1"/>
  <c r="J108" i="53"/>
  <c r="I108" i="53"/>
  <c r="E108" i="53"/>
  <c r="F108" i="53" s="1"/>
  <c r="I106" i="53"/>
  <c r="J106" i="53" s="1"/>
  <c r="E106" i="53"/>
  <c r="F106" i="53" s="1"/>
  <c r="J105" i="53"/>
  <c r="I105" i="53"/>
  <c r="E105" i="53"/>
  <c r="I104" i="53"/>
  <c r="J104" i="53" s="1"/>
  <c r="E104" i="53"/>
  <c r="H104" i="53" s="1"/>
  <c r="K104" i="53" s="1"/>
  <c r="J103" i="53"/>
  <c r="I103" i="53"/>
  <c r="E103" i="53"/>
  <c r="I102" i="53"/>
  <c r="J102" i="53" s="1"/>
  <c r="E102" i="53"/>
  <c r="F102" i="53" s="1"/>
  <c r="J101" i="53"/>
  <c r="I101" i="53"/>
  <c r="E101" i="53"/>
  <c r="I100" i="53"/>
  <c r="J100" i="53" s="1"/>
  <c r="E100" i="53"/>
  <c r="J99" i="53"/>
  <c r="I99" i="53"/>
  <c r="E99" i="53"/>
  <c r="I98" i="53"/>
  <c r="J98" i="53" s="1"/>
  <c r="E98" i="53"/>
  <c r="F98" i="53" s="1"/>
  <c r="J97" i="53"/>
  <c r="I97" i="53"/>
  <c r="E97" i="53"/>
  <c r="J96" i="53"/>
  <c r="I96" i="53"/>
  <c r="E96" i="53"/>
  <c r="J95" i="53"/>
  <c r="I95" i="53"/>
  <c r="E95" i="53"/>
  <c r="J94" i="53"/>
  <c r="I94" i="53"/>
  <c r="E94" i="53"/>
  <c r="F94" i="53" s="1"/>
  <c r="J93" i="53"/>
  <c r="I93" i="53"/>
  <c r="E93" i="53"/>
  <c r="J92" i="53"/>
  <c r="I92" i="53"/>
  <c r="E92" i="53"/>
  <c r="J91" i="53"/>
  <c r="I91" i="53"/>
  <c r="E91" i="53"/>
  <c r="J90" i="53"/>
  <c r="I90" i="53"/>
  <c r="E90" i="53"/>
  <c r="F90" i="53" s="1"/>
  <c r="J89" i="53"/>
  <c r="I89" i="53"/>
  <c r="E89" i="53"/>
  <c r="J88" i="53"/>
  <c r="I88" i="53"/>
  <c r="E88" i="53"/>
  <c r="F88" i="53" s="1"/>
  <c r="J87" i="53"/>
  <c r="I87" i="53"/>
  <c r="E87" i="53"/>
  <c r="J86" i="53"/>
  <c r="I86" i="53"/>
  <c r="E86" i="53"/>
  <c r="F86" i="53" s="1"/>
  <c r="J85" i="53"/>
  <c r="I85" i="53"/>
  <c r="E85" i="53"/>
  <c r="J84" i="53"/>
  <c r="I84" i="53"/>
  <c r="E84" i="53"/>
  <c r="J83" i="53"/>
  <c r="I83" i="53"/>
  <c r="E83" i="53"/>
  <c r="J82" i="53"/>
  <c r="I82" i="53"/>
  <c r="E82" i="53"/>
  <c r="F82" i="53" s="1"/>
  <c r="J81" i="53"/>
  <c r="I81" i="53"/>
  <c r="E81" i="53"/>
  <c r="J80" i="53"/>
  <c r="I80" i="53"/>
  <c r="E80" i="53"/>
  <c r="J79" i="53"/>
  <c r="I79" i="53"/>
  <c r="E79" i="53"/>
  <c r="J78" i="53"/>
  <c r="I78" i="53"/>
  <c r="E78" i="53"/>
  <c r="F78" i="53" s="1"/>
  <c r="J77" i="53"/>
  <c r="I77" i="53"/>
  <c r="E77" i="53"/>
  <c r="J76" i="53"/>
  <c r="I76" i="53"/>
  <c r="E76" i="53"/>
  <c r="J75" i="53"/>
  <c r="I75" i="53"/>
  <c r="E75" i="53"/>
  <c r="J74" i="53"/>
  <c r="I74" i="53"/>
  <c r="E74" i="53"/>
  <c r="J73" i="53"/>
  <c r="I73" i="53"/>
  <c r="E73" i="53"/>
  <c r="J72" i="53"/>
  <c r="I72" i="53"/>
  <c r="E72" i="53"/>
  <c r="J71" i="53"/>
  <c r="I71" i="53"/>
  <c r="E71" i="53"/>
  <c r="J70" i="53"/>
  <c r="I70" i="53"/>
  <c r="E70" i="53"/>
  <c r="F70" i="53" s="1"/>
  <c r="J69" i="53"/>
  <c r="I69" i="53"/>
  <c r="E69" i="53"/>
  <c r="J68" i="53"/>
  <c r="I68" i="53"/>
  <c r="E68" i="53"/>
  <c r="J67" i="53"/>
  <c r="I67" i="53"/>
  <c r="E67" i="53"/>
  <c r="J66" i="53"/>
  <c r="I66" i="53"/>
  <c r="E66" i="53"/>
  <c r="F66" i="53" s="1"/>
  <c r="J65" i="53"/>
  <c r="I65" i="53"/>
  <c r="E65" i="53"/>
  <c r="J64" i="53"/>
  <c r="I64" i="53"/>
  <c r="E64" i="53"/>
  <c r="J63" i="53"/>
  <c r="I63" i="53"/>
  <c r="E63" i="53"/>
  <c r="J62" i="53"/>
  <c r="I62" i="53"/>
  <c r="E62" i="53"/>
  <c r="F62" i="53" s="1"/>
  <c r="J61" i="53"/>
  <c r="I61" i="53"/>
  <c r="E61" i="53"/>
  <c r="J60" i="53"/>
  <c r="I60" i="53"/>
  <c r="E60" i="53"/>
  <c r="J59" i="53"/>
  <c r="I59" i="53"/>
  <c r="E59" i="53"/>
  <c r="J58" i="53"/>
  <c r="I58" i="53"/>
  <c r="E58" i="53"/>
  <c r="J57" i="53"/>
  <c r="I57" i="53"/>
  <c r="E57" i="53"/>
  <c r="J56" i="53"/>
  <c r="I56" i="53"/>
  <c r="E56" i="53"/>
  <c r="J55" i="53"/>
  <c r="I55" i="53"/>
  <c r="E55" i="53"/>
  <c r="J54" i="53"/>
  <c r="I54" i="53"/>
  <c r="E54" i="53"/>
  <c r="F54" i="53" s="1"/>
  <c r="J53" i="53"/>
  <c r="I53" i="53"/>
  <c r="E53" i="53"/>
  <c r="J52" i="53"/>
  <c r="I52" i="53"/>
  <c r="E52" i="53"/>
  <c r="J51" i="53"/>
  <c r="I51" i="53"/>
  <c r="E51" i="53"/>
  <c r="J50" i="53"/>
  <c r="I50" i="53"/>
  <c r="E50" i="53"/>
  <c r="F50" i="53" s="1"/>
  <c r="J49" i="53"/>
  <c r="I49" i="53"/>
  <c r="E49" i="53"/>
  <c r="J48" i="53"/>
  <c r="I48" i="53"/>
  <c r="E48" i="53"/>
  <c r="J47" i="53"/>
  <c r="I47" i="53"/>
  <c r="E47" i="53"/>
  <c r="F47" i="53" s="1"/>
  <c r="J46" i="53"/>
  <c r="I46" i="53"/>
  <c r="E46" i="53"/>
  <c r="F46" i="53" s="1"/>
  <c r="J45" i="53"/>
  <c r="I45" i="53"/>
  <c r="E45" i="53"/>
  <c r="F45" i="53" s="1"/>
  <c r="J44" i="53"/>
  <c r="I44" i="53"/>
  <c r="E44" i="53"/>
  <c r="F44" i="53" s="1"/>
  <c r="J43" i="53"/>
  <c r="I43" i="53"/>
  <c r="E43" i="53"/>
  <c r="F43" i="53" s="1"/>
  <c r="J42" i="53"/>
  <c r="I42" i="53"/>
  <c r="E42" i="53"/>
  <c r="F42" i="53" s="1"/>
  <c r="J41" i="53"/>
  <c r="I41" i="53"/>
  <c r="E41" i="53"/>
  <c r="F41" i="53" s="1"/>
  <c r="J40" i="53"/>
  <c r="I40" i="53"/>
  <c r="E40" i="53"/>
  <c r="F40" i="53" s="1"/>
  <c r="J39" i="53"/>
  <c r="I39" i="53"/>
  <c r="E39" i="53"/>
  <c r="F39" i="53" s="1"/>
  <c r="J38" i="53"/>
  <c r="I38" i="53"/>
  <c r="E38" i="53"/>
  <c r="F38" i="53" s="1"/>
  <c r="J37" i="53"/>
  <c r="I37" i="53"/>
  <c r="E37" i="53"/>
  <c r="F37" i="53" s="1"/>
  <c r="J36" i="53"/>
  <c r="I36" i="53"/>
  <c r="E36" i="53"/>
  <c r="F36" i="53" s="1"/>
  <c r="J35" i="53"/>
  <c r="I35" i="53"/>
  <c r="E35" i="53"/>
  <c r="F35" i="53" s="1"/>
  <c r="J34" i="53"/>
  <c r="I34" i="53"/>
  <c r="E34" i="53"/>
  <c r="F34" i="53" s="1"/>
  <c r="J33" i="53"/>
  <c r="I33" i="53"/>
  <c r="E33" i="53"/>
  <c r="F33" i="53" s="1"/>
  <c r="J32" i="53"/>
  <c r="I32" i="53"/>
  <c r="E32" i="53"/>
  <c r="F32" i="53" s="1"/>
  <c r="J31" i="53"/>
  <c r="I31" i="53"/>
  <c r="E31" i="53"/>
  <c r="F31" i="53" s="1"/>
  <c r="J30" i="53"/>
  <c r="I30" i="53"/>
  <c r="E30" i="53"/>
  <c r="F30" i="53" s="1"/>
  <c r="J29" i="53"/>
  <c r="I29" i="53"/>
  <c r="E29" i="53"/>
  <c r="F29" i="53" s="1"/>
  <c r="J28" i="53"/>
  <c r="I28" i="53"/>
  <c r="E28" i="53"/>
  <c r="F28" i="53" s="1"/>
  <c r="J27" i="53"/>
  <c r="I27" i="53"/>
  <c r="E27" i="53"/>
  <c r="F27" i="53" s="1"/>
  <c r="J26" i="53"/>
  <c r="I26" i="53"/>
  <c r="E26" i="53"/>
  <c r="F26" i="53" s="1"/>
  <c r="J25" i="53"/>
  <c r="I25" i="53"/>
  <c r="E25" i="53"/>
  <c r="F25" i="53" s="1"/>
  <c r="J24" i="53"/>
  <c r="I24" i="53"/>
  <c r="E24" i="53"/>
  <c r="F24" i="53" s="1"/>
  <c r="J23" i="53"/>
  <c r="I23" i="53"/>
  <c r="E23" i="53"/>
  <c r="F23" i="53" s="1"/>
  <c r="J22" i="53"/>
  <c r="I22" i="53"/>
  <c r="E22" i="53"/>
  <c r="I21" i="53"/>
  <c r="J21" i="53" s="1"/>
  <c r="E21" i="53"/>
  <c r="H21" i="53" s="1"/>
  <c r="K21" i="53" s="1"/>
  <c r="I20" i="53"/>
  <c r="J20" i="53" s="1"/>
  <c r="E20" i="53"/>
  <c r="H20" i="53" s="1"/>
  <c r="K20" i="53" s="1"/>
  <c r="I19" i="53"/>
  <c r="J19" i="53" s="1"/>
  <c r="E19" i="53"/>
  <c r="I385" i="58"/>
  <c r="J385" i="58" s="1"/>
  <c r="E385" i="58"/>
  <c r="F385" i="58" s="1"/>
  <c r="J384" i="58"/>
  <c r="I384" i="58"/>
  <c r="E384" i="58"/>
  <c r="H384" i="58" s="1"/>
  <c r="K384" i="58" s="1"/>
  <c r="I383" i="58"/>
  <c r="J383" i="58" s="1"/>
  <c r="E383" i="58"/>
  <c r="J382" i="58"/>
  <c r="I382" i="58"/>
  <c r="E382" i="58"/>
  <c r="H382" i="58" s="1"/>
  <c r="K382" i="58" s="1"/>
  <c r="I381" i="58"/>
  <c r="J381" i="58" s="1"/>
  <c r="E381" i="58"/>
  <c r="F381" i="58" s="1"/>
  <c r="J380" i="58"/>
  <c r="I380" i="58"/>
  <c r="E380" i="58"/>
  <c r="H380" i="58" s="1"/>
  <c r="K380" i="58" s="1"/>
  <c r="I379" i="58"/>
  <c r="J379" i="58" s="1"/>
  <c r="E379" i="58"/>
  <c r="F379" i="58" s="1"/>
  <c r="J378" i="58"/>
  <c r="I378" i="58"/>
  <c r="E378" i="58"/>
  <c r="H378" i="58" s="1"/>
  <c r="K378" i="58" s="1"/>
  <c r="I377" i="58"/>
  <c r="J377" i="58" s="1"/>
  <c r="E377" i="58"/>
  <c r="F377" i="58" s="1"/>
  <c r="J376" i="58"/>
  <c r="I376" i="58"/>
  <c r="E376" i="58"/>
  <c r="H376" i="58" s="1"/>
  <c r="K376" i="58" s="1"/>
  <c r="I375" i="58"/>
  <c r="J375" i="58" s="1"/>
  <c r="E375" i="58"/>
  <c r="F375" i="58" s="1"/>
  <c r="J374" i="58"/>
  <c r="I374" i="58"/>
  <c r="E374" i="58"/>
  <c r="H374" i="58" s="1"/>
  <c r="K374" i="58" s="1"/>
  <c r="I373" i="58"/>
  <c r="J373" i="58" s="1"/>
  <c r="E373" i="58"/>
  <c r="F373" i="58" s="1"/>
  <c r="J372" i="58"/>
  <c r="I372" i="58"/>
  <c r="E372" i="58"/>
  <c r="H372" i="58" s="1"/>
  <c r="K372" i="58" s="1"/>
  <c r="I371" i="58"/>
  <c r="J371" i="58" s="1"/>
  <c r="E371" i="58"/>
  <c r="F371" i="58" s="1"/>
  <c r="J370" i="58"/>
  <c r="I370" i="58"/>
  <c r="E370" i="58"/>
  <c r="H370" i="58" s="1"/>
  <c r="K370" i="58" s="1"/>
  <c r="I369" i="58"/>
  <c r="J369" i="58" s="1"/>
  <c r="E369" i="58"/>
  <c r="F369" i="58" s="1"/>
  <c r="J368" i="58"/>
  <c r="I368" i="58"/>
  <c r="E368" i="58"/>
  <c r="H368" i="58" s="1"/>
  <c r="K368" i="58" s="1"/>
  <c r="I367" i="58"/>
  <c r="J367" i="58" s="1"/>
  <c r="E367" i="58"/>
  <c r="F367" i="58" s="1"/>
  <c r="J366" i="58"/>
  <c r="I366" i="58"/>
  <c r="E366" i="58"/>
  <c r="H366" i="58" s="1"/>
  <c r="K366" i="58" s="1"/>
  <c r="I365" i="58"/>
  <c r="J365" i="58" s="1"/>
  <c r="E365" i="58"/>
  <c r="F365" i="58" s="1"/>
  <c r="J364" i="58"/>
  <c r="I364" i="58"/>
  <c r="E364" i="58"/>
  <c r="H364" i="58" s="1"/>
  <c r="K364" i="58" s="1"/>
  <c r="I363" i="58"/>
  <c r="J363" i="58" s="1"/>
  <c r="E363" i="58"/>
  <c r="F363" i="58" s="1"/>
  <c r="J362" i="58"/>
  <c r="I362" i="58"/>
  <c r="E362" i="58"/>
  <c r="H362" i="58" s="1"/>
  <c r="K362" i="58" s="1"/>
  <c r="I361" i="58"/>
  <c r="J361" i="58" s="1"/>
  <c r="E361" i="58"/>
  <c r="F361" i="58" s="1"/>
  <c r="J360" i="58"/>
  <c r="I360" i="58"/>
  <c r="E360" i="58"/>
  <c r="H360" i="58" s="1"/>
  <c r="K360" i="58" s="1"/>
  <c r="I359" i="58"/>
  <c r="J359" i="58" s="1"/>
  <c r="E359" i="58"/>
  <c r="F359" i="58" s="1"/>
  <c r="J358" i="58"/>
  <c r="I358" i="58"/>
  <c r="E358" i="58"/>
  <c r="H358" i="58" s="1"/>
  <c r="K358" i="58" s="1"/>
  <c r="I357" i="58"/>
  <c r="J357" i="58" s="1"/>
  <c r="E357" i="58"/>
  <c r="F357" i="58" s="1"/>
  <c r="J356" i="58"/>
  <c r="I356" i="58"/>
  <c r="E356" i="58"/>
  <c r="H356" i="58" s="1"/>
  <c r="K356" i="58" s="1"/>
  <c r="I355" i="58"/>
  <c r="J355" i="58" s="1"/>
  <c r="E355" i="58"/>
  <c r="F355" i="58" s="1"/>
  <c r="J354" i="58"/>
  <c r="I354" i="58"/>
  <c r="E354" i="58"/>
  <c r="H354" i="58" s="1"/>
  <c r="K354" i="58" s="1"/>
  <c r="I353" i="58"/>
  <c r="J353" i="58" s="1"/>
  <c r="E353" i="58"/>
  <c r="F353" i="58" s="1"/>
  <c r="J352" i="58"/>
  <c r="I352" i="58"/>
  <c r="E352" i="58"/>
  <c r="H352" i="58" s="1"/>
  <c r="K352" i="58" s="1"/>
  <c r="I351" i="58"/>
  <c r="J351" i="58" s="1"/>
  <c r="E351" i="58"/>
  <c r="F351" i="58" s="1"/>
  <c r="J350" i="58"/>
  <c r="I350" i="58"/>
  <c r="E350" i="58"/>
  <c r="H350" i="58" s="1"/>
  <c r="K350" i="58" s="1"/>
  <c r="I349" i="58"/>
  <c r="J349" i="58" s="1"/>
  <c r="E349" i="58"/>
  <c r="F349" i="58" s="1"/>
  <c r="J348" i="58"/>
  <c r="I348" i="58"/>
  <c r="E348" i="58"/>
  <c r="H348" i="58" s="1"/>
  <c r="K348" i="58" s="1"/>
  <c r="I346" i="58"/>
  <c r="J346" i="58" s="1"/>
  <c r="E346" i="58"/>
  <c r="F346" i="58" s="1"/>
  <c r="J345" i="58"/>
  <c r="I345" i="58"/>
  <c r="E345" i="58"/>
  <c r="H345" i="58" s="1"/>
  <c r="K345" i="58" s="1"/>
  <c r="I344" i="58"/>
  <c r="J344" i="58" s="1"/>
  <c r="E344" i="58"/>
  <c r="J343" i="58"/>
  <c r="I343" i="58"/>
  <c r="E343" i="58"/>
  <c r="H343" i="58" s="1"/>
  <c r="K343" i="58" s="1"/>
  <c r="I342" i="58"/>
  <c r="J342" i="58" s="1"/>
  <c r="E342" i="58"/>
  <c r="H342" i="58" s="1"/>
  <c r="K342" i="58" s="1"/>
  <c r="J341" i="58"/>
  <c r="I341" i="58"/>
  <c r="E341" i="58"/>
  <c r="H341" i="58" s="1"/>
  <c r="K341" i="58" s="1"/>
  <c r="J340" i="58"/>
  <c r="I340" i="58"/>
  <c r="E340" i="58"/>
  <c r="J339" i="58"/>
  <c r="I339" i="58"/>
  <c r="E339" i="58"/>
  <c r="H339" i="58" s="1"/>
  <c r="K339" i="58" s="1"/>
  <c r="I337" i="58"/>
  <c r="J337" i="58" s="1"/>
  <c r="E337" i="58"/>
  <c r="J336" i="58"/>
  <c r="I336" i="58"/>
  <c r="E336" i="58"/>
  <c r="H336" i="58" s="1"/>
  <c r="K336" i="58" s="1"/>
  <c r="I335" i="58"/>
  <c r="J335" i="58" s="1"/>
  <c r="E335" i="58"/>
  <c r="F335" i="58" s="1"/>
  <c r="J334" i="58"/>
  <c r="I334" i="58"/>
  <c r="E334" i="58"/>
  <c r="H334" i="58" s="1"/>
  <c r="K334" i="58" s="1"/>
  <c r="I333" i="58"/>
  <c r="J333" i="58" s="1"/>
  <c r="E333" i="58"/>
  <c r="J332" i="58"/>
  <c r="I332" i="58"/>
  <c r="E332" i="58"/>
  <c r="H332" i="58" s="1"/>
  <c r="K332" i="58" s="1"/>
  <c r="J331" i="58"/>
  <c r="I331" i="58"/>
  <c r="E331" i="58"/>
  <c r="F331" i="58" s="1"/>
  <c r="J329" i="58"/>
  <c r="I329" i="58"/>
  <c r="E329" i="58"/>
  <c r="F329" i="58" s="1"/>
  <c r="J328" i="58"/>
  <c r="I328" i="58"/>
  <c r="E328" i="58"/>
  <c r="H328" i="58" s="1"/>
  <c r="K328" i="58" s="1"/>
  <c r="J327" i="58"/>
  <c r="I327" i="58"/>
  <c r="E327" i="58"/>
  <c r="F327" i="58" s="1"/>
  <c r="J326" i="58"/>
  <c r="I326" i="58"/>
  <c r="E326" i="58"/>
  <c r="H326" i="58" s="1"/>
  <c r="K326" i="58" s="1"/>
  <c r="J325" i="58"/>
  <c r="I325" i="58"/>
  <c r="E325" i="58"/>
  <c r="F325" i="58" s="1"/>
  <c r="J324" i="58"/>
  <c r="I324" i="58"/>
  <c r="E324" i="58"/>
  <c r="H324" i="58" s="1"/>
  <c r="K324" i="58" s="1"/>
  <c r="J323" i="58"/>
  <c r="I323" i="58"/>
  <c r="E323" i="58"/>
  <c r="J322" i="58"/>
  <c r="I322" i="58"/>
  <c r="E322" i="58"/>
  <c r="H322" i="58" s="1"/>
  <c r="K322" i="58" s="1"/>
  <c r="J321" i="58"/>
  <c r="I321" i="58"/>
  <c r="E321" i="58"/>
  <c r="F321" i="58" s="1"/>
  <c r="J320" i="58"/>
  <c r="I320" i="58"/>
  <c r="E320" i="58"/>
  <c r="H320" i="58" s="1"/>
  <c r="K320" i="58" s="1"/>
  <c r="J319" i="58"/>
  <c r="I319" i="58"/>
  <c r="E319" i="58"/>
  <c r="F319" i="58" s="1"/>
  <c r="J318" i="58"/>
  <c r="I318" i="58"/>
  <c r="E318" i="58"/>
  <c r="H318" i="58" s="1"/>
  <c r="K318" i="58" s="1"/>
  <c r="J317" i="58"/>
  <c r="I317" i="58"/>
  <c r="E317" i="58"/>
  <c r="J316" i="58"/>
  <c r="I316" i="58"/>
  <c r="E316" i="58"/>
  <c r="H316" i="58" s="1"/>
  <c r="K316" i="58" s="1"/>
  <c r="J315" i="58"/>
  <c r="I315" i="58"/>
  <c r="E315" i="58"/>
  <c r="J314" i="58"/>
  <c r="I314" i="58"/>
  <c r="E314" i="58"/>
  <c r="H314" i="58" s="1"/>
  <c r="K314" i="58" s="1"/>
  <c r="J313" i="58"/>
  <c r="I313" i="58"/>
  <c r="E313" i="58"/>
  <c r="F313" i="58" s="1"/>
  <c r="J312" i="58"/>
  <c r="I312" i="58"/>
  <c r="E312" i="58"/>
  <c r="H312" i="58" s="1"/>
  <c r="K312" i="58" s="1"/>
  <c r="J311" i="58"/>
  <c r="I311" i="58"/>
  <c r="E311" i="58"/>
  <c r="J310" i="58"/>
  <c r="I310" i="58"/>
  <c r="E310" i="58"/>
  <c r="H310" i="58" s="1"/>
  <c r="K310" i="58" s="1"/>
  <c r="J309" i="58"/>
  <c r="I309" i="58"/>
  <c r="E309" i="58"/>
  <c r="F309" i="58" s="1"/>
  <c r="J308" i="58"/>
  <c r="I308" i="58"/>
  <c r="E308" i="58"/>
  <c r="H308" i="58" s="1"/>
  <c r="K308" i="58" s="1"/>
  <c r="J307" i="58"/>
  <c r="I307" i="58"/>
  <c r="E307" i="58"/>
  <c r="J306" i="58"/>
  <c r="I306" i="58"/>
  <c r="E306" i="58"/>
  <c r="H306" i="58" s="1"/>
  <c r="K306" i="58" s="1"/>
  <c r="J305" i="58"/>
  <c r="I305" i="58"/>
  <c r="E305" i="58"/>
  <c r="J304" i="58"/>
  <c r="I304" i="58"/>
  <c r="E304" i="58"/>
  <c r="H304" i="58" s="1"/>
  <c r="K304" i="58" s="1"/>
  <c r="J303" i="58"/>
  <c r="I303" i="58"/>
  <c r="E303" i="58"/>
  <c r="F303" i="58" s="1"/>
  <c r="J302" i="58"/>
  <c r="I302" i="58"/>
  <c r="E302" i="58"/>
  <c r="H302" i="58" s="1"/>
  <c r="K302" i="58" s="1"/>
  <c r="J301" i="58"/>
  <c r="I301" i="58"/>
  <c r="E301" i="58"/>
  <c r="F301" i="58" s="1"/>
  <c r="J300" i="58"/>
  <c r="I300" i="58"/>
  <c r="E300" i="58"/>
  <c r="H300" i="58" s="1"/>
  <c r="K300" i="58" s="1"/>
  <c r="J299" i="58"/>
  <c r="I299" i="58"/>
  <c r="E299" i="58"/>
  <c r="J298" i="58"/>
  <c r="I298" i="58"/>
  <c r="E298" i="58"/>
  <c r="H298" i="58" s="1"/>
  <c r="K298" i="58" s="1"/>
  <c r="J297" i="58"/>
  <c r="I297" i="58"/>
  <c r="E297" i="58"/>
  <c r="F297" i="58" s="1"/>
  <c r="I295" i="58"/>
  <c r="J295" i="58" s="1"/>
  <c r="E295" i="58"/>
  <c r="F295" i="58" s="1"/>
  <c r="J294" i="58"/>
  <c r="I294" i="58"/>
  <c r="E294" i="58"/>
  <c r="H294" i="58" s="1"/>
  <c r="K294" i="58" s="1"/>
  <c r="I293" i="58"/>
  <c r="J293" i="58" s="1"/>
  <c r="E293" i="58"/>
  <c r="J292" i="58"/>
  <c r="I292" i="58"/>
  <c r="E292" i="58"/>
  <c r="H292" i="58" s="1"/>
  <c r="K292" i="58" s="1"/>
  <c r="I291" i="58"/>
  <c r="J291" i="58" s="1"/>
  <c r="E291" i="58"/>
  <c r="F291" i="58" s="1"/>
  <c r="J290" i="58"/>
  <c r="I290" i="58"/>
  <c r="E290" i="58"/>
  <c r="H290" i="58" s="1"/>
  <c r="K290" i="58" s="1"/>
  <c r="I289" i="58"/>
  <c r="J289" i="58" s="1"/>
  <c r="E289" i="58"/>
  <c r="J288" i="58"/>
  <c r="I288" i="58"/>
  <c r="E288" i="58"/>
  <c r="H288" i="58" s="1"/>
  <c r="K288" i="58" s="1"/>
  <c r="J287" i="58"/>
  <c r="I287" i="58"/>
  <c r="E287" i="58"/>
  <c r="F287" i="58" s="1"/>
  <c r="J286" i="58"/>
  <c r="I286" i="58"/>
  <c r="E286" i="58"/>
  <c r="H286" i="58" s="1"/>
  <c r="K286" i="58" s="1"/>
  <c r="J285" i="58"/>
  <c r="I285" i="58"/>
  <c r="E285" i="58"/>
  <c r="J284" i="58"/>
  <c r="I284" i="58"/>
  <c r="E284" i="58"/>
  <c r="H284" i="58" s="1"/>
  <c r="K284" i="58" s="1"/>
  <c r="J283" i="58"/>
  <c r="I283" i="58"/>
  <c r="E283" i="58"/>
  <c r="F283" i="58" s="1"/>
  <c r="J282" i="58"/>
  <c r="I282" i="58"/>
  <c r="E282" i="58"/>
  <c r="H282" i="58" s="1"/>
  <c r="K282" i="58" s="1"/>
  <c r="J281" i="58"/>
  <c r="I281" i="58"/>
  <c r="E281" i="58"/>
  <c r="J280" i="58"/>
  <c r="I280" i="58"/>
  <c r="E280" i="58"/>
  <c r="H280" i="58" s="1"/>
  <c r="K280" i="58" s="1"/>
  <c r="J279" i="58"/>
  <c r="I279" i="58"/>
  <c r="E279" i="58"/>
  <c r="J278" i="58"/>
  <c r="I278" i="58"/>
  <c r="E278" i="58"/>
  <c r="H278" i="58" s="1"/>
  <c r="K278" i="58" s="1"/>
  <c r="J277" i="58"/>
  <c r="I277" i="58"/>
  <c r="E277" i="58"/>
  <c r="F277" i="58" s="1"/>
  <c r="J276" i="58"/>
  <c r="I276" i="58"/>
  <c r="E276" i="58"/>
  <c r="H276" i="58" s="1"/>
  <c r="K276" i="58" s="1"/>
  <c r="J275" i="58"/>
  <c r="I275" i="58"/>
  <c r="E275" i="58"/>
  <c r="F275" i="58" s="1"/>
  <c r="J274" i="58"/>
  <c r="I274" i="58"/>
  <c r="E274" i="58"/>
  <c r="H274" i="58" s="1"/>
  <c r="K274" i="58" s="1"/>
  <c r="J273" i="58"/>
  <c r="I273" i="58"/>
  <c r="E273" i="58"/>
  <c r="J272" i="58"/>
  <c r="I272" i="58"/>
  <c r="E272" i="58"/>
  <c r="H272" i="58" s="1"/>
  <c r="K272" i="58" s="1"/>
  <c r="J271" i="58"/>
  <c r="I271" i="58"/>
  <c r="E271" i="58"/>
  <c r="F271" i="58" s="1"/>
  <c r="J270" i="58"/>
  <c r="I270" i="58"/>
  <c r="E270" i="58"/>
  <c r="H270" i="58" s="1"/>
  <c r="K270" i="58" s="1"/>
  <c r="J269" i="58"/>
  <c r="I269" i="58"/>
  <c r="E269" i="58"/>
  <c r="F269" i="58" s="1"/>
  <c r="J268" i="58"/>
  <c r="I268" i="58"/>
  <c r="E268" i="58"/>
  <c r="H268" i="58" s="1"/>
  <c r="K268" i="58" s="1"/>
  <c r="J267" i="58"/>
  <c r="I267" i="58"/>
  <c r="E267" i="58"/>
  <c r="F267" i="58" s="1"/>
  <c r="J266" i="58"/>
  <c r="I266" i="58"/>
  <c r="E266" i="58"/>
  <c r="H266" i="58" s="1"/>
  <c r="K266" i="58" s="1"/>
  <c r="J265" i="58"/>
  <c r="I265" i="58"/>
  <c r="E265" i="58"/>
  <c r="J264" i="58"/>
  <c r="I264" i="58"/>
  <c r="E264" i="58"/>
  <c r="H264" i="58" s="1"/>
  <c r="K264" i="58" s="1"/>
  <c r="J263" i="58"/>
  <c r="I263" i="58"/>
  <c r="E263" i="58"/>
  <c r="F263" i="58" s="1"/>
  <c r="J262" i="58"/>
  <c r="I262" i="58"/>
  <c r="E262" i="58"/>
  <c r="H262" i="58" s="1"/>
  <c r="K262" i="58" s="1"/>
  <c r="J261" i="58"/>
  <c r="I261" i="58"/>
  <c r="E261" i="58"/>
  <c r="F261" i="58" s="1"/>
  <c r="J260" i="58"/>
  <c r="I260" i="58"/>
  <c r="E260" i="58"/>
  <c r="H260" i="58" s="1"/>
  <c r="K260" i="58" s="1"/>
  <c r="J259" i="58"/>
  <c r="I259" i="58"/>
  <c r="E259" i="58"/>
  <c r="J258" i="58"/>
  <c r="I258" i="58"/>
  <c r="E258" i="58"/>
  <c r="H258" i="58" s="1"/>
  <c r="K258" i="58" s="1"/>
  <c r="J257" i="58"/>
  <c r="I257" i="58"/>
  <c r="E257" i="58"/>
  <c r="I255" i="58"/>
  <c r="J255" i="58" s="1"/>
  <c r="E255" i="58"/>
  <c r="J254" i="58"/>
  <c r="I254" i="58"/>
  <c r="E254" i="58"/>
  <c r="H254" i="58" s="1"/>
  <c r="K254" i="58" s="1"/>
  <c r="I252" i="58"/>
  <c r="J252" i="58" s="1"/>
  <c r="E252" i="58"/>
  <c r="F252" i="58" s="1"/>
  <c r="I250" i="58"/>
  <c r="J250" i="58" s="1"/>
  <c r="E250" i="58"/>
  <c r="F250" i="58" s="1"/>
  <c r="J249" i="58"/>
  <c r="I249" i="58"/>
  <c r="E249" i="58"/>
  <c r="H249" i="58" s="1"/>
  <c r="K249" i="58" s="1"/>
  <c r="I248" i="58"/>
  <c r="J248" i="58" s="1"/>
  <c r="E248" i="58"/>
  <c r="F248" i="58" s="1"/>
  <c r="J247" i="58"/>
  <c r="I247" i="58"/>
  <c r="E247" i="58"/>
  <c r="H247" i="58" s="1"/>
  <c r="K247" i="58" s="1"/>
  <c r="I246" i="58"/>
  <c r="J246" i="58" s="1"/>
  <c r="E246" i="58"/>
  <c r="F246" i="58" s="1"/>
  <c r="J245" i="58"/>
  <c r="I245" i="58"/>
  <c r="E245" i="58"/>
  <c r="H245" i="58" s="1"/>
  <c r="K245" i="58" s="1"/>
  <c r="I244" i="58"/>
  <c r="J244" i="58" s="1"/>
  <c r="E244" i="58"/>
  <c r="F244" i="58" s="1"/>
  <c r="J243" i="58"/>
  <c r="I243" i="58"/>
  <c r="E243" i="58"/>
  <c r="H243" i="58" s="1"/>
  <c r="K243" i="58" s="1"/>
  <c r="J242" i="58"/>
  <c r="I242" i="58"/>
  <c r="E242" i="58"/>
  <c r="F242" i="58" s="1"/>
  <c r="J241" i="58"/>
  <c r="I241" i="58"/>
  <c r="E241" i="58"/>
  <c r="H241" i="58" s="1"/>
  <c r="K241" i="58" s="1"/>
  <c r="J240" i="58"/>
  <c r="I240" i="58"/>
  <c r="E240" i="58"/>
  <c r="F240" i="58" s="1"/>
  <c r="J239" i="58"/>
  <c r="I239" i="58"/>
  <c r="E239" i="58"/>
  <c r="H239" i="58" s="1"/>
  <c r="K239" i="58" s="1"/>
  <c r="J238" i="58"/>
  <c r="I238" i="58"/>
  <c r="E238" i="58"/>
  <c r="J237" i="58"/>
  <c r="I237" i="58"/>
  <c r="E237" i="58"/>
  <c r="H237" i="58" s="1"/>
  <c r="K237" i="58" s="1"/>
  <c r="J236" i="58"/>
  <c r="I236" i="58"/>
  <c r="E236" i="58"/>
  <c r="F236" i="58" s="1"/>
  <c r="J235" i="58"/>
  <c r="I235" i="58"/>
  <c r="E235" i="58"/>
  <c r="H235" i="58" s="1"/>
  <c r="K235" i="58" s="1"/>
  <c r="J234" i="58"/>
  <c r="I234" i="58"/>
  <c r="E234" i="58"/>
  <c r="F234" i="58" s="1"/>
  <c r="J233" i="58"/>
  <c r="I233" i="58"/>
  <c r="E233" i="58"/>
  <c r="H233" i="58" s="1"/>
  <c r="K233" i="58" s="1"/>
  <c r="J232" i="58"/>
  <c r="I232" i="58"/>
  <c r="E232" i="58"/>
  <c r="I230" i="58"/>
  <c r="J230" i="58" s="1"/>
  <c r="E230" i="58"/>
  <c r="H230" i="58" s="1"/>
  <c r="K230" i="58" s="1"/>
  <c r="J229" i="58"/>
  <c r="I229" i="58"/>
  <c r="E229" i="58"/>
  <c r="H229" i="58" s="1"/>
  <c r="K229" i="58" s="1"/>
  <c r="I228" i="58"/>
  <c r="J228" i="58" s="1"/>
  <c r="E228" i="58"/>
  <c r="J227" i="58"/>
  <c r="I227" i="58"/>
  <c r="E227" i="58"/>
  <c r="H227" i="58" s="1"/>
  <c r="K227" i="58" s="1"/>
  <c r="I226" i="58"/>
  <c r="J226" i="58" s="1"/>
  <c r="E226" i="58"/>
  <c r="F226" i="58" s="1"/>
  <c r="J225" i="58"/>
  <c r="I225" i="58"/>
  <c r="E225" i="58"/>
  <c r="H225" i="58" s="1"/>
  <c r="K225" i="58" s="1"/>
  <c r="I224" i="58"/>
  <c r="J224" i="58" s="1"/>
  <c r="E224" i="58"/>
  <c r="H224" i="58" s="1"/>
  <c r="K224" i="58" s="1"/>
  <c r="J223" i="58"/>
  <c r="I223" i="58"/>
  <c r="E223" i="58"/>
  <c r="H223" i="58" s="1"/>
  <c r="K223" i="58" s="1"/>
  <c r="I222" i="58"/>
  <c r="J222" i="58" s="1"/>
  <c r="E222" i="58"/>
  <c r="J221" i="58"/>
  <c r="I221" i="58"/>
  <c r="E221" i="58"/>
  <c r="H221" i="58" s="1"/>
  <c r="K221" i="58" s="1"/>
  <c r="J220" i="58"/>
  <c r="I220" i="58"/>
  <c r="E220" i="58"/>
  <c r="H220" i="58" s="1"/>
  <c r="K220" i="58" s="1"/>
  <c r="J219" i="58"/>
  <c r="I219" i="58"/>
  <c r="E219" i="58"/>
  <c r="H219" i="58" s="1"/>
  <c r="K219" i="58" s="1"/>
  <c r="J218" i="58"/>
  <c r="I218" i="58"/>
  <c r="E218" i="58"/>
  <c r="H218" i="58" s="1"/>
  <c r="K218" i="58" s="1"/>
  <c r="J217" i="58"/>
  <c r="I217" i="58"/>
  <c r="E217" i="58"/>
  <c r="H217" i="58" s="1"/>
  <c r="K217" i="58" s="1"/>
  <c r="J216" i="58"/>
  <c r="I216" i="58"/>
  <c r="E216" i="58"/>
  <c r="H216" i="58" s="1"/>
  <c r="K216" i="58" s="1"/>
  <c r="J215" i="58"/>
  <c r="I215" i="58"/>
  <c r="E215" i="58"/>
  <c r="H215" i="58" s="1"/>
  <c r="K215" i="58" s="1"/>
  <c r="J214" i="58"/>
  <c r="I214" i="58"/>
  <c r="E214" i="58"/>
  <c r="J213" i="58"/>
  <c r="I213" i="58"/>
  <c r="E213" i="58"/>
  <c r="H213" i="58" s="1"/>
  <c r="K213" i="58" s="1"/>
  <c r="J212" i="58"/>
  <c r="I212" i="58"/>
  <c r="E212" i="58"/>
  <c r="H212" i="58" s="1"/>
  <c r="K212" i="58" s="1"/>
  <c r="J211" i="58"/>
  <c r="I211" i="58"/>
  <c r="E211" i="58"/>
  <c r="H211" i="58" s="1"/>
  <c r="K211" i="58" s="1"/>
  <c r="J210" i="58"/>
  <c r="I210" i="58"/>
  <c r="E210" i="58"/>
  <c r="H210" i="58" s="1"/>
  <c r="K210" i="58" s="1"/>
  <c r="J209" i="58"/>
  <c r="I209" i="58"/>
  <c r="E209" i="58"/>
  <c r="H209" i="58" s="1"/>
  <c r="K209" i="58" s="1"/>
  <c r="J208" i="58"/>
  <c r="I208" i="58"/>
  <c r="E208" i="58"/>
  <c r="H208" i="58" s="1"/>
  <c r="K208" i="58" s="1"/>
  <c r="J207" i="58"/>
  <c r="I207" i="58"/>
  <c r="E207" i="58"/>
  <c r="H207" i="58" s="1"/>
  <c r="K207" i="58" s="1"/>
  <c r="J206" i="58"/>
  <c r="I206" i="58"/>
  <c r="E206" i="58"/>
  <c r="J205" i="58"/>
  <c r="I205" i="58"/>
  <c r="E205" i="58"/>
  <c r="H205" i="58" s="1"/>
  <c r="K205" i="58" s="1"/>
  <c r="I203" i="58"/>
  <c r="J203" i="58" s="1"/>
  <c r="E203" i="58"/>
  <c r="F203" i="58" s="1"/>
  <c r="J202" i="58"/>
  <c r="I202" i="58"/>
  <c r="E202" i="58"/>
  <c r="H202" i="58" s="1"/>
  <c r="K202" i="58" s="1"/>
  <c r="I200" i="58"/>
  <c r="J200" i="58" s="1"/>
  <c r="E200" i="58"/>
  <c r="J199" i="58"/>
  <c r="I199" i="58"/>
  <c r="E199" i="58"/>
  <c r="H199" i="58" s="1"/>
  <c r="K199" i="58" s="1"/>
  <c r="I198" i="58"/>
  <c r="J198" i="58" s="1"/>
  <c r="E198" i="58"/>
  <c r="F198" i="58" s="1"/>
  <c r="J197" i="58"/>
  <c r="I197" i="58"/>
  <c r="E197" i="58"/>
  <c r="H197" i="58" s="1"/>
  <c r="K197" i="58" s="1"/>
  <c r="I196" i="58"/>
  <c r="J196" i="58" s="1"/>
  <c r="E196" i="58"/>
  <c r="J195" i="58"/>
  <c r="I195" i="58"/>
  <c r="E195" i="58"/>
  <c r="H195" i="58" s="1"/>
  <c r="K195" i="58" s="1"/>
  <c r="J194" i="58"/>
  <c r="I194" i="58"/>
  <c r="E194" i="58"/>
  <c r="J193" i="58"/>
  <c r="I193" i="58"/>
  <c r="E193" i="58"/>
  <c r="H193" i="58" s="1"/>
  <c r="K193" i="58" s="1"/>
  <c r="J192" i="58"/>
  <c r="I192" i="58"/>
  <c r="E192" i="58"/>
  <c r="F192" i="58" s="1"/>
  <c r="I190" i="58"/>
  <c r="J190" i="58" s="1"/>
  <c r="E190" i="58"/>
  <c r="F190" i="58" s="1"/>
  <c r="J189" i="58"/>
  <c r="I189" i="58"/>
  <c r="E189" i="58"/>
  <c r="F189" i="58" s="1"/>
  <c r="I188" i="58"/>
  <c r="J188" i="58" s="1"/>
  <c r="E188" i="58"/>
  <c r="I186" i="58"/>
  <c r="J186" i="58" s="1"/>
  <c r="E186" i="58"/>
  <c r="J185" i="58"/>
  <c r="I185" i="58"/>
  <c r="E185" i="58"/>
  <c r="H185" i="58" s="1"/>
  <c r="K185" i="58" s="1"/>
  <c r="I184" i="58"/>
  <c r="J184" i="58" s="1"/>
  <c r="E184" i="58"/>
  <c r="F184" i="58" s="1"/>
  <c r="J183" i="58"/>
  <c r="I183" i="58"/>
  <c r="E183" i="58"/>
  <c r="H183" i="58" s="1"/>
  <c r="K183" i="58" s="1"/>
  <c r="I182" i="58"/>
  <c r="J182" i="58" s="1"/>
  <c r="E182" i="58"/>
  <c r="H182" i="58" s="1"/>
  <c r="K182" i="58" s="1"/>
  <c r="I179" i="58"/>
  <c r="J179" i="58" s="1"/>
  <c r="E179" i="58"/>
  <c r="F179" i="58" s="1"/>
  <c r="J178" i="58"/>
  <c r="I178" i="58"/>
  <c r="E178" i="58"/>
  <c r="H178" i="58" s="1"/>
  <c r="K178" i="58" s="1"/>
  <c r="I177" i="58"/>
  <c r="J177" i="58" s="1"/>
  <c r="E177" i="58"/>
  <c r="F177" i="58" s="1"/>
  <c r="J176" i="58"/>
  <c r="I176" i="58"/>
  <c r="E176" i="58"/>
  <c r="H176" i="58" s="1"/>
  <c r="K176" i="58" s="1"/>
  <c r="I175" i="58"/>
  <c r="J175" i="58" s="1"/>
  <c r="E175" i="58"/>
  <c r="F175" i="58" s="1"/>
  <c r="J174" i="58"/>
  <c r="I174" i="58"/>
  <c r="E174" i="58"/>
  <c r="H174" i="58" s="1"/>
  <c r="K174" i="58" s="1"/>
  <c r="I173" i="58"/>
  <c r="J173" i="58" s="1"/>
  <c r="E173" i="58"/>
  <c r="F173" i="58" s="1"/>
  <c r="I171" i="58"/>
  <c r="J171" i="58" s="1"/>
  <c r="E171" i="58"/>
  <c r="F171" i="58" s="1"/>
  <c r="J170" i="58"/>
  <c r="I170" i="58"/>
  <c r="E170" i="58"/>
  <c r="H170" i="58" s="1"/>
  <c r="K170" i="58" s="1"/>
  <c r="I169" i="58"/>
  <c r="J169" i="58" s="1"/>
  <c r="E169" i="58"/>
  <c r="J168" i="58"/>
  <c r="I168" i="58"/>
  <c r="E168" i="58"/>
  <c r="H168" i="58" s="1"/>
  <c r="K168" i="58" s="1"/>
  <c r="I167" i="58"/>
  <c r="J167" i="58" s="1"/>
  <c r="E167" i="58"/>
  <c r="F167" i="58" s="1"/>
  <c r="J166" i="58"/>
  <c r="I166" i="58"/>
  <c r="E166" i="58"/>
  <c r="H166" i="58" s="1"/>
  <c r="K166" i="58" s="1"/>
  <c r="I164" i="58"/>
  <c r="J164" i="58" s="1"/>
  <c r="E164" i="58"/>
  <c r="J163" i="58"/>
  <c r="I163" i="58"/>
  <c r="E163" i="58"/>
  <c r="H163" i="58" s="1"/>
  <c r="K163" i="58" s="1"/>
  <c r="I162" i="58"/>
  <c r="J162" i="58" s="1"/>
  <c r="E162" i="58"/>
  <c r="J161" i="58"/>
  <c r="I161" i="58"/>
  <c r="E161" i="58"/>
  <c r="H161" i="58" s="1"/>
  <c r="K161" i="58" s="1"/>
  <c r="I160" i="58"/>
  <c r="J160" i="58" s="1"/>
  <c r="E160" i="58"/>
  <c r="J159" i="58"/>
  <c r="I159" i="58"/>
  <c r="E159" i="58"/>
  <c r="H159" i="58" s="1"/>
  <c r="K159" i="58" s="1"/>
  <c r="I158" i="58"/>
  <c r="J158" i="58" s="1"/>
  <c r="E158" i="58"/>
  <c r="F158" i="58" s="1"/>
  <c r="J157" i="58"/>
  <c r="I157" i="58"/>
  <c r="E157" i="58"/>
  <c r="H157" i="58" s="1"/>
  <c r="K157" i="58" s="1"/>
  <c r="J155" i="58"/>
  <c r="I155" i="58"/>
  <c r="E155" i="58"/>
  <c r="F155" i="58" s="1"/>
  <c r="J153" i="58"/>
  <c r="I153" i="58"/>
  <c r="E153" i="58"/>
  <c r="F153" i="58" s="1"/>
  <c r="J152" i="58"/>
  <c r="I152" i="58"/>
  <c r="E152" i="58"/>
  <c r="H152" i="58" s="1"/>
  <c r="K152" i="58" s="1"/>
  <c r="J151" i="58"/>
  <c r="I151" i="58"/>
  <c r="E151" i="58"/>
  <c r="J150" i="58"/>
  <c r="I150" i="58"/>
  <c r="E150" i="58"/>
  <c r="H150" i="58" s="1"/>
  <c r="K150" i="58" s="1"/>
  <c r="J149" i="58"/>
  <c r="I149" i="58"/>
  <c r="E149" i="58"/>
  <c r="F149" i="58" s="1"/>
  <c r="J148" i="58"/>
  <c r="I148" i="58"/>
  <c r="E148" i="58"/>
  <c r="H148" i="58" s="1"/>
  <c r="K148" i="58" s="1"/>
  <c r="J147" i="58"/>
  <c r="I147" i="58"/>
  <c r="E147" i="58"/>
  <c r="F147" i="58" s="1"/>
  <c r="J146" i="58"/>
  <c r="I146" i="58"/>
  <c r="E146" i="58"/>
  <c r="H146" i="58" s="1"/>
  <c r="K146" i="58" s="1"/>
  <c r="I145" i="58"/>
  <c r="J145" i="58" s="1"/>
  <c r="E145" i="58"/>
  <c r="J144" i="58"/>
  <c r="I144" i="58"/>
  <c r="E144" i="58"/>
  <c r="H144" i="58" s="1"/>
  <c r="K144" i="58" s="1"/>
  <c r="I143" i="58"/>
  <c r="J143" i="58" s="1"/>
  <c r="E143" i="58"/>
  <c r="F143" i="58" s="1"/>
  <c r="J142" i="58"/>
  <c r="I142" i="58"/>
  <c r="E142" i="58"/>
  <c r="H142" i="58" s="1"/>
  <c r="K142" i="58" s="1"/>
  <c r="J141" i="58"/>
  <c r="I141" i="58"/>
  <c r="E141" i="58"/>
  <c r="J140" i="58"/>
  <c r="I140" i="58"/>
  <c r="E140" i="58"/>
  <c r="H140" i="58" s="1"/>
  <c r="K140" i="58" s="1"/>
  <c r="J139" i="58"/>
  <c r="I139" i="58"/>
  <c r="E139" i="58"/>
  <c r="J138" i="58"/>
  <c r="I138" i="58"/>
  <c r="E138" i="58"/>
  <c r="H138" i="58" s="1"/>
  <c r="K138" i="58" s="1"/>
  <c r="J137" i="58"/>
  <c r="I137" i="58"/>
  <c r="E137" i="58"/>
  <c r="F137" i="58" s="1"/>
  <c r="J136" i="58"/>
  <c r="I136" i="58"/>
  <c r="E136" i="58"/>
  <c r="H136" i="58" s="1"/>
  <c r="K136" i="58" s="1"/>
  <c r="J135" i="58"/>
  <c r="I135" i="58"/>
  <c r="E135" i="58"/>
  <c r="J134" i="58"/>
  <c r="I134" i="58"/>
  <c r="E134" i="58"/>
  <c r="H134" i="58" s="1"/>
  <c r="K134" i="58" s="1"/>
  <c r="J133" i="58"/>
  <c r="I133" i="58"/>
  <c r="E133" i="58"/>
  <c r="F133" i="58" s="1"/>
  <c r="J132" i="58"/>
  <c r="I132" i="58"/>
  <c r="E132" i="58"/>
  <c r="H132" i="58" s="1"/>
  <c r="K132" i="58" s="1"/>
  <c r="J131" i="58"/>
  <c r="I131" i="58"/>
  <c r="E131" i="58"/>
  <c r="J130" i="58"/>
  <c r="I130" i="58"/>
  <c r="E130" i="58"/>
  <c r="H130" i="58" s="1"/>
  <c r="K130" i="58" s="1"/>
  <c r="J128" i="58"/>
  <c r="I128" i="58"/>
  <c r="E128" i="58"/>
  <c r="I126" i="58"/>
  <c r="J126" i="58" s="1"/>
  <c r="E126" i="58"/>
  <c r="F126" i="58" s="1"/>
  <c r="J125" i="58"/>
  <c r="I125" i="58"/>
  <c r="E125" i="58"/>
  <c r="F125" i="58" s="1"/>
  <c r="I124" i="58"/>
  <c r="J124" i="58" s="1"/>
  <c r="E124" i="58"/>
  <c r="J123" i="58"/>
  <c r="I123" i="58"/>
  <c r="E123" i="58"/>
  <c r="F123" i="58" s="1"/>
  <c r="I122" i="58"/>
  <c r="J122" i="58" s="1"/>
  <c r="E122" i="58"/>
  <c r="F122" i="58" s="1"/>
  <c r="J121" i="58"/>
  <c r="I121" i="58"/>
  <c r="E121" i="58"/>
  <c r="F121" i="58" s="1"/>
  <c r="I120" i="58"/>
  <c r="J120" i="58" s="1"/>
  <c r="E120" i="58"/>
  <c r="J119" i="58"/>
  <c r="I119" i="58"/>
  <c r="E119" i="58"/>
  <c r="H119" i="58" s="1"/>
  <c r="K119" i="58" s="1"/>
  <c r="I118" i="58"/>
  <c r="J118" i="58" s="1"/>
  <c r="E118" i="58"/>
  <c r="F118" i="58" s="1"/>
  <c r="J117" i="58"/>
  <c r="I117" i="58"/>
  <c r="E117" i="58"/>
  <c r="H117" i="58" s="1"/>
  <c r="K117" i="58" s="1"/>
  <c r="I116" i="58"/>
  <c r="J116" i="58" s="1"/>
  <c r="E116" i="58"/>
  <c r="J115" i="58"/>
  <c r="I115" i="58"/>
  <c r="E115" i="58"/>
  <c r="H115" i="58" s="1"/>
  <c r="K115" i="58" s="1"/>
  <c r="I114" i="58"/>
  <c r="J114" i="58" s="1"/>
  <c r="E114" i="58"/>
  <c r="J113" i="58"/>
  <c r="I113" i="58"/>
  <c r="E113" i="58"/>
  <c r="F113" i="58" s="1"/>
  <c r="I112" i="58"/>
  <c r="J112" i="58" s="1"/>
  <c r="E112" i="58"/>
  <c r="J111" i="58"/>
  <c r="I111" i="58"/>
  <c r="E111" i="58"/>
  <c r="F111" i="58" s="1"/>
  <c r="I110" i="58"/>
  <c r="J110" i="58" s="1"/>
  <c r="E110" i="58"/>
  <c r="F110" i="58" s="1"/>
  <c r="J109" i="58"/>
  <c r="I109" i="58"/>
  <c r="E109" i="58"/>
  <c r="F109" i="58" s="1"/>
  <c r="I108" i="58"/>
  <c r="J108" i="58" s="1"/>
  <c r="E108" i="58"/>
  <c r="J107" i="58"/>
  <c r="I107" i="58"/>
  <c r="E107" i="58"/>
  <c r="H107" i="58" s="1"/>
  <c r="K107" i="58" s="1"/>
  <c r="I106" i="58"/>
  <c r="J106" i="58" s="1"/>
  <c r="E106" i="58"/>
  <c r="F106" i="58" s="1"/>
  <c r="J105" i="58"/>
  <c r="I105" i="58"/>
  <c r="E105" i="58"/>
  <c r="H105" i="58" s="1"/>
  <c r="K105" i="58" s="1"/>
  <c r="I104" i="58"/>
  <c r="J104" i="58" s="1"/>
  <c r="E104" i="58"/>
  <c r="J103" i="58"/>
  <c r="I103" i="58"/>
  <c r="E103" i="58"/>
  <c r="H103" i="58" s="1"/>
  <c r="K103" i="58" s="1"/>
  <c r="I102" i="58"/>
  <c r="J102" i="58" s="1"/>
  <c r="E102" i="58"/>
  <c r="F102" i="58" s="1"/>
  <c r="J101" i="58"/>
  <c r="I101" i="58"/>
  <c r="E101" i="58"/>
  <c r="F101" i="58" s="1"/>
  <c r="I100" i="58"/>
  <c r="J100" i="58" s="1"/>
  <c r="E100" i="58"/>
  <c r="I99" i="58"/>
  <c r="J99" i="58" s="1"/>
  <c r="E99" i="58"/>
  <c r="H99" i="58" s="1"/>
  <c r="I98" i="58"/>
  <c r="J98" i="58" s="1"/>
  <c r="E98" i="58"/>
  <c r="F98" i="58" s="1"/>
  <c r="I96" i="58"/>
  <c r="J96" i="58" s="1"/>
  <c r="E96" i="58"/>
  <c r="F96" i="58" s="1"/>
  <c r="J95" i="58"/>
  <c r="I95" i="58"/>
  <c r="E95" i="58"/>
  <c r="H95" i="58" s="1"/>
  <c r="K95" i="58" s="1"/>
  <c r="I94" i="58"/>
  <c r="J94" i="58" s="1"/>
  <c r="E94" i="58"/>
  <c r="F94" i="58" s="1"/>
  <c r="J93" i="58"/>
  <c r="I93" i="58"/>
  <c r="E93" i="58"/>
  <c r="H93" i="58" s="1"/>
  <c r="K93" i="58" s="1"/>
  <c r="I92" i="58"/>
  <c r="J92" i="58" s="1"/>
  <c r="E92" i="58"/>
  <c r="F92" i="58" s="1"/>
  <c r="J91" i="58"/>
  <c r="I91" i="58"/>
  <c r="E91" i="58"/>
  <c r="H91" i="58" s="1"/>
  <c r="K91" i="58" s="1"/>
  <c r="J90" i="58"/>
  <c r="I90" i="58"/>
  <c r="E90" i="58"/>
  <c r="J89" i="58"/>
  <c r="I89" i="58"/>
  <c r="E89" i="58"/>
  <c r="H89" i="58" s="1"/>
  <c r="K89" i="58" s="1"/>
  <c r="J88" i="58"/>
  <c r="I88" i="58"/>
  <c r="E88" i="58"/>
  <c r="F88" i="58" s="1"/>
  <c r="J87" i="58"/>
  <c r="I87" i="58"/>
  <c r="E87" i="58"/>
  <c r="H87" i="58" s="1"/>
  <c r="K87" i="58" s="1"/>
  <c r="J85" i="58"/>
  <c r="I85" i="58"/>
  <c r="E85" i="58"/>
  <c r="F85" i="58" s="1"/>
  <c r="J84" i="58"/>
  <c r="I84" i="58"/>
  <c r="E84" i="58"/>
  <c r="H84" i="58" s="1"/>
  <c r="K84" i="58" s="1"/>
  <c r="J83" i="58"/>
  <c r="I83" i="58"/>
  <c r="E83" i="58"/>
  <c r="F83" i="58" s="1"/>
  <c r="J82" i="58"/>
  <c r="I82" i="58"/>
  <c r="E82" i="58"/>
  <c r="H82" i="58" s="1"/>
  <c r="K82" i="58" s="1"/>
  <c r="J81" i="58"/>
  <c r="I81" i="58"/>
  <c r="E81" i="58"/>
  <c r="J80" i="58"/>
  <c r="I80" i="58"/>
  <c r="E80" i="58"/>
  <c r="H80" i="58" s="1"/>
  <c r="K80" i="58" s="1"/>
  <c r="J79" i="58"/>
  <c r="I79" i="58"/>
  <c r="E79" i="58"/>
  <c r="F79" i="58" s="1"/>
  <c r="J78" i="58"/>
  <c r="I78" i="58"/>
  <c r="E78" i="58"/>
  <c r="H78" i="58" s="1"/>
  <c r="K78" i="58" s="1"/>
  <c r="J77" i="58"/>
  <c r="I77" i="58"/>
  <c r="E77" i="58"/>
  <c r="F77" i="58" s="1"/>
  <c r="J76" i="58"/>
  <c r="I76" i="58"/>
  <c r="E76" i="58"/>
  <c r="H76" i="58" s="1"/>
  <c r="K76" i="58" s="1"/>
  <c r="I73" i="58"/>
  <c r="J73" i="58" s="1"/>
  <c r="E73" i="58"/>
  <c r="H73" i="58" s="1"/>
  <c r="K73" i="58" s="1"/>
  <c r="J72" i="58"/>
  <c r="I72" i="58"/>
  <c r="E72" i="58"/>
  <c r="H72" i="58" s="1"/>
  <c r="K72" i="58" s="1"/>
  <c r="I71" i="58"/>
  <c r="J71" i="58" s="1"/>
  <c r="E71" i="58"/>
  <c r="J70" i="58"/>
  <c r="I70" i="58"/>
  <c r="E70" i="58"/>
  <c r="H70" i="58" s="1"/>
  <c r="K70" i="58" s="1"/>
  <c r="I69" i="58"/>
  <c r="J69" i="58" s="1"/>
  <c r="E69" i="58"/>
  <c r="F69" i="58" s="1"/>
  <c r="J68" i="58"/>
  <c r="I68" i="58"/>
  <c r="E68" i="58"/>
  <c r="H68" i="58" s="1"/>
  <c r="K68" i="58" s="1"/>
  <c r="I67" i="58"/>
  <c r="J67" i="58" s="1"/>
  <c r="E67" i="58"/>
  <c r="H67" i="58" s="1"/>
  <c r="K67" i="58" s="1"/>
  <c r="J66" i="58"/>
  <c r="I66" i="58"/>
  <c r="E66" i="58"/>
  <c r="H66" i="58" s="1"/>
  <c r="K66" i="58" s="1"/>
  <c r="I65" i="58"/>
  <c r="J65" i="58" s="1"/>
  <c r="E65" i="58"/>
  <c r="H65" i="58" s="1"/>
  <c r="K65" i="58" s="1"/>
  <c r="J64" i="58"/>
  <c r="I64" i="58"/>
  <c r="E64" i="58"/>
  <c r="H64" i="58" s="1"/>
  <c r="K64" i="58" s="1"/>
  <c r="J63" i="58"/>
  <c r="I63" i="58"/>
  <c r="E63" i="58"/>
  <c r="H63" i="58" s="1"/>
  <c r="K63" i="58" s="1"/>
  <c r="J62" i="58"/>
  <c r="I62" i="58"/>
  <c r="E62" i="58"/>
  <c r="H62" i="58" s="1"/>
  <c r="K62" i="58" s="1"/>
  <c r="J61" i="58"/>
  <c r="I61" i="58"/>
  <c r="E61" i="58"/>
  <c r="H61" i="58" s="1"/>
  <c r="K61" i="58" s="1"/>
  <c r="J60" i="58"/>
  <c r="I60" i="58"/>
  <c r="E60" i="58"/>
  <c r="H60" i="58" s="1"/>
  <c r="K60" i="58" s="1"/>
  <c r="J59" i="58"/>
  <c r="I59" i="58"/>
  <c r="E59" i="58"/>
  <c r="H59" i="58" s="1"/>
  <c r="K59" i="58" s="1"/>
  <c r="J58" i="58"/>
  <c r="I58" i="58"/>
  <c r="E58" i="58"/>
  <c r="H58" i="58" s="1"/>
  <c r="K58" i="58" s="1"/>
  <c r="J57" i="58"/>
  <c r="I57" i="58"/>
  <c r="E57" i="58"/>
  <c r="H57" i="58" s="1"/>
  <c r="K57" i="58" s="1"/>
  <c r="J56" i="58"/>
  <c r="I56" i="58"/>
  <c r="E56" i="58"/>
  <c r="H56" i="58" s="1"/>
  <c r="K56" i="58" s="1"/>
  <c r="J55" i="58"/>
  <c r="I55" i="58"/>
  <c r="E55" i="58"/>
  <c r="H55" i="58" s="1"/>
  <c r="K55" i="58" s="1"/>
  <c r="J54" i="58"/>
  <c r="I54" i="58"/>
  <c r="E54" i="58"/>
  <c r="H54" i="58" s="1"/>
  <c r="K54" i="58" s="1"/>
  <c r="J53" i="58"/>
  <c r="I53" i="58"/>
  <c r="E53" i="58"/>
  <c r="J52" i="58"/>
  <c r="I52" i="58"/>
  <c r="E52" i="58"/>
  <c r="H52" i="58" s="1"/>
  <c r="K52" i="58" s="1"/>
  <c r="J51" i="58"/>
  <c r="I51" i="58"/>
  <c r="E51" i="58"/>
  <c r="F51" i="58" s="1"/>
  <c r="I48" i="58"/>
  <c r="J48" i="58" s="1"/>
  <c r="E48" i="58"/>
  <c r="F48" i="58" s="1"/>
  <c r="J47" i="58"/>
  <c r="I47" i="58"/>
  <c r="E47" i="58"/>
  <c r="H47" i="58" s="1"/>
  <c r="K47" i="58" s="1"/>
  <c r="I46" i="58"/>
  <c r="J46" i="58" s="1"/>
  <c r="E46" i="58"/>
  <c r="J45" i="58"/>
  <c r="I45" i="58"/>
  <c r="E45" i="58"/>
  <c r="H45" i="58" s="1"/>
  <c r="K45" i="58" s="1"/>
  <c r="I44" i="58"/>
  <c r="J44" i="58" s="1"/>
  <c r="E44" i="58"/>
  <c r="F44" i="58" s="1"/>
  <c r="J43" i="58"/>
  <c r="I43" i="58"/>
  <c r="E43" i="58"/>
  <c r="H43" i="58" s="1"/>
  <c r="K43" i="58" s="1"/>
  <c r="I42" i="58"/>
  <c r="J42" i="58" s="1"/>
  <c r="E42" i="58"/>
  <c r="J41" i="58"/>
  <c r="I41" i="58"/>
  <c r="E41" i="58"/>
  <c r="H41" i="58" s="1"/>
  <c r="K41" i="58" s="1"/>
  <c r="I40" i="58"/>
  <c r="J40" i="58" s="1"/>
  <c r="E40" i="58"/>
  <c r="F40" i="58" s="1"/>
  <c r="J39" i="58"/>
  <c r="I39" i="58"/>
  <c r="E39" i="58"/>
  <c r="H39" i="58" s="1"/>
  <c r="K39" i="58" s="1"/>
  <c r="I38" i="58"/>
  <c r="J38" i="58" s="1"/>
  <c r="E38" i="58"/>
  <c r="I36" i="58"/>
  <c r="J36" i="58" s="1"/>
  <c r="E36" i="58"/>
  <c r="F36" i="58" s="1"/>
  <c r="I35" i="58"/>
  <c r="J35" i="58" s="1"/>
  <c r="E35" i="58"/>
  <c r="F35" i="58" s="1"/>
  <c r="J34" i="58"/>
  <c r="I34" i="58"/>
  <c r="E34" i="58"/>
  <c r="F34" i="58" s="1"/>
  <c r="I33" i="58"/>
  <c r="J33" i="58" s="1"/>
  <c r="E33" i="58"/>
  <c r="H33" i="58" s="1"/>
  <c r="K33" i="58" s="1"/>
  <c r="J32" i="58"/>
  <c r="I32" i="58"/>
  <c r="E32" i="58"/>
  <c r="F32" i="58" s="1"/>
  <c r="I31" i="58"/>
  <c r="J31" i="58" s="1"/>
  <c r="E31" i="58"/>
  <c r="J30" i="58"/>
  <c r="I30" i="58"/>
  <c r="E30" i="58"/>
  <c r="F30" i="58" s="1"/>
  <c r="I29" i="58"/>
  <c r="J29" i="58" s="1"/>
  <c r="E29" i="58"/>
  <c r="F29" i="58" s="1"/>
  <c r="J28" i="58"/>
  <c r="I28" i="58"/>
  <c r="E28" i="58"/>
  <c r="F28" i="58" s="1"/>
  <c r="J27" i="58"/>
  <c r="I27" i="58"/>
  <c r="E27" i="58"/>
  <c r="F27" i="58" s="1"/>
  <c r="J26" i="58"/>
  <c r="I26" i="58"/>
  <c r="E26" i="58"/>
  <c r="F26" i="58" s="1"/>
  <c r="J25" i="58"/>
  <c r="I25" i="58"/>
  <c r="E25" i="58"/>
  <c r="J24" i="58"/>
  <c r="I24" i="58"/>
  <c r="E24" i="58"/>
  <c r="F24" i="58" s="1"/>
  <c r="J23" i="58"/>
  <c r="I23" i="58"/>
  <c r="E23" i="58"/>
  <c r="F23" i="58" s="1"/>
  <c r="J22" i="58"/>
  <c r="I22" i="58"/>
  <c r="E22" i="58"/>
  <c r="F22" i="58" s="1"/>
  <c r="J21" i="58"/>
  <c r="I21" i="58"/>
  <c r="E21" i="58"/>
  <c r="F21" i="58" s="1"/>
  <c r="J20" i="58"/>
  <c r="I20" i="58"/>
  <c r="E20" i="58"/>
  <c r="F20" i="58" s="1"/>
  <c r="J19" i="58"/>
  <c r="I19" i="58"/>
  <c r="E19" i="58"/>
  <c r="F19" i="58" s="1"/>
  <c r="J18" i="58"/>
  <c r="I18" i="58"/>
  <c r="E18" i="58"/>
  <c r="F18" i="58" s="1"/>
  <c r="J17" i="58"/>
  <c r="I17" i="58"/>
  <c r="E17" i="58"/>
  <c r="J16" i="58"/>
  <c r="I16" i="58"/>
  <c r="E16" i="58"/>
  <c r="F16" i="58" s="1"/>
  <c r="J15" i="58"/>
  <c r="I15" i="58"/>
  <c r="E15" i="58"/>
  <c r="F15" i="58" s="1"/>
  <c r="J14" i="58"/>
  <c r="I14" i="58"/>
  <c r="E14" i="58"/>
  <c r="F14" i="58" s="1"/>
  <c r="J13" i="58"/>
  <c r="I13" i="58"/>
  <c r="E13" i="58"/>
  <c r="F13" i="58" s="1"/>
  <c r="J12" i="58"/>
  <c r="I12" i="58"/>
  <c r="E12" i="58"/>
  <c r="F12" i="58" s="1"/>
  <c r="I11" i="58"/>
  <c r="J11" i="58" s="1"/>
  <c r="E11" i="58"/>
  <c r="F11" i="58" s="1"/>
  <c r="I10" i="58"/>
  <c r="J10" i="58" s="1"/>
  <c r="J142" i="25"/>
  <c r="I142" i="25"/>
  <c r="E142" i="25"/>
  <c r="I140" i="25"/>
  <c r="J140" i="25" s="1"/>
  <c r="E140" i="25"/>
  <c r="F140" i="25" s="1"/>
  <c r="J139" i="25"/>
  <c r="I139" i="25"/>
  <c r="E139" i="25"/>
  <c r="H139" i="25" s="1"/>
  <c r="K139" i="25" s="1"/>
  <c r="I138" i="25"/>
  <c r="J138" i="25" s="1"/>
  <c r="E138" i="25"/>
  <c r="J137" i="25"/>
  <c r="I137" i="25"/>
  <c r="E137" i="25"/>
  <c r="H137" i="25" s="1"/>
  <c r="K137" i="25" s="1"/>
  <c r="I136" i="25"/>
  <c r="J136" i="25" s="1"/>
  <c r="E136" i="25"/>
  <c r="F136" i="25" s="1"/>
  <c r="J135" i="25"/>
  <c r="I135" i="25"/>
  <c r="E135" i="25"/>
  <c r="H135" i="25" s="1"/>
  <c r="K135" i="25" s="1"/>
  <c r="I134" i="25"/>
  <c r="J134" i="25" s="1"/>
  <c r="E134" i="25"/>
  <c r="J133" i="25"/>
  <c r="I133" i="25"/>
  <c r="E133" i="25"/>
  <c r="H133" i="25" s="1"/>
  <c r="K133" i="25" s="1"/>
  <c r="J131" i="25"/>
  <c r="I131" i="25"/>
  <c r="E131" i="25"/>
  <c r="F131" i="25" s="1"/>
  <c r="J130" i="25"/>
  <c r="I130" i="25"/>
  <c r="E130" i="25"/>
  <c r="H130" i="25" s="1"/>
  <c r="K130" i="25" s="1"/>
  <c r="J129" i="25"/>
  <c r="I129" i="25"/>
  <c r="E129" i="25"/>
  <c r="F129" i="25" s="1"/>
  <c r="J128" i="25"/>
  <c r="I128" i="25"/>
  <c r="E128" i="25"/>
  <c r="H128" i="25" s="1"/>
  <c r="K128" i="25" s="1"/>
  <c r="J127" i="25"/>
  <c r="I127" i="25"/>
  <c r="E127" i="25"/>
  <c r="F127" i="25" s="1"/>
  <c r="J126" i="25"/>
  <c r="I126" i="25"/>
  <c r="E126" i="25"/>
  <c r="H126" i="25" s="1"/>
  <c r="K126" i="25" s="1"/>
  <c r="J125" i="25"/>
  <c r="I125" i="25"/>
  <c r="E125" i="25"/>
  <c r="J124" i="25"/>
  <c r="I124" i="25"/>
  <c r="E124" i="25"/>
  <c r="H124" i="25" s="1"/>
  <c r="K124" i="25" s="1"/>
  <c r="J123" i="25"/>
  <c r="I123" i="25"/>
  <c r="E123" i="25"/>
  <c r="F123" i="25" s="1"/>
  <c r="I120" i="25"/>
  <c r="J120" i="25" s="1"/>
  <c r="E120" i="25"/>
  <c r="F120" i="25" s="1"/>
  <c r="J119" i="25"/>
  <c r="I119" i="25"/>
  <c r="E119" i="25"/>
  <c r="H119" i="25" s="1"/>
  <c r="K119" i="25" s="1"/>
  <c r="I118" i="25"/>
  <c r="J118" i="25" s="1"/>
  <c r="E118" i="25"/>
  <c r="I116" i="25"/>
  <c r="J116" i="25" s="1"/>
  <c r="E116" i="25"/>
  <c r="F116" i="25" s="1"/>
  <c r="J115" i="25"/>
  <c r="I115" i="25"/>
  <c r="E115" i="25"/>
  <c r="F115" i="25" s="1"/>
  <c r="I114" i="25"/>
  <c r="J114" i="25" s="1"/>
  <c r="E114" i="25"/>
  <c r="F114" i="25" s="1"/>
  <c r="I112" i="25"/>
  <c r="J112" i="25" s="1"/>
  <c r="E112" i="25"/>
  <c r="J111" i="25"/>
  <c r="I111" i="25"/>
  <c r="E111" i="25"/>
  <c r="H111" i="25" s="1"/>
  <c r="K111" i="25" s="1"/>
  <c r="I110" i="25"/>
  <c r="J110" i="25" s="1"/>
  <c r="E110" i="25"/>
  <c r="F110" i="25" s="1"/>
  <c r="I108" i="25"/>
  <c r="J108" i="25" s="1"/>
  <c r="E108" i="25"/>
  <c r="F108" i="25" s="1"/>
  <c r="J107" i="25"/>
  <c r="I107" i="25"/>
  <c r="E107" i="25"/>
  <c r="H107" i="25" s="1"/>
  <c r="K107" i="25" s="1"/>
  <c r="I106" i="25"/>
  <c r="J106" i="25" s="1"/>
  <c r="E106" i="25"/>
  <c r="H106" i="25" s="1"/>
  <c r="K106" i="25" s="1"/>
  <c r="I104" i="25"/>
  <c r="J104" i="25" s="1"/>
  <c r="E104" i="25"/>
  <c r="J103" i="25"/>
  <c r="I103" i="25"/>
  <c r="E103" i="25"/>
  <c r="F103" i="25" s="1"/>
  <c r="I102" i="25"/>
  <c r="J102" i="25" s="1"/>
  <c r="E102" i="25"/>
  <c r="H102" i="25" s="1"/>
  <c r="K102" i="25" s="1"/>
  <c r="J101" i="25"/>
  <c r="I101" i="25"/>
  <c r="E101" i="25"/>
  <c r="F101" i="25" s="1"/>
  <c r="I100" i="25"/>
  <c r="J100" i="25" s="1"/>
  <c r="E100" i="25"/>
  <c r="H100" i="25" s="1"/>
  <c r="K100" i="25" s="1"/>
  <c r="J99" i="25"/>
  <c r="I99" i="25"/>
  <c r="E99" i="25"/>
  <c r="F99" i="25" s="1"/>
  <c r="I98" i="25"/>
  <c r="J98" i="25" s="1"/>
  <c r="E98" i="25"/>
  <c r="H98" i="25" s="1"/>
  <c r="K98" i="25" s="1"/>
  <c r="I96" i="25"/>
  <c r="J96" i="25" s="1"/>
  <c r="E96" i="25"/>
  <c r="J95" i="25"/>
  <c r="I95" i="25"/>
  <c r="E95" i="25"/>
  <c r="F95" i="25" s="1"/>
  <c r="I94" i="25"/>
  <c r="J94" i="25" s="1"/>
  <c r="E94" i="25"/>
  <c r="F94" i="25" s="1"/>
  <c r="J93" i="25"/>
  <c r="I93" i="25"/>
  <c r="E93" i="25"/>
  <c r="F93" i="25" s="1"/>
  <c r="I92" i="25"/>
  <c r="J92" i="25" s="1"/>
  <c r="E92" i="25"/>
  <c r="J91" i="25"/>
  <c r="I91" i="25"/>
  <c r="E91" i="25"/>
  <c r="H91" i="25" s="1"/>
  <c r="K91" i="25" s="1"/>
  <c r="I90" i="25"/>
  <c r="J90" i="25" s="1"/>
  <c r="E90" i="25"/>
  <c r="F90" i="25" s="1"/>
  <c r="J89" i="25"/>
  <c r="I89" i="25"/>
  <c r="E89" i="25"/>
  <c r="F89" i="25" s="1"/>
  <c r="I88" i="25"/>
  <c r="J88" i="25" s="1"/>
  <c r="E88" i="25"/>
  <c r="J87" i="25"/>
  <c r="I87" i="25"/>
  <c r="E87" i="25"/>
  <c r="F87" i="25" s="1"/>
  <c r="J85" i="25"/>
  <c r="I85" i="25"/>
  <c r="E85" i="25"/>
  <c r="F85" i="25" s="1"/>
  <c r="J84" i="25"/>
  <c r="I84" i="25"/>
  <c r="E84" i="25"/>
  <c r="H84" i="25" s="1"/>
  <c r="K84" i="25" s="1"/>
  <c r="J83" i="25"/>
  <c r="I83" i="25"/>
  <c r="E83" i="25"/>
  <c r="F83" i="25" s="1"/>
  <c r="J82" i="25"/>
  <c r="I82" i="25"/>
  <c r="E82" i="25"/>
  <c r="H82" i="25" s="1"/>
  <c r="K82" i="25" s="1"/>
  <c r="J81" i="25"/>
  <c r="I81" i="25"/>
  <c r="E81" i="25"/>
  <c r="F81" i="25" s="1"/>
  <c r="J80" i="25"/>
  <c r="I80" i="25"/>
  <c r="E80" i="25"/>
  <c r="H80" i="25" s="1"/>
  <c r="K80" i="25" s="1"/>
  <c r="J79" i="25"/>
  <c r="I79" i="25"/>
  <c r="E79" i="25"/>
  <c r="J78" i="25"/>
  <c r="I78" i="25"/>
  <c r="E78" i="25"/>
  <c r="H78" i="25" s="1"/>
  <c r="K78" i="25" s="1"/>
  <c r="J77" i="25"/>
  <c r="I77" i="25"/>
  <c r="E77" i="25"/>
  <c r="F77" i="25" s="1"/>
  <c r="I75" i="25"/>
  <c r="J75" i="25" s="1"/>
  <c r="E75" i="25"/>
  <c r="F75" i="25" s="1"/>
  <c r="J74" i="25"/>
  <c r="I74" i="25"/>
  <c r="E74" i="25"/>
  <c r="H74" i="25" s="1"/>
  <c r="K74" i="25" s="1"/>
  <c r="I73" i="25"/>
  <c r="J73" i="25" s="1"/>
  <c r="E73" i="25"/>
  <c r="J72" i="25"/>
  <c r="I72" i="25"/>
  <c r="E72" i="25"/>
  <c r="H72" i="25" s="1"/>
  <c r="K72" i="25" s="1"/>
  <c r="I71" i="25"/>
  <c r="J71" i="25" s="1"/>
  <c r="E71" i="25"/>
  <c r="F71" i="25" s="1"/>
  <c r="J70" i="25"/>
  <c r="I70" i="25"/>
  <c r="E70" i="25"/>
  <c r="H70" i="25" s="1"/>
  <c r="K70" i="25" s="1"/>
  <c r="J69" i="25"/>
  <c r="I69" i="25"/>
  <c r="E69" i="25"/>
  <c r="J68" i="25"/>
  <c r="I68" i="25"/>
  <c r="E68" i="25"/>
  <c r="H68" i="25" s="1"/>
  <c r="K68" i="25" s="1"/>
  <c r="J67" i="25"/>
  <c r="I67" i="25"/>
  <c r="E67" i="25"/>
  <c r="J65" i="25"/>
  <c r="I65" i="25"/>
  <c r="E65" i="25"/>
  <c r="J64" i="25"/>
  <c r="I64" i="25"/>
  <c r="E64" i="25"/>
  <c r="H64" i="25" s="1"/>
  <c r="K64" i="25" s="1"/>
  <c r="J63" i="25"/>
  <c r="I63" i="25"/>
  <c r="E63" i="25"/>
  <c r="F63" i="25" s="1"/>
  <c r="J62" i="25"/>
  <c r="I62" i="25"/>
  <c r="E62" i="25"/>
  <c r="H62" i="25" s="1"/>
  <c r="K62" i="25" s="1"/>
  <c r="J61" i="25"/>
  <c r="I61" i="25"/>
  <c r="E61" i="25"/>
  <c r="F61" i="25" s="1"/>
  <c r="J60" i="25"/>
  <c r="I60" i="25"/>
  <c r="E60" i="25"/>
  <c r="H60" i="25" s="1"/>
  <c r="K60" i="25" s="1"/>
  <c r="J59" i="25"/>
  <c r="I59" i="25"/>
  <c r="E59" i="25"/>
  <c r="F59" i="25" s="1"/>
  <c r="J58" i="25"/>
  <c r="I58" i="25"/>
  <c r="E58" i="25"/>
  <c r="H58" i="25" s="1"/>
  <c r="K58" i="25" s="1"/>
  <c r="J57" i="25"/>
  <c r="I57" i="25"/>
  <c r="E57" i="25"/>
  <c r="J56" i="25"/>
  <c r="I56" i="25"/>
  <c r="E56" i="25"/>
  <c r="H56" i="25" s="1"/>
  <c r="K56" i="25" s="1"/>
  <c r="J55" i="25"/>
  <c r="I55" i="25"/>
  <c r="E55" i="25"/>
  <c r="F55" i="25" s="1"/>
  <c r="J54" i="25"/>
  <c r="I54" i="25"/>
  <c r="E54" i="25"/>
  <c r="H54" i="25" s="1"/>
  <c r="K54" i="25" s="1"/>
  <c r="J53" i="25"/>
  <c r="I53" i="25"/>
  <c r="E53" i="25"/>
  <c r="F53" i="25" s="1"/>
  <c r="J52" i="25"/>
  <c r="I52" i="25"/>
  <c r="E52" i="25"/>
  <c r="H52" i="25" s="1"/>
  <c r="K52" i="25" s="1"/>
  <c r="J51" i="25"/>
  <c r="I51" i="25"/>
  <c r="E51" i="25"/>
  <c r="J50" i="25"/>
  <c r="I50" i="25"/>
  <c r="E50" i="25"/>
  <c r="H50" i="25" s="1"/>
  <c r="K50" i="25" s="1"/>
  <c r="J49" i="25"/>
  <c r="I49" i="25"/>
  <c r="E49" i="25"/>
  <c r="J48" i="25"/>
  <c r="I48" i="25"/>
  <c r="E48" i="25"/>
  <c r="H48" i="25" s="1"/>
  <c r="K48" i="25" s="1"/>
  <c r="J47" i="25"/>
  <c r="I47" i="25"/>
  <c r="E47" i="25"/>
  <c r="F47" i="25" s="1"/>
  <c r="J46" i="25"/>
  <c r="I46" i="25"/>
  <c r="E46" i="25"/>
  <c r="H46" i="25" s="1"/>
  <c r="K46" i="25" s="1"/>
  <c r="J45" i="25"/>
  <c r="I45" i="25"/>
  <c r="E45" i="25"/>
  <c r="F45" i="25" s="1"/>
  <c r="J44" i="25"/>
  <c r="I44" i="25"/>
  <c r="E44" i="25"/>
  <c r="H44" i="25" s="1"/>
  <c r="K44" i="25" s="1"/>
  <c r="J43" i="25"/>
  <c r="I43" i="25"/>
  <c r="E43" i="25"/>
  <c r="F43" i="25" s="1"/>
  <c r="J42" i="25"/>
  <c r="I42" i="25"/>
  <c r="E42" i="25"/>
  <c r="H42" i="25" s="1"/>
  <c r="K42" i="25" s="1"/>
  <c r="J41" i="25"/>
  <c r="I41" i="25"/>
  <c r="E41" i="25"/>
  <c r="J40" i="25"/>
  <c r="I40" i="25"/>
  <c r="E40" i="25"/>
  <c r="H40" i="25" s="1"/>
  <c r="K40" i="25" s="1"/>
  <c r="J39" i="25"/>
  <c r="I39" i="25"/>
  <c r="E39" i="25"/>
  <c r="F39" i="25" s="1"/>
  <c r="J38" i="25"/>
  <c r="I38" i="25"/>
  <c r="E38" i="25"/>
  <c r="H38" i="25" s="1"/>
  <c r="K38" i="25" s="1"/>
  <c r="J37" i="25"/>
  <c r="I37" i="25"/>
  <c r="E37" i="25"/>
  <c r="F37" i="25" s="1"/>
  <c r="J36" i="25"/>
  <c r="I36" i="25"/>
  <c r="E36" i="25"/>
  <c r="H36" i="25" s="1"/>
  <c r="K36" i="25" s="1"/>
  <c r="I34" i="25"/>
  <c r="J34" i="25" s="1"/>
  <c r="E34" i="25"/>
  <c r="H34" i="25" s="1"/>
  <c r="K34" i="25" s="1"/>
  <c r="J33" i="25"/>
  <c r="I33" i="25"/>
  <c r="E33" i="25"/>
  <c r="H33" i="25" s="1"/>
  <c r="K33" i="25" s="1"/>
  <c r="I32" i="25"/>
  <c r="J32" i="25" s="1"/>
  <c r="E32" i="25"/>
  <c r="H32" i="25" s="1"/>
  <c r="K32" i="25" s="1"/>
  <c r="J31" i="25"/>
  <c r="I31" i="25"/>
  <c r="E31" i="25"/>
  <c r="H31" i="25" s="1"/>
  <c r="K31" i="25" s="1"/>
  <c r="I30" i="25"/>
  <c r="J30" i="25" s="1"/>
  <c r="E30" i="25"/>
  <c r="F30" i="25" s="1"/>
  <c r="J29" i="25"/>
  <c r="I29" i="25"/>
  <c r="E29" i="25"/>
  <c r="H29" i="25" s="1"/>
  <c r="K29" i="25" s="1"/>
  <c r="I28" i="25"/>
  <c r="J28" i="25" s="1"/>
  <c r="E28" i="25"/>
  <c r="H28" i="25" s="1"/>
  <c r="K28" i="25" s="1"/>
  <c r="J27" i="25"/>
  <c r="I27" i="25"/>
  <c r="E27" i="25"/>
  <c r="H27" i="25" s="1"/>
  <c r="K27" i="25" s="1"/>
  <c r="I26" i="25"/>
  <c r="J26" i="25" s="1"/>
  <c r="E26" i="25"/>
  <c r="F26" i="25" s="1"/>
  <c r="J25" i="25"/>
  <c r="I25" i="25"/>
  <c r="E25" i="25"/>
  <c r="H25" i="25" s="1"/>
  <c r="K25" i="25" s="1"/>
  <c r="J24" i="25"/>
  <c r="I24" i="25"/>
  <c r="E24" i="25"/>
  <c r="F24" i="25" s="1"/>
  <c r="J23" i="25"/>
  <c r="I23" i="25"/>
  <c r="E23" i="25"/>
  <c r="H23" i="25" s="1"/>
  <c r="K23" i="25" s="1"/>
  <c r="J22" i="25"/>
  <c r="I22" i="25"/>
  <c r="E22" i="25"/>
  <c r="F22" i="25" s="1"/>
  <c r="J21" i="25"/>
  <c r="I21" i="25"/>
  <c r="E21" i="25"/>
  <c r="H21" i="25" s="1"/>
  <c r="K21" i="25" s="1"/>
  <c r="J20" i="25"/>
  <c r="I20" i="25"/>
  <c r="E20" i="25"/>
  <c r="F20" i="25" s="1"/>
  <c r="J19" i="25"/>
  <c r="I19" i="25"/>
  <c r="E19" i="25"/>
  <c r="H19" i="25" s="1"/>
  <c r="K19" i="25" s="1"/>
  <c r="J18" i="25"/>
  <c r="I18" i="25"/>
  <c r="E18" i="25"/>
  <c r="F18" i="25" s="1"/>
  <c r="J17" i="25"/>
  <c r="I17" i="25"/>
  <c r="E17" i="25"/>
  <c r="H17" i="25" s="1"/>
  <c r="K17" i="25" s="1"/>
  <c r="J16" i="25"/>
  <c r="I16" i="25"/>
  <c r="E16" i="25"/>
  <c r="F16" i="25" s="1"/>
  <c r="J15" i="25"/>
  <c r="I15" i="25"/>
  <c r="E15" i="25"/>
  <c r="H15" i="25" s="1"/>
  <c r="K15" i="25" s="1"/>
  <c r="I13" i="25"/>
  <c r="J13" i="25" s="1"/>
  <c r="E13" i="25"/>
  <c r="F13" i="25" s="1"/>
  <c r="I12" i="25"/>
  <c r="J12" i="25" s="1"/>
  <c r="E12" i="25"/>
  <c r="H12" i="25" s="1"/>
  <c r="K12" i="25" s="1"/>
  <c r="J11" i="25"/>
  <c r="I11" i="25"/>
  <c r="E11" i="25"/>
  <c r="F11" i="25" s="1"/>
  <c r="I142" i="32"/>
  <c r="J142" i="32" s="1"/>
  <c r="I141" i="32"/>
  <c r="J141" i="32" s="1"/>
  <c r="I139" i="32"/>
  <c r="J139" i="32" s="1"/>
  <c r="I138" i="32"/>
  <c r="J138" i="32" s="1"/>
  <c r="I137" i="32"/>
  <c r="J137" i="32" s="1"/>
  <c r="I136" i="32"/>
  <c r="J136" i="32" s="1"/>
  <c r="I135" i="32"/>
  <c r="J135" i="32" s="1"/>
  <c r="I133" i="32"/>
  <c r="J133" i="32" s="1"/>
  <c r="I132" i="32"/>
  <c r="J132" i="32" s="1"/>
  <c r="I131" i="32"/>
  <c r="J131" i="32" s="1"/>
  <c r="I130" i="32"/>
  <c r="J130" i="32" s="1"/>
  <c r="I128" i="32"/>
  <c r="J128" i="32" s="1"/>
  <c r="I127" i="32"/>
  <c r="J127" i="32" s="1"/>
  <c r="I125" i="32"/>
  <c r="J125" i="32" s="1"/>
  <c r="I124" i="32"/>
  <c r="J124" i="32" s="1"/>
  <c r="I123" i="32"/>
  <c r="J123" i="32" s="1"/>
  <c r="I121" i="32"/>
  <c r="J121" i="32" s="1"/>
  <c r="I120" i="32"/>
  <c r="J120" i="32" s="1"/>
  <c r="I119" i="32"/>
  <c r="J119" i="32" s="1"/>
  <c r="I118" i="32"/>
  <c r="J118" i="32" s="1"/>
  <c r="I117" i="32"/>
  <c r="J117" i="32" s="1"/>
  <c r="I116" i="32"/>
  <c r="J116" i="32" s="1"/>
  <c r="I115" i="32"/>
  <c r="J115" i="32" s="1"/>
  <c r="I114" i="32"/>
  <c r="J114" i="32" s="1"/>
  <c r="I111" i="32"/>
  <c r="J111" i="32" s="1"/>
  <c r="I110" i="32"/>
  <c r="J110" i="32" s="1"/>
  <c r="I109" i="32"/>
  <c r="J109" i="32" s="1"/>
  <c r="I108" i="32"/>
  <c r="J108" i="32" s="1"/>
  <c r="I107" i="32"/>
  <c r="J107" i="32" s="1"/>
  <c r="I105" i="32"/>
  <c r="J105" i="32" s="1"/>
  <c r="I104" i="32"/>
  <c r="J104" i="32" s="1"/>
  <c r="I103" i="32"/>
  <c r="J103" i="32" s="1"/>
  <c r="I102" i="32"/>
  <c r="J102" i="32" s="1"/>
  <c r="I101" i="32"/>
  <c r="J101" i="32" s="1"/>
  <c r="I100" i="32"/>
  <c r="J100" i="32" s="1"/>
  <c r="I98" i="32"/>
  <c r="J98" i="32" s="1"/>
  <c r="I97" i="32"/>
  <c r="J97" i="32" s="1"/>
  <c r="I96" i="32"/>
  <c r="J96" i="32" s="1"/>
  <c r="I95" i="32"/>
  <c r="J95" i="32" s="1"/>
  <c r="I94" i="32"/>
  <c r="J94" i="32" s="1"/>
  <c r="I93" i="32"/>
  <c r="J93" i="32" s="1"/>
  <c r="I92" i="32"/>
  <c r="J92" i="32" s="1"/>
  <c r="I91" i="32"/>
  <c r="J91" i="32" s="1"/>
  <c r="I90" i="32"/>
  <c r="J90" i="32" s="1"/>
  <c r="J87" i="32"/>
  <c r="I87" i="32"/>
  <c r="I85" i="32"/>
  <c r="J85" i="32" s="1"/>
  <c r="I84" i="32"/>
  <c r="J84" i="32" s="1"/>
  <c r="I83" i="32"/>
  <c r="J83" i="32" s="1"/>
  <c r="I82" i="32"/>
  <c r="J82" i="32" s="1"/>
  <c r="I80" i="32"/>
  <c r="J80" i="32" s="1"/>
  <c r="I79" i="32"/>
  <c r="J79" i="32" s="1"/>
  <c r="I78" i="32"/>
  <c r="J78" i="32" s="1"/>
  <c r="I76" i="32"/>
  <c r="J76" i="32" s="1"/>
  <c r="I75" i="32"/>
  <c r="J75" i="32" s="1"/>
  <c r="I74" i="32"/>
  <c r="J74" i="32" s="1"/>
  <c r="I73" i="32"/>
  <c r="J73" i="32" s="1"/>
  <c r="I72" i="32"/>
  <c r="J72" i="32" s="1"/>
  <c r="I71" i="32"/>
  <c r="J71" i="32" s="1"/>
  <c r="I70" i="32"/>
  <c r="J70" i="32" s="1"/>
  <c r="I69" i="32"/>
  <c r="J69" i="32" s="1"/>
  <c r="I68" i="32"/>
  <c r="J68" i="32" s="1"/>
  <c r="I67" i="32"/>
  <c r="J67" i="32" s="1"/>
  <c r="I65" i="32"/>
  <c r="J65" i="32" s="1"/>
  <c r="J63" i="32"/>
  <c r="I63" i="32"/>
  <c r="J62" i="32"/>
  <c r="I62" i="32"/>
  <c r="J61" i="32"/>
  <c r="I61" i="32"/>
  <c r="J60" i="32"/>
  <c r="I60" i="32"/>
  <c r="J59" i="32"/>
  <c r="I59" i="32"/>
  <c r="I57" i="32"/>
  <c r="J57" i="32" s="1"/>
  <c r="I56" i="32"/>
  <c r="J56" i="32" s="1"/>
  <c r="I55" i="32"/>
  <c r="J55" i="32" s="1"/>
  <c r="I54" i="32"/>
  <c r="J54" i="32" s="1"/>
  <c r="I53" i="32"/>
  <c r="J53" i="32" s="1"/>
  <c r="I52" i="32"/>
  <c r="J52" i="32" s="1"/>
  <c r="I51" i="32"/>
  <c r="J51" i="32" s="1"/>
  <c r="I48" i="32"/>
  <c r="J48" i="32" s="1"/>
  <c r="I47" i="32"/>
  <c r="J47" i="32" s="1"/>
  <c r="I46" i="32"/>
  <c r="J46" i="32" s="1"/>
  <c r="I44" i="32"/>
  <c r="J44" i="32" s="1"/>
  <c r="I43" i="32"/>
  <c r="J43" i="32" s="1"/>
  <c r="I42" i="32"/>
  <c r="J42" i="32" s="1"/>
  <c r="I40" i="32"/>
  <c r="J40" i="32" s="1"/>
  <c r="I39" i="32"/>
  <c r="J39" i="32" s="1"/>
  <c r="I38" i="32"/>
  <c r="J38" i="32" s="1"/>
  <c r="I37" i="32"/>
  <c r="J37" i="32" s="1"/>
  <c r="I36" i="32"/>
  <c r="J36" i="32" s="1"/>
  <c r="I34" i="32"/>
  <c r="J34" i="32" s="1"/>
  <c r="I33" i="32"/>
  <c r="J33" i="32" s="1"/>
  <c r="I32" i="32"/>
  <c r="J32" i="32" s="1"/>
  <c r="I31" i="32"/>
  <c r="J31" i="32" s="1"/>
  <c r="I29" i="32"/>
  <c r="J29" i="32" s="1"/>
  <c r="I28" i="32"/>
  <c r="J28" i="32" s="1"/>
  <c r="I27" i="32"/>
  <c r="J27" i="32" s="1"/>
  <c r="I26" i="32"/>
  <c r="J26" i="32" s="1"/>
  <c r="I25" i="32"/>
  <c r="J25" i="32" s="1"/>
  <c r="I24" i="32"/>
  <c r="J24" i="32" s="1"/>
  <c r="I23" i="32"/>
  <c r="J23" i="32" s="1"/>
  <c r="I22" i="32"/>
  <c r="J22" i="32" s="1"/>
  <c r="I21" i="32"/>
  <c r="J21" i="32" s="1"/>
  <c r="I20" i="32"/>
  <c r="J20" i="32" s="1"/>
  <c r="I19" i="32"/>
  <c r="J19" i="32" s="1"/>
  <c r="I18" i="32"/>
  <c r="J18" i="32" s="1"/>
  <c r="I17" i="32"/>
  <c r="J17" i="32" s="1"/>
  <c r="I16" i="32"/>
  <c r="J16" i="32" s="1"/>
  <c r="I15" i="32"/>
  <c r="J15" i="32" s="1"/>
  <c r="I14" i="32"/>
  <c r="J14" i="32" s="1"/>
  <c r="I13" i="32"/>
  <c r="J13" i="32" s="1"/>
  <c r="I12" i="32"/>
  <c r="J12" i="32" s="1"/>
  <c r="I11" i="32"/>
  <c r="J11" i="32" s="1"/>
  <c r="I38" i="51"/>
  <c r="J38" i="51" s="1"/>
  <c r="I37" i="51"/>
  <c r="J37" i="51" s="1"/>
  <c r="I36" i="51"/>
  <c r="J36" i="51" s="1"/>
  <c r="I35" i="51"/>
  <c r="J35" i="51" s="1"/>
  <c r="I34" i="51"/>
  <c r="J34" i="51" s="1"/>
  <c r="I33" i="51"/>
  <c r="J33" i="51" s="1"/>
  <c r="I32" i="51"/>
  <c r="J32" i="51" s="1"/>
  <c r="I31" i="51"/>
  <c r="J31" i="51" s="1"/>
  <c r="I30" i="51"/>
  <c r="J30" i="51" s="1"/>
  <c r="I29" i="51"/>
  <c r="J29" i="51" s="1"/>
  <c r="I28" i="51"/>
  <c r="J28" i="51" s="1"/>
  <c r="I27" i="51"/>
  <c r="J27" i="51" s="1"/>
  <c r="I26" i="51"/>
  <c r="J26" i="51" s="1"/>
  <c r="I25" i="51"/>
  <c r="J25" i="51" s="1"/>
  <c r="I24" i="51"/>
  <c r="J24" i="51" s="1"/>
  <c r="I23" i="51"/>
  <c r="J23" i="51" s="1"/>
  <c r="I22" i="51"/>
  <c r="J22" i="51" s="1"/>
  <c r="I21" i="51"/>
  <c r="J21" i="51" s="1"/>
  <c r="I20" i="51"/>
  <c r="J20" i="51" s="1"/>
  <c r="I19" i="51"/>
  <c r="J19" i="51" s="1"/>
  <c r="I18" i="51"/>
  <c r="J18" i="51" s="1"/>
  <c r="I17" i="51"/>
  <c r="J17" i="51" s="1"/>
  <c r="I16" i="51"/>
  <c r="J16" i="51" s="1"/>
  <c r="I15" i="51"/>
  <c r="J15" i="51" s="1"/>
  <c r="I14" i="51"/>
  <c r="J14" i="51" s="1"/>
  <c r="I13" i="51"/>
  <c r="J13" i="51" s="1"/>
  <c r="I11" i="51"/>
  <c r="J11" i="51" s="1"/>
  <c r="I10" i="51"/>
  <c r="J10" i="51" s="1"/>
  <c r="I162" i="56"/>
  <c r="J162" i="56" s="1"/>
  <c r="I161" i="56"/>
  <c r="J161" i="56" s="1"/>
  <c r="I160" i="56"/>
  <c r="J160" i="56" s="1"/>
  <c r="I159" i="56"/>
  <c r="J159" i="56" s="1"/>
  <c r="I158" i="56"/>
  <c r="J158" i="56" s="1"/>
  <c r="I157" i="56"/>
  <c r="J157" i="56" s="1"/>
  <c r="I156" i="56"/>
  <c r="J156" i="56" s="1"/>
  <c r="I154" i="56"/>
  <c r="J154" i="56" s="1"/>
  <c r="I153" i="56"/>
  <c r="J153" i="56" s="1"/>
  <c r="I152" i="56"/>
  <c r="J152" i="56" s="1"/>
  <c r="I151" i="56"/>
  <c r="J151" i="56" s="1"/>
  <c r="I150" i="56"/>
  <c r="J150" i="56" s="1"/>
  <c r="I149" i="56"/>
  <c r="J149" i="56" s="1"/>
  <c r="I148" i="56"/>
  <c r="J148" i="56" s="1"/>
  <c r="I147" i="56"/>
  <c r="J147" i="56" s="1"/>
  <c r="I146" i="56"/>
  <c r="J146" i="56" s="1"/>
  <c r="I145" i="56"/>
  <c r="J145" i="56" s="1"/>
  <c r="I144" i="56"/>
  <c r="J144" i="56" s="1"/>
  <c r="I143" i="56"/>
  <c r="J143" i="56" s="1"/>
  <c r="I142" i="56"/>
  <c r="J142" i="56" s="1"/>
  <c r="I141" i="56"/>
  <c r="J141" i="56" s="1"/>
  <c r="I140" i="56"/>
  <c r="J140" i="56" s="1"/>
  <c r="I139" i="56"/>
  <c r="J139" i="56" s="1"/>
  <c r="I138" i="56"/>
  <c r="J138" i="56" s="1"/>
  <c r="I137" i="56"/>
  <c r="J137" i="56" s="1"/>
  <c r="I136" i="56"/>
  <c r="J136" i="56" s="1"/>
  <c r="I134" i="56"/>
  <c r="J134" i="56" s="1"/>
  <c r="I133" i="56"/>
  <c r="J133" i="56" s="1"/>
  <c r="I132" i="56"/>
  <c r="J132" i="56" s="1"/>
  <c r="I131" i="56"/>
  <c r="J131" i="56" s="1"/>
  <c r="I130" i="56"/>
  <c r="J130" i="56" s="1"/>
  <c r="I129" i="56"/>
  <c r="J129" i="56" s="1"/>
  <c r="I128" i="56"/>
  <c r="J128" i="56" s="1"/>
  <c r="I127" i="56"/>
  <c r="J127" i="56" s="1"/>
  <c r="I126" i="56"/>
  <c r="J126" i="56" s="1"/>
  <c r="I125" i="56"/>
  <c r="J125" i="56" s="1"/>
  <c r="I124" i="56"/>
  <c r="J124" i="56" s="1"/>
  <c r="I123" i="56"/>
  <c r="J123" i="56" s="1"/>
  <c r="I122" i="56"/>
  <c r="J122" i="56" s="1"/>
  <c r="I121" i="56"/>
  <c r="J121" i="56" s="1"/>
  <c r="I119" i="56"/>
  <c r="J119" i="56" s="1"/>
  <c r="I117" i="56"/>
  <c r="J117" i="56" s="1"/>
  <c r="I116" i="56"/>
  <c r="J116" i="56" s="1"/>
  <c r="I115" i="56"/>
  <c r="J115" i="56" s="1"/>
  <c r="I114" i="56"/>
  <c r="J114" i="56" s="1"/>
  <c r="I113" i="56"/>
  <c r="J113" i="56" s="1"/>
  <c r="I111" i="56"/>
  <c r="J111" i="56" s="1"/>
  <c r="I109" i="56"/>
  <c r="J109" i="56" s="1"/>
  <c r="I107" i="56"/>
  <c r="J107" i="56" s="1"/>
  <c r="I106" i="56"/>
  <c r="J106" i="56" s="1"/>
  <c r="I105" i="56"/>
  <c r="J105" i="56" s="1"/>
  <c r="I104" i="56"/>
  <c r="J104" i="56" s="1"/>
  <c r="I103" i="56"/>
  <c r="J103" i="56" s="1"/>
  <c r="I102" i="56"/>
  <c r="J102" i="56" s="1"/>
  <c r="I101" i="56"/>
  <c r="J101" i="56" s="1"/>
  <c r="I99" i="56"/>
  <c r="J99" i="56" s="1"/>
  <c r="I98" i="56"/>
  <c r="J98" i="56" s="1"/>
  <c r="I97" i="56"/>
  <c r="J97" i="56" s="1"/>
  <c r="I96" i="56"/>
  <c r="J96" i="56" s="1"/>
  <c r="I95" i="56"/>
  <c r="J95" i="56" s="1"/>
  <c r="I94" i="56"/>
  <c r="J94" i="56" s="1"/>
  <c r="I93" i="56"/>
  <c r="J93" i="56" s="1"/>
  <c r="I92" i="56"/>
  <c r="J92" i="56" s="1"/>
  <c r="I91" i="56"/>
  <c r="J91" i="56" s="1"/>
  <c r="I89" i="56"/>
  <c r="J89" i="56" s="1"/>
  <c r="I88" i="56"/>
  <c r="J88" i="56" s="1"/>
  <c r="I87" i="56"/>
  <c r="J87" i="56" s="1"/>
  <c r="I86" i="56"/>
  <c r="J86" i="56" s="1"/>
  <c r="I85" i="56"/>
  <c r="J85" i="56" s="1"/>
  <c r="I84" i="56"/>
  <c r="J84" i="56" s="1"/>
  <c r="I83" i="56"/>
  <c r="J83" i="56" s="1"/>
  <c r="I82" i="56"/>
  <c r="J82" i="56" s="1"/>
  <c r="I81" i="56"/>
  <c r="J81" i="56" s="1"/>
  <c r="I80" i="56"/>
  <c r="J80" i="56" s="1"/>
  <c r="I79" i="56"/>
  <c r="J79" i="56" s="1"/>
  <c r="I78" i="56"/>
  <c r="J78" i="56" s="1"/>
  <c r="I77" i="56"/>
  <c r="J77" i="56" s="1"/>
  <c r="I76" i="56"/>
  <c r="J76" i="56" s="1"/>
  <c r="I74" i="56"/>
  <c r="J74" i="56" s="1"/>
  <c r="I73" i="56"/>
  <c r="J73" i="56" s="1"/>
  <c r="I72" i="56"/>
  <c r="J72" i="56" s="1"/>
  <c r="I71" i="56"/>
  <c r="J71" i="56" s="1"/>
  <c r="I70" i="56"/>
  <c r="J70" i="56" s="1"/>
  <c r="I68" i="56"/>
  <c r="J68" i="56" s="1"/>
  <c r="I67" i="56"/>
  <c r="J67" i="56" s="1"/>
  <c r="I66" i="56"/>
  <c r="J66" i="56" s="1"/>
  <c r="I65" i="56"/>
  <c r="J65" i="56" s="1"/>
  <c r="I64" i="56"/>
  <c r="J64" i="56" s="1"/>
  <c r="I63" i="56"/>
  <c r="J63" i="56" s="1"/>
  <c r="I62" i="56"/>
  <c r="J62" i="56" s="1"/>
  <c r="I61" i="56"/>
  <c r="J61" i="56" s="1"/>
  <c r="I60" i="56"/>
  <c r="J60" i="56" s="1"/>
  <c r="I59" i="56"/>
  <c r="J59" i="56" s="1"/>
  <c r="I58" i="56"/>
  <c r="J58" i="56" s="1"/>
  <c r="I57" i="56"/>
  <c r="J57" i="56" s="1"/>
  <c r="I56" i="56"/>
  <c r="J56" i="56" s="1"/>
  <c r="I55" i="56"/>
  <c r="J55" i="56" s="1"/>
  <c r="I54" i="56"/>
  <c r="J54" i="56" s="1"/>
  <c r="I53" i="56"/>
  <c r="J53" i="56" s="1"/>
  <c r="I52" i="56"/>
  <c r="J52" i="56" s="1"/>
  <c r="I51" i="56"/>
  <c r="J51" i="56" s="1"/>
  <c r="I50" i="56"/>
  <c r="J50" i="56" s="1"/>
  <c r="I49" i="56"/>
  <c r="J49" i="56" s="1"/>
  <c r="I48" i="56"/>
  <c r="J48" i="56" s="1"/>
  <c r="I47" i="56"/>
  <c r="J47" i="56" s="1"/>
  <c r="I46" i="56"/>
  <c r="J46" i="56" s="1"/>
  <c r="I45" i="56"/>
  <c r="J45" i="56" s="1"/>
  <c r="I44" i="56"/>
  <c r="J44" i="56" s="1"/>
  <c r="I43" i="56"/>
  <c r="J43" i="56" s="1"/>
  <c r="I42" i="56"/>
  <c r="J42" i="56" s="1"/>
  <c r="I41" i="56"/>
  <c r="J41" i="56" s="1"/>
  <c r="I40" i="56"/>
  <c r="J40" i="56" s="1"/>
  <c r="I39" i="56"/>
  <c r="J39" i="56" s="1"/>
  <c r="I38" i="56"/>
  <c r="J38" i="56" s="1"/>
  <c r="I37" i="56"/>
  <c r="J37" i="56" s="1"/>
  <c r="I36" i="56"/>
  <c r="J36" i="56" s="1"/>
  <c r="I35" i="56"/>
  <c r="J35" i="56" s="1"/>
  <c r="I34" i="56"/>
  <c r="J34" i="56" s="1"/>
  <c r="I33" i="56"/>
  <c r="J33" i="56" s="1"/>
  <c r="I32" i="56"/>
  <c r="J32" i="56" s="1"/>
  <c r="I31" i="56"/>
  <c r="J31" i="56" s="1"/>
  <c r="I30" i="56"/>
  <c r="J30" i="56" s="1"/>
  <c r="I29" i="56"/>
  <c r="J29" i="56" s="1"/>
  <c r="I28" i="56"/>
  <c r="J28" i="56" s="1"/>
  <c r="I27" i="56"/>
  <c r="J27" i="56" s="1"/>
  <c r="I26" i="56"/>
  <c r="J26" i="56" s="1"/>
  <c r="I25" i="56"/>
  <c r="J25" i="56" s="1"/>
  <c r="I24" i="56"/>
  <c r="J24" i="56" s="1"/>
  <c r="I23" i="56"/>
  <c r="J23" i="56" s="1"/>
  <c r="I22" i="56"/>
  <c r="J22" i="56" s="1"/>
  <c r="I21" i="56"/>
  <c r="J21" i="56" s="1"/>
  <c r="I20" i="56"/>
  <c r="J20" i="56" s="1"/>
  <c r="I19" i="56"/>
  <c r="J19" i="56" s="1"/>
  <c r="I18" i="56"/>
  <c r="J18" i="56" s="1"/>
  <c r="I17" i="56"/>
  <c r="J17" i="56" s="1"/>
  <c r="I16" i="56"/>
  <c r="J16" i="56" s="1"/>
  <c r="I15" i="56"/>
  <c r="J15" i="56" s="1"/>
  <c r="I14" i="56"/>
  <c r="J14" i="56" s="1"/>
  <c r="I13" i="56"/>
  <c r="J13" i="56" s="1"/>
  <c r="I12" i="56"/>
  <c r="J12" i="56" s="1"/>
  <c r="I165" i="57"/>
  <c r="J165" i="57" s="1"/>
  <c r="I164" i="57"/>
  <c r="J164" i="57" s="1"/>
  <c r="I163" i="57"/>
  <c r="J163" i="57" s="1"/>
  <c r="I162" i="57"/>
  <c r="J162" i="57" s="1"/>
  <c r="I161" i="57"/>
  <c r="J161" i="57" s="1"/>
  <c r="I160" i="57"/>
  <c r="J160" i="57" s="1"/>
  <c r="I159" i="57"/>
  <c r="J159" i="57" s="1"/>
  <c r="I158" i="57"/>
  <c r="J158" i="57" s="1"/>
  <c r="I157" i="57"/>
  <c r="J157" i="57" s="1"/>
  <c r="I156" i="57"/>
  <c r="J156" i="57" s="1"/>
  <c r="I155" i="57"/>
  <c r="J155" i="57" s="1"/>
  <c r="I154" i="57"/>
  <c r="J154" i="57" s="1"/>
  <c r="I153" i="57"/>
  <c r="J153" i="57" s="1"/>
  <c r="I152" i="57"/>
  <c r="J152" i="57" s="1"/>
  <c r="I151" i="57"/>
  <c r="J151" i="57" s="1"/>
  <c r="I150" i="57"/>
  <c r="J150" i="57" s="1"/>
  <c r="I149" i="57"/>
  <c r="J149" i="57" s="1"/>
  <c r="I148" i="57"/>
  <c r="J148" i="57" s="1"/>
  <c r="I147" i="57"/>
  <c r="J147" i="57" s="1"/>
  <c r="I146" i="57"/>
  <c r="J146" i="57" s="1"/>
  <c r="I145" i="57"/>
  <c r="J145" i="57" s="1"/>
  <c r="I143" i="57"/>
  <c r="J143" i="57" s="1"/>
  <c r="I142" i="57"/>
  <c r="J142" i="57" s="1"/>
  <c r="I141" i="57"/>
  <c r="J141" i="57" s="1"/>
  <c r="I140" i="57"/>
  <c r="J140" i="57" s="1"/>
  <c r="I139" i="57"/>
  <c r="J139" i="57" s="1"/>
  <c r="I138" i="57"/>
  <c r="J138" i="57" s="1"/>
  <c r="I137" i="57"/>
  <c r="J137" i="57" s="1"/>
  <c r="I135" i="57"/>
  <c r="J135" i="57" s="1"/>
  <c r="I134" i="57"/>
  <c r="J134" i="57" s="1"/>
  <c r="I133" i="57"/>
  <c r="J133" i="57" s="1"/>
  <c r="I131" i="57"/>
  <c r="J131" i="57" s="1"/>
  <c r="I130" i="57"/>
  <c r="J130" i="57" s="1"/>
  <c r="I129" i="57"/>
  <c r="J129" i="57" s="1"/>
  <c r="I128" i="57"/>
  <c r="J128" i="57" s="1"/>
  <c r="I127" i="57"/>
  <c r="J127" i="57" s="1"/>
  <c r="I126" i="57"/>
  <c r="J126" i="57" s="1"/>
  <c r="I125" i="57"/>
  <c r="J125" i="57" s="1"/>
  <c r="I124" i="57"/>
  <c r="J124" i="57" s="1"/>
  <c r="I123" i="57"/>
  <c r="J123" i="57" s="1"/>
  <c r="I122" i="57"/>
  <c r="J122" i="57" s="1"/>
  <c r="I121" i="57"/>
  <c r="J121" i="57" s="1"/>
  <c r="I120" i="57"/>
  <c r="J120" i="57" s="1"/>
  <c r="I119" i="57"/>
  <c r="J119" i="57" s="1"/>
  <c r="I118" i="57"/>
  <c r="J118" i="57" s="1"/>
  <c r="I117" i="57"/>
  <c r="J117" i="57" s="1"/>
  <c r="I116" i="57"/>
  <c r="J116" i="57" s="1"/>
  <c r="I115" i="57"/>
  <c r="J115" i="57" s="1"/>
  <c r="I113" i="57"/>
  <c r="J113" i="57" s="1"/>
  <c r="I112" i="57"/>
  <c r="J112" i="57" s="1"/>
  <c r="I111" i="57"/>
  <c r="J111" i="57" s="1"/>
  <c r="I110" i="57"/>
  <c r="J110" i="57" s="1"/>
  <c r="I109" i="57"/>
  <c r="J109" i="57" s="1"/>
  <c r="J107" i="57"/>
  <c r="I107" i="57"/>
  <c r="J106" i="57"/>
  <c r="I106" i="57"/>
  <c r="J105" i="57"/>
  <c r="I105" i="57"/>
  <c r="J104" i="57"/>
  <c r="I104" i="57"/>
  <c r="J103" i="57"/>
  <c r="I103" i="57"/>
  <c r="J102" i="57"/>
  <c r="I102" i="57"/>
  <c r="J101" i="57"/>
  <c r="I101" i="57"/>
  <c r="J100" i="57"/>
  <c r="I100" i="57"/>
  <c r="J99" i="57"/>
  <c r="I99" i="57"/>
  <c r="J98" i="57"/>
  <c r="I98" i="57"/>
  <c r="J97" i="57"/>
  <c r="I97" i="57"/>
  <c r="J96" i="57"/>
  <c r="I96" i="57"/>
  <c r="J95" i="57"/>
  <c r="I95" i="57"/>
  <c r="J94" i="57"/>
  <c r="I94" i="57"/>
  <c r="J93" i="57"/>
  <c r="I93" i="57"/>
  <c r="J92" i="57"/>
  <c r="I92" i="57"/>
  <c r="J91" i="57"/>
  <c r="I91" i="57"/>
  <c r="J90" i="57"/>
  <c r="I90" i="57"/>
  <c r="J89" i="57"/>
  <c r="I89" i="57"/>
  <c r="J88" i="57"/>
  <c r="I88" i="57"/>
  <c r="J87" i="57"/>
  <c r="I87" i="57"/>
  <c r="J86" i="57"/>
  <c r="I86" i="57"/>
  <c r="J85" i="57"/>
  <c r="I85" i="57"/>
  <c r="J84" i="57"/>
  <c r="I84" i="57"/>
  <c r="J83" i="57"/>
  <c r="I83" i="57"/>
  <c r="J82" i="57"/>
  <c r="I82" i="57"/>
  <c r="J81" i="57"/>
  <c r="I81" i="57"/>
  <c r="J80" i="57"/>
  <c r="I80" i="57"/>
  <c r="J79" i="57"/>
  <c r="I79" i="57"/>
  <c r="J78" i="57"/>
  <c r="I78" i="57"/>
  <c r="J77" i="57"/>
  <c r="I77" i="57"/>
  <c r="J76" i="57"/>
  <c r="I76" i="57"/>
  <c r="I75" i="57"/>
  <c r="J75" i="57" s="1"/>
  <c r="I74" i="57"/>
  <c r="J74" i="57" s="1"/>
  <c r="I72" i="57"/>
  <c r="J72" i="57" s="1"/>
  <c r="I71" i="57"/>
  <c r="J71" i="57" s="1"/>
  <c r="I70" i="57"/>
  <c r="J70" i="57" s="1"/>
  <c r="I69" i="57"/>
  <c r="J69" i="57" s="1"/>
  <c r="I68" i="57"/>
  <c r="J68" i="57" s="1"/>
  <c r="I67" i="57"/>
  <c r="J67" i="57" s="1"/>
  <c r="I66" i="57"/>
  <c r="J66" i="57" s="1"/>
  <c r="I65" i="57"/>
  <c r="J65" i="57" s="1"/>
  <c r="I64" i="57"/>
  <c r="J64" i="57" s="1"/>
  <c r="I63" i="57"/>
  <c r="J63" i="57" s="1"/>
  <c r="I62" i="57"/>
  <c r="J62" i="57" s="1"/>
  <c r="I61" i="57"/>
  <c r="J61" i="57" s="1"/>
  <c r="I60" i="57"/>
  <c r="J60" i="57" s="1"/>
  <c r="I59" i="57"/>
  <c r="J59" i="57" s="1"/>
  <c r="I58" i="57"/>
  <c r="J58" i="57" s="1"/>
  <c r="I57" i="57"/>
  <c r="J57" i="57" s="1"/>
  <c r="I56" i="57"/>
  <c r="J56" i="57" s="1"/>
  <c r="I55" i="57"/>
  <c r="J55" i="57" s="1"/>
  <c r="I53" i="57"/>
  <c r="J53" i="57" s="1"/>
  <c r="I52" i="57"/>
  <c r="J52" i="57" s="1"/>
  <c r="I51" i="57"/>
  <c r="J51" i="57" s="1"/>
  <c r="I50" i="57"/>
  <c r="J50" i="57" s="1"/>
  <c r="I48" i="57"/>
  <c r="J48" i="57" s="1"/>
  <c r="I47" i="57"/>
  <c r="J47" i="57" s="1"/>
  <c r="I46" i="57"/>
  <c r="J46" i="57" s="1"/>
  <c r="I45" i="57"/>
  <c r="J45" i="57" s="1"/>
  <c r="I44" i="57"/>
  <c r="J44" i="57" s="1"/>
  <c r="I43" i="57"/>
  <c r="J43" i="57" s="1"/>
  <c r="I42" i="57"/>
  <c r="J42" i="57" s="1"/>
  <c r="I41" i="57"/>
  <c r="J41" i="57" s="1"/>
  <c r="I40" i="57"/>
  <c r="J40" i="57" s="1"/>
  <c r="I39" i="57"/>
  <c r="J39" i="57" s="1"/>
  <c r="I38" i="57"/>
  <c r="J38" i="57" s="1"/>
  <c r="I37" i="57"/>
  <c r="J37" i="57" s="1"/>
  <c r="I36" i="57"/>
  <c r="J36" i="57" s="1"/>
  <c r="I35" i="57"/>
  <c r="J35" i="57" s="1"/>
  <c r="I33" i="57"/>
  <c r="J33" i="57" s="1"/>
  <c r="I32" i="57"/>
  <c r="J32" i="57" s="1"/>
  <c r="I31" i="57"/>
  <c r="J31" i="57" s="1"/>
  <c r="I30" i="57"/>
  <c r="J30" i="57" s="1"/>
  <c r="I29" i="57"/>
  <c r="J29" i="57" s="1"/>
  <c r="I28" i="57"/>
  <c r="J28" i="57" s="1"/>
  <c r="I27" i="57"/>
  <c r="J27" i="57" s="1"/>
  <c r="I26" i="57"/>
  <c r="J26" i="57" s="1"/>
  <c r="I25" i="57"/>
  <c r="J25" i="57" s="1"/>
  <c r="I24" i="57"/>
  <c r="J24" i="57" s="1"/>
  <c r="I23" i="57"/>
  <c r="J23" i="57" s="1"/>
  <c r="I22" i="57"/>
  <c r="J22" i="57" s="1"/>
  <c r="I21" i="57"/>
  <c r="J21" i="57" s="1"/>
  <c r="I20" i="57"/>
  <c r="J20" i="57" s="1"/>
  <c r="I19" i="57"/>
  <c r="J19" i="57" s="1"/>
  <c r="I18" i="57"/>
  <c r="J18" i="57" s="1"/>
  <c r="I17" i="57"/>
  <c r="J17" i="57" s="1"/>
  <c r="I16" i="57"/>
  <c r="J16" i="57" s="1"/>
  <c r="I15" i="57"/>
  <c r="J15" i="57" s="1"/>
  <c r="I14" i="57"/>
  <c r="J14" i="57" s="1"/>
  <c r="I13" i="57"/>
  <c r="J13" i="57" s="1"/>
  <c r="I12" i="57"/>
  <c r="J12" i="57" s="1"/>
  <c r="I11" i="57"/>
  <c r="J11" i="57" s="1"/>
  <c r="I10" i="57"/>
  <c r="J10" i="57" s="1"/>
  <c r="I90" i="54"/>
  <c r="J90" i="54" s="1"/>
  <c r="I89" i="54"/>
  <c r="J89" i="54" s="1"/>
  <c r="I88" i="54"/>
  <c r="J88" i="54" s="1"/>
  <c r="I87" i="54"/>
  <c r="J87" i="54" s="1"/>
  <c r="I86" i="54"/>
  <c r="J86" i="54" s="1"/>
  <c r="I85" i="54"/>
  <c r="J85" i="54" s="1"/>
  <c r="I84" i="54"/>
  <c r="J84" i="54" s="1"/>
  <c r="I83" i="54"/>
  <c r="J83" i="54" s="1"/>
  <c r="I82" i="54"/>
  <c r="J82" i="54" s="1"/>
  <c r="I80" i="54"/>
  <c r="J80" i="54" s="1"/>
  <c r="I79" i="54"/>
  <c r="J79" i="54" s="1"/>
  <c r="I78" i="54"/>
  <c r="J78" i="54" s="1"/>
  <c r="I77" i="54"/>
  <c r="J77" i="54" s="1"/>
  <c r="I76" i="54"/>
  <c r="J76" i="54" s="1"/>
  <c r="I75" i="54"/>
  <c r="J75" i="54" s="1"/>
  <c r="I74" i="54"/>
  <c r="J74" i="54" s="1"/>
  <c r="I73" i="54"/>
  <c r="J73" i="54" s="1"/>
  <c r="I72" i="54"/>
  <c r="J72" i="54" s="1"/>
  <c r="I71" i="54"/>
  <c r="J71" i="54" s="1"/>
  <c r="I70" i="54"/>
  <c r="J70" i="54" s="1"/>
  <c r="I68" i="54"/>
  <c r="J68" i="54" s="1"/>
  <c r="I67" i="54"/>
  <c r="J67" i="54" s="1"/>
  <c r="I66" i="54"/>
  <c r="J66" i="54" s="1"/>
  <c r="I65" i="54"/>
  <c r="J65" i="54" s="1"/>
  <c r="I64" i="54"/>
  <c r="J64" i="54" s="1"/>
  <c r="I63" i="54"/>
  <c r="J63" i="54" s="1"/>
  <c r="I62" i="54"/>
  <c r="J62" i="54" s="1"/>
  <c r="I61" i="54"/>
  <c r="J61" i="54" s="1"/>
  <c r="I60" i="54"/>
  <c r="J60" i="54" s="1"/>
  <c r="I59" i="54"/>
  <c r="J59" i="54" s="1"/>
  <c r="I58" i="54"/>
  <c r="J58" i="54" s="1"/>
  <c r="I57" i="54"/>
  <c r="J57" i="54" s="1"/>
  <c r="I56" i="54"/>
  <c r="J56" i="54" s="1"/>
  <c r="I55" i="54"/>
  <c r="J55" i="54" s="1"/>
  <c r="I54" i="54"/>
  <c r="J54" i="54" s="1"/>
  <c r="I53" i="54"/>
  <c r="J53" i="54" s="1"/>
  <c r="I52" i="54"/>
  <c r="J52" i="54" s="1"/>
  <c r="I51" i="54"/>
  <c r="J51" i="54" s="1"/>
  <c r="I50" i="54"/>
  <c r="J50" i="54" s="1"/>
  <c r="I49" i="54"/>
  <c r="J49" i="54" s="1"/>
  <c r="I48" i="54"/>
  <c r="J48" i="54" s="1"/>
  <c r="I47" i="54"/>
  <c r="J47" i="54" s="1"/>
  <c r="I46" i="54"/>
  <c r="J46" i="54" s="1"/>
  <c r="I45" i="54"/>
  <c r="J45" i="54" s="1"/>
  <c r="I44" i="54"/>
  <c r="J44" i="54" s="1"/>
  <c r="I43" i="54"/>
  <c r="J43" i="54" s="1"/>
  <c r="I42" i="54"/>
  <c r="J42" i="54" s="1"/>
  <c r="I40" i="54"/>
  <c r="J40" i="54" s="1"/>
  <c r="I39" i="54"/>
  <c r="J39" i="54" s="1"/>
  <c r="I38" i="54"/>
  <c r="J38" i="54" s="1"/>
  <c r="I37" i="54"/>
  <c r="J37" i="54" s="1"/>
  <c r="I36" i="54"/>
  <c r="J36" i="54" s="1"/>
  <c r="I35" i="54"/>
  <c r="J35" i="54" s="1"/>
  <c r="I34" i="54"/>
  <c r="J34" i="54" s="1"/>
  <c r="I33" i="54"/>
  <c r="J33" i="54" s="1"/>
  <c r="I32" i="54"/>
  <c r="J32" i="54" s="1"/>
  <c r="I31" i="54"/>
  <c r="J31" i="54" s="1"/>
  <c r="I30" i="54"/>
  <c r="J30" i="54" s="1"/>
  <c r="I29" i="54"/>
  <c r="J29" i="54" s="1"/>
  <c r="I28" i="54"/>
  <c r="J28" i="54" s="1"/>
  <c r="I27" i="54"/>
  <c r="J27" i="54" s="1"/>
  <c r="I26" i="54"/>
  <c r="J26" i="54" s="1"/>
  <c r="I25" i="54"/>
  <c r="J25" i="54" s="1"/>
  <c r="I24" i="54"/>
  <c r="J24" i="54" s="1"/>
  <c r="I23" i="54"/>
  <c r="J23" i="54" s="1"/>
  <c r="I22" i="54"/>
  <c r="J22" i="54" s="1"/>
  <c r="I21" i="54"/>
  <c r="J21" i="54" s="1"/>
  <c r="I20" i="54"/>
  <c r="J20" i="54" s="1"/>
  <c r="I19" i="54"/>
  <c r="J19" i="54" s="1"/>
  <c r="I18" i="54"/>
  <c r="J18" i="54" s="1"/>
  <c r="I17" i="54"/>
  <c r="J17" i="54" s="1"/>
  <c r="I16" i="54"/>
  <c r="J16" i="54" s="1"/>
  <c r="I14" i="54"/>
  <c r="J14" i="54" s="1"/>
  <c r="I13" i="54"/>
  <c r="J13" i="54" s="1"/>
  <c r="I12" i="54"/>
  <c r="J12" i="54" s="1"/>
  <c r="I11" i="54"/>
  <c r="J11" i="54" s="1"/>
  <c r="I10" i="54"/>
  <c r="J10" i="54" s="1"/>
  <c r="I10" i="25"/>
  <c r="J10" i="25" s="1"/>
  <c r="J112" i="59"/>
  <c r="I112" i="59"/>
  <c r="J111" i="59"/>
  <c r="I111" i="59"/>
  <c r="J110" i="59"/>
  <c r="I110" i="59"/>
  <c r="I108" i="59"/>
  <c r="J108" i="59" s="1"/>
  <c r="I106" i="59"/>
  <c r="J106" i="59" s="1"/>
  <c r="I105" i="59"/>
  <c r="J105" i="59" s="1"/>
  <c r="I104" i="59"/>
  <c r="J104" i="59" s="1"/>
  <c r="I103" i="59"/>
  <c r="J103" i="59" s="1"/>
  <c r="I102" i="59"/>
  <c r="J102" i="59" s="1"/>
  <c r="I101" i="59"/>
  <c r="J101" i="59" s="1"/>
  <c r="I100" i="59"/>
  <c r="J100" i="59" s="1"/>
  <c r="I99" i="59"/>
  <c r="J99" i="59" s="1"/>
  <c r="I98" i="59"/>
  <c r="J98" i="59" s="1"/>
  <c r="I96" i="59"/>
  <c r="J96" i="59" s="1"/>
  <c r="I95" i="59"/>
  <c r="J95" i="59" s="1"/>
  <c r="I94" i="59"/>
  <c r="J94" i="59" s="1"/>
  <c r="I92" i="59"/>
  <c r="J92" i="59" s="1"/>
  <c r="I91" i="59"/>
  <c r="J91" i="59" s="1"/>
  <c r="I90" i="59"/>
  <c r="J90" i="59" s="1"/>
  <c r="I89" i="59"/>
  <c r="J89" i="59" s="1"/>
  <c r="I88" i="59"/>
  <c r="J88" i="59" s="1"/>
  <c r="I87" i="59"/>
  <c r="J87" i="59" s="1"/>
  <c r="I86" i="59"/>
  <c r="J86" i="59" s="1"/>
  <c r="I85" i="59"/>
  <c r="J85" i="59" s="1"/>
  <c r="I84" i="59"/>
  <c r="J84" i="59" s="1"/>
  <c r="I83" i="59"/>
  <c r="J83" i="59" s="1"/>
  <c r="I82" i="59"/>
  <c r="J82" i="59" s="1"/>
  <c r="I81" i="59"/>
  <c r="J81" i="59" s="1"/>
  <c r="I80" i="59"/>
  <c r="J80" i="59" s="1"/>
  <c r="I79" i="59"/>
  <c r="J79" i="59" s="1"/>
  <c r="I77" i="59"/>
  <c r="J77" i="59" s="1"/>
  <c r="I76" i="59"/>
  <c r="J76" i="59" s="1"/>
  <c r="I75" i="59"/>
  <c r="J75" i="59" s="1"/>
  <c r="I74" i="59"/>
  <c r="J74" i="59" s="1"/>
  <c r="I73" i="59"/>
  <c r="J73" i="59" s="1"/>
  <c r="I72" i="59"/>
  <c r="J72" i="59" s="1"/>
  <c r="I71" i="59"/>
  <c r="J71" i="59" s="1"/>
  <c r="I70" i="59"/>
  <c r="J70" i="59" s="1"/>
  <c r="I69" i="59"/>
  <c r="J69" i="59" s="1"/>
  <c r="I67" i="59"/>
  <c r="J67" i="59" s="1"/>
  <c r="I66" i="59"/>
  <c r="J66" i="59" s="1"/>
  <c r="I65" i="59"/>
  <c r="J65" i="59" s="1"/>
  <c r="I64" i="59"/>
  <c r="J64" i="59" s="1"/>
  <c r="I63" i="59"/>
  <c r="J63" i="59" s="1"/>
  <c r="I62" i="59"/>
  <c r="J62" i="59" s="1"/>
  <c r="I61" i="59"/>
  <c r="J61" i="59" s="1"/>
  <c r="I60" i="59"/>
  <c r="J60" i="59" s="1"/>
  <c r="I59" i="59"/>
  <c r="J59" i="59" s="1"/>
  <c r="I57" i="59"/>
  <c r="J57" i="59" s="1"/>
  <c r="I56" i="59"/>
  <c r="J56" i="59" s="1"/>
  <c r="I55" i="59"/>
  <c r="J55" i="59" s="1"/>
  <c r="I54" i="59"/>
  <c r="J54" i="59" s="1"/>
  <c r="I53" i="59"/>
  <c r="J53" i="59" s="1"/>
  <c r="I52" i="59"/>
  <c r="J52" i="59" s="1"/>
  <c r="I51" i="59"/>
  <c r="J51" i="59" s="1"/>
  <c r="I50" i="59"/>
  <c r="J50" i="59" s="1"/>
  <c r="I49" i="59"/>
  <c r="J49" i="59" s="1"/>
  <c r="I48" i="59"/>
  <c r="J48" i="59" s="1"/>
  <c r="I47" i="59"/>
  <c r="J47" i="59" s="1"/>
  <c r="I46" i="59"/>
  <c r="J46" i="59" s="1"/>
  <c r="I45" i="59"/>
  <c r="J45" i="59" s="1"/>
  <c r="I44" i="59"/>
  <c r="J44" i="59" s="1"/>
  <c r="I43" i="59"/>
  <c r="J43" i="59" s="1"/>
  <c r="I42" i="59"/>
  <c r="J42" i="59" s="1"/>
  <c r="I41" i="59"/>
  <c r="J41" i="59" s="1"/>
  <c r="I40" i="59"/>
  <c r="J40" i="59" s="1"/>
  <c r="I39" i="59"/>
  <c r="J39" i="59" s="1"/>
  <c r="I38" i="59"/>
  <c r="J38" i="59" s="1"/>
  <c r="I37" i="59"/>
  <c r="J37" i="59" s="1"/>
  <c r="I36" i="59"/>
  <c r="J36" i="59" s="1"/>
  <c r="I35" i="59"/>
  <c r="J35" i="59" s="1"/>
  <c r="I34" i="59"/>
  <c r="J34" i="59" s="1"/>
  <c r="I33" i="59"/>
  <c r="J33" i="59" s="1"/>
  <c r="I32" i="59"/>
  <c r="J32" i="59" s="1"/>
  <c r="I31" i="59"/>
  <c r="J31" i="59" s="1"/>
  <c r="I30" i="59"/>
  <c r="J30" i="59" s="1"/>
  <c r="I29" i="59"/>
  <c r="J29" i="59" s="1"/>
  <c r="I28" i="59"/>
  <c r="J28" i="59" s="1"/>
  <c r="I27" i="59"/>
  <c r="J27" i="59" s="1"/>
  <c r="I26" i="59"/>
  <c r="J26" i="59" s="1"/>
  <c r="I25" i="59"/>
  <c r="J25" i="59" s="1"/>
  <c r="I24" i="59"/>
  <c r="J24" i="59" s="1"/>
  <c r="I23" i="59"/>
  <c r="J23" i="59" s="1"/>
  <c r="I22" i="59"/>
  <c r="J22" i="59" s="1"/>
  <c r="I21" i="59"/>
  <c r="J21" i="59" s="1"/>
  <c r="I20" i="59"/>
  <c r="J20" i="59" s="1"/>
  <c r="I19" i="59"/>
  <c r="J19" i="59" s="1"/>
  <c r="I18" i="59"/>
  <c r="J18" i="59" s="1"/>
  <c r="I17" i="59"/>
  <c r="J17" i="59" s="1"/>
  <c r="I16" i="59"/>
  <c r="J16" i="59" s="1"/>
  <c r="I15" i="59"/>
  <c r="J15" i="59" s="1"/>
  <c r="I14" i="59"/>
  <c r="J14" i="59" s="1"/>
  <c r="I13" i="59"/>
  <c r="J13" i="59" s="1"/>
  <c r="I12" i="59"/>
  <c r="J12" i="59" s="1"/>
  <c r="I11" i="59"/>
  <c r="J11" i="59" s="1"/>
  <c r="I10" i="59"/>
  <c r="E112" i="59"/>
  <c r="F112" i="59" s="1"/>
  <c r="E111" i="59"/>
  <c r="H111" i="59" s="1"/>
  <c r="K111" i="59" s="1"/>
  <c r="E110" i="59"/>
  <c r="E108" i="59"/>
  <c r="F108" i="59" s="1"/>
  <c r="E106" i="59"/>
  <c r="F106" i="59" s="1"/>
  <c r="E105" i="59"/>
  <c r="E104" i="59"/>
  <c r="F104" i="59" s="1"/>
  <c r="E103" i="59"/>
  <c r="E102" i="59"/>
  <c r="F102" i="59" s="1"/>
  <c r="E101" i="59"/>
  <c r="H101" i="59" s="1"/>
  <c r="K101" i="59" s="1"/>
  <c r="E100" i="59"/>
  <c r="F100" i="59" s="1"/>
  <c r="E99" i="59"/>
  <c r="H99" i="59" s="1"/>
  <c r="K99" i="59" s="1"/>
  <c r="E98" i="59"/>
  <c r="F98" i="59" s="1"/>
  <c r="E96" i="59"/>
  <c r="E95" i="59"/>
  <c r="H95" i="59" s="1"/>
  <c r="K95" i="59" s="1"/>
  <c r="E94" i="59"/>
  <c r="E92" i="59"/>
  <c r="F92" i="59" s="1"/>
  <c r="E91" i="59"/>
  <c r="H91" i="59" s="1"/>
  <c r="K91" i="59" s="1"/>
  <c r="E90" i="59"/>
  <c r="H90" i="59" s="1"/>
  <c r="K90" i="59" s="1"/>
  <c r="E89" i="59"/>
  <c r="H89" i="59" s="1"/>
  <c r="K89" i="59" s="1"/>
  <c r="E88" i="59"/>
  <c r="H88" i="59" s="1"/>
  <c r="K88" i="59" s="1"/>
  <c r="E87" i="59"/>
  <c r="H87" i="59" s="1"/>
  <c r="K87" i="59" s="1"/>
  <c r="E86" i="59"/>
  <c r="F86" i="59" s="1"/>
  <c r="E85" i="59"/>
  <c r="H85" i="59" s="1"/>
  <c r="K85" i="59" s="1"/>
  <c r="E84" i="59"/>
  <c r="F84" i="59" s="1"/>
  <c r="E83" i="59"/>
  <c r="H83" i="59" s="1"/>
  <c r="K83" i="59" s="1"/>
  <c r="E82" i="59"/>
  <c r="F82" i="59" s="1"/>
  <c r="E81" i="59"/>
  <c r="H81" i="59" s="1"/>
  <c r="K81" i="59" s="1"/>
  <c r="E80" i="59"/>
  <c r="F80" i="59" s="1"/>
  <c r="E79" i="59"/>
  <c r="H79" i="59" s="1"/>
  <c r="K79" i="59" s="1"/>
  <c r="E77" i="59"/>
  <c r="H77" i="59" s="1"/>
  <c r="K77" i="59" s="1"/>
  <c r="E76" i="59"/>
  <c r="H76" i="59" s="1"/>
  <c r="K76" i="59" s="1"/>
  <c r="E75" i="59"/>
  <c r="F75" i="59" s="1"/>
  <c r="E74" i="59"/>
  <c r="H74" i="59" s="1"/>
  <c r="K74" i="59" s="1"/>
  <c r="E73" i="59"/>
  <c r="F73" i="59" s="1"/>
  <c r="E72" i="59"/>
  <c r="H72" i="59" s="1"/>
  <c r="K72" i="59" s="1"/>
  <c r="E71" i="59"/>
  <c r="F71" i="59" s="1"/>
  <c r="E70" i="59"/>
  <c r="H70" i="59" s="1"/>
  <c r="K70" i="59" s="1"/>
  <c r="E69" i="59"/>
  <c r="H69" i="59" s="1"/>
  <c r="K69" i="59" s="1"/>
  <c r="E67" i="59"/>
  <c r="E66" i="59"/>
  <c r="H66" i="59" s="1"/>
  <c r="K66" i="59" s="1"/>
  <c r="E65" i="59"/>
  <c r="E64" i="59"/>
  <c r="H64" i="59" s="1"/>
  <c r="K64" i="59" s="1"/>
  <c r="E63" i="59"/>
  <c r="E62" i="59"/>
  <c r="H62" i="59" s="1"/>
  <c r="K62" i="59" s="1"/>
  <c r="E61" i="59"/>
  <c r="E60" i="59"/>
  <c r="H60" i="59" s="1"/>
  <c r="K60" i="59" s="1"/>
  <c r="E59" i="59"/>
  <c r="E57" i="59"/>
  <c r="F57" i="59" s="1"/>
  <c r="E56" i="59"/>
  <c r="H56" i="59" s="1"/>
  <c r="K56" i="59" s="1"/>
  <c r="E55" i="59"/>
  <c r="F55" i="59" s="1"/>
  <c r="E54" i="59"/>
  <c r="H54" i="59" s="1"/>
  <c r="K54" i="59" s="1"/>
  <c r="E53" i="59"/>
  <c r="F53" i="59" s="1"/>
  <c r="E52" i="59"/>
  <c r="H52" i="59" s="1"/>
  <c r="K52" i="59" s="1"/>
  <c r="E51" i="59"/>
  <c r="F51" i="59" s="1"/>
  <c r="E50" i="59"/>
  <c r="H50" i="59" s="1"/>
  <c r="K50" i="59" s="1"/>
  <c r="E49" i="59"/>
  <c r="F49" i="59" s="1"/>
  <c r="E48" i="59"/>
  <c r="H48" i="59" s="1"/>
  <c r="K48" i="59" s="1"/>
  <c r="E47" i="59"/>
  <c r="F47" i="59" s="1"/>
  <c r="E46" i="59"/>
  <c r="H46" i="59" s="1"/>
  <c r="K46" i="59" s="1"/>
  <c r="E45" i="59"/>
  <c r="F45" i="59" s="1"/>
  <c r="E44" i="59"/>
  <c r="H44" i="59" s="1"/>
  <c r="K44" i="59" s="1"/>
  <c r="E43" i="59"/>
  <c r="F43" i="59" s="1"/>
  <c r="E42" i="59"/>
  <c r="H42" i="59" s="1"/>
  <c r="K42" i="59" s="1"/>
  <c r="E41" i="59"/>
  <c r="F41" i="59" s="1"/>
  <c r="E40" i="59"/>
  <c r="H40" i="59" s="1"/>
  <c r="K40" i="59" s="1"/>
  <c r="E39" i="59"/>
  <c r="F39" i="59" s="1"/>
  <c r="E38" i="59"/>
  <c r="H38" i="59" s="1"/>
  <c r="K38" i="59" s="1"/>
  <c r="E37" i="59"/>
  <c r="F37" i="59" s="1"/>
  <c r="E36" i="59"/>
  <c r="H36" i="59" s="1"/>
  <c r="K36" i="59" s="1"/>
  <c r="E35" i="59"/>
  <c r="F35" i="59" s="1"/>
  <c r="E34" i="59"/>
  <c r="H34" i="59" s="1"/>
  <c r="K34" i="59" s="1"/>
  <c r="E33" i="59"/>
  <c r="F33" i="59" s="1"/>
  <c r="E32" i="59"/>
  <c r="H32" i="59" s="1"/>
  <c r="K32" i="59" s="1"/>
  <c r="E31" i="59"/>
  <c r="F31" i="59" s="1"/>
  <c r="E30" i="59"/>
  <c r="H30" i="59" s="1"/>
  <c r="K30" i="59" s="1"/>
  <c r="E29" i="59"/>
  <c r="F29" i="59" s="1"/>
  <c r="E28" i="59"/>
  <c r="H28" i="59" s="1"/>
  <c r="K28" i="59" s="1"/>
  <c r="E27" i="59"/>
  <c r="F27" i="59" s="1"/>
  <c r="E26" i="59"/>
  <c r="H26" i="59" s="1"/>
  <c r="K26" i="59" s="1"/>
  <c r="E25" i="59"/>
  <c r="F25" i="59" s="1"/>
  <c r="E24" i="59"/>
  <c r="H24" i="59" s="1"/>
  <c r="K24" i="59" s="1"/>
  <c r="E23" i="59"/>
  <c r="F23" i="59" s="1"/>
  <c r="E22" i="59"/>
  <c r="H22" i="59" s="1"/>
  <c r="K22" i="59" s="1"/>
  <c r="E21" i="59"/>
  <c r="F21" i="59" s="1"/>
  <c r="E20" i="59"/>
  <c r="H20" i="59" s="1"/>
  <c r="K20" i="59" s="1"/>
  <c r="E19" i="59"/>
  <c r="F19" i="59" s="1"/>
  <c r="E18" i="59"/>
  <c r="H18" i="59" s="1"/>
  <c r="K18" i="59" s="1"/>
  <c r="E17" i="59"/>
  <c r="F17" i="59" s="1"/>
  <c r="E16" i="59"/>
  <c r="H16" i="59" s="1"/>
  <c r="K16" i="59" s="1"/>
  <c r="E15" i="59"/>
  <c r="F15" i="59" s="1"/>
  <c r="E14" i="59"/>
  <c r="H14" i="59" s="1"/>
  <c r="K14" i="59" s="1"/>
  <c r="E13" i="59"/>
  <c r="F13" i="59" s="1"/>
  <c r="E12" i="59"/>
  <c r="H12" i="59" s="1"/>
  <c r="K12" i="59" s="1"/>
  <c r="E11" i="59"/>
  <c r="F11" i="59" s="1"/>
  <c r="J10" i="59"/>
  <c r="E90" i="54"/>
  <c r="F90" i="54" s="1"/>
  <c r="E89" i="54"/>
  <c r="H89" i="54" s="1"/>
  <c r="K89" i="54" s="1"/>
  <c r="E88" i="54"/>
  <c r="F88" i="54" s="1"/>
  <c r="E87" i="54"/>
  <c r="H87" i="54" s="1"/>
  <c r="K87" i="54" s="1"/>
  <c r="E86" i="54"/>
  <c r="H86" i="54" s="1"/>
  <c r="K86" i="54" s="1"/>
  <c r="E85" i="54"/>
  <c r="H85" i="54" s="1"/>
  <c r="K85" i="54" s="1"/>
  <c r="E84" i="54"/>
  <c r="H84" i="54" s="1"/>
  <c r="K84" i="54" s="1"/>
  <c r="E83" i="54"/>
  <c r="H83" i="54" s="1"/>
  <c r="K83" i="54" s="1"/>
  <c r="E82" i="54"/>
  <c r="H82" i="54" s="1"/>
  <c r="K82" i="54" s="1"/>
  <c r="E80" i="54"/>
  <c r="H80" i="54" s="1"/>
  <c r="K80" i="54" s="1"/>
  <c r="E79" i="54"/>
  <c r="H79" i="54" s="1"/>
  <c r="K79" i="54" s="1"/>
  <c r="E78" i="54"/>
  <c r="H78" i="54" s="1"/>
  <c r="K78" i="54" s="1"/>
  <c r="E77" i="54"/>
  <c r="H77" i="54" s="1"/>
  <c r="K77" i="54" s="1"/>
  <c r="E76" i="54"/>
  <c r="H76" i="54" s="1"/>
  <c r="K76" i="54" s="1"/>
  <c r="E75" i="54"/>
  <c r="H75" i="54" s="1"/>
  <c r="K75" i="54" s="1"/>
  <c r="E74" i="54"/>
  <c r="H74" i="54" s="1"/>
  <c r="K74" i="54" s="1"/>
  <c r="E73" i="54"/>
  <c r="H73" i="54" s="1"/>
  <c r="K73" i="54" s="1"/>
  <c r="E72" i="54"/>
  <c r="H72" i="54" s="1"/>
  <c r="K72" i="54" s="1"/>
  <c r="E71" i="54"/>
  <c r="H71" i="54" s="1"/>
  <c r="K71" i="54" s="1"/>
  <c r="E70" i="54"/>
  <c r="H70" i="54" s="1"/>
  <c r="K70" i="54" s="1"/>
  <c r="E68" i="54"/>
  <c r="H68" i="54" s="1"/>
  <c r="K68" i="54" s="1"/>
  <c r="E67" i="54"/>
  <c r="H67" i="54" s="1"/>
  <c r="K67" i="54" s="1"/>
  <c r="E66" i="54"/>
  <c r="H66" i="54" s="1"/>
  <c r="K66" i="54" s="1"/>
  <c r="E65" i="54"/>
  <c r="H65" i="54" s="1"/>
  <c r="K65" i="54" s="1"/>
  <c r="E64" i="54"/>
  <c r="H64" i="54" s="1"/>
  <c r="K64" i="54" s="1"/>
  <c r="E63" i="54"/>
  <c r="H63" i="54" s="1"/>
  <c r="K63" i="54" s="1"/>
  <c r="E62" i="54"/>
  <c r="H62" i="54" s="1"/>
  <c r="K62" i="54" s="1"/>
  <c r="E61" i="54"/>
  <c r="H61" i="54" s="1"/>
  <c r="K61" i="54" s="1"/>
  <c r="E60" i="54"/>
  <c r="H60" i="54" s="1"/>
  <c r="K60" i="54" s="1"/>
  <c r="E59" i="54"/>
  <c r="H59" i="54" s="1"/>
  <c r="K59" i="54" s="1"/>
  <c r="E58" i="54"/>
  <c r="H58" i="54" s="1"/>
  <c r="K58" i="54" s="1"/>
  <c r="E57" i="54"/>
  <c r="H57" i="54" s="1"/>
  <c r="K57" i="54" s="1"/>
  <c r="E56" i="54"/>
  <c r="H56" i="54" s="1"/>
  <c r="K56" i="54" s="1"/>
  <c r="E55" i="54"/>
  <c r="H55" i="54" s="1"/>
  <c r="K55" i="54" s="1"/>
  <c r="E54" i="54"/>
  <c r="F54" i="54" s="1"/>
  <c r="E53" i="54"/>
  <c r="H53" i="54" s="1"/>
  <c r="K53" i="54" s="1"/>
  <c r="E52" i="54"/>
  <c r="H52" i="54" s="1"/>
  <c r="K52" i="54" s="1"/>
  <c r="E51" i="54"/>
  <c r="H51" i="54" s="1"/>
  <c r="K51" i="54" s="1"/>
  <c r="E50" i="54"/>
  <c r="H50" i="54" s="1"/>
  <c r="K50" i="54" s="1"/>
  <c r="E49" i="54"/>
  <c r="H49" i="54" s="1"/>
  <c r="K49" i="54" s="1"/>
  <c r="E48" i="54"/>
  <c r="H48" i="54" s="1"/>
  <c r="K48" i="54" s="1"/>
  <c r="E47" i="54"/>
  <c r="H47" i="54" s="1"/>
  <c r="K47" i="54" s="1"/>
  <c r="E46" i="54"/>
  <c r="F46" i="54" s="1"/>
  <c r="E45" i="54"/>
  <c r="H45" i="54" s="1"/>
  <c r="K45" i="54" s="1"/>
  <c r="E44" i="54"/>
  <c r="F44" i="54" s="1"/>
  <c r="E43" i="54"/>
  <c r="H43" i="54" s="1"/>
  <c r="K43" i="54" s="1"/>
  <c r="E42" i="54"/>
  <c r="F42" i="54" s="1"/>
  <c r="E40" i="54"/>
  <c r="E39" i="54"/>
  <c r="H39" i="54" s="1"/>
  <c r="K39" i="54" s="1"/>
  <c r="E38" i="54"/>
  <c r="E37" i="54"/>
  <c r="H37" i="54" s="1"/>
  <c r="K37" i="54" s="1"/>
  <c r="E36" i="54"/>
  <c r="E35" i="54"/>
  <c r="H35" i="54" s="1"/>
  <c r="K35" i="54" s="1"/>
  <c r="E34" i="54"/>
  <c r="E33" i="54"/>
  <c r="H33" i="54" s="1"/>
  <c r="K33" i="54" s="1"/>
  <c r="E32" i="54"/>
  <c r="E31" i="54"/>
  <c r="H31" i="54" s="1"/>
  <c r="K31" i="54" s="1"/>
  <c r="E30" i="54"/>
  <c r="E29" i="54"/>
  <c r="H29" i="54" s="1"/>
  <c r="K29" i="54" s="1"/>
  <c r="E28" i="54"/>
  <c r="E27" i="54"/>
  <c r="H27" i="54" s="1"/>
  <c r="K27" i="54" s="1"/>
  <c r="E26" i="54"/>
  <c r="E25" i="54"/>
  <c r="H25" i="54" s="1"/>
  <c r="K25" i="54" s="1"/>
  <c r="E24" i="54"/>
  <c r="E23" i="54"/>
  <c r="H23" i="54" s="1"/>
  <c r="K23" i="54" s="1"/>
  <c r="E22" i="54"/>
  <c r="E21" i="54"/>
  <c r="H21" i="54" s="1"/>
  <c r="K21" i="54" s="1"/>
  <c r="E20" i="54"/>
  <c r="E19" i="54"/>
  <c r="H19" i="54" s="1"/>
  <c r="K19" i="54" s="1"/>
  <c r="E18" i="54"/>
  <c r="E17" i="54"/>
  <c r="H17" i="54" s="1"/>
  <c r="K17" i="54" s="1"/>
  <c r="E16" i="54"/>
  <c r="E14" i="54"/>
  <c r="F14" i="54" s="1"/>
  <c r="E13" i="54"/>
  <c r="H13" i="54" s="1"/>
  <c r="K13" i="54" s="1"/>
  <c r="E12" i="54"/>
  <c r="F12" i="54" s="1"/>
  <c r="E11" i="54"/>
  <c r="H11" i="54" s="1"/>
  <c r="K11" i="54" s="1"/>
  <c r="F164" i="57"/>
  <c r="F162" i="57"/>
  <c r="F160" i="57"/>
  <c r="H158" i="57"/>
  <c r="K158" i="57" s="1"/>
  <c r="F156" i="57"/>
  <c r="H154" i="57"/>
  <c r="K154" i="57" s="1"/>
  <c r="H152" i="57"/>
  <c r="K152" i="57" s="1"/>
  <c r="H150" i="57"/>
  <c r="K150" i="57" s="1"/>
  <c r="H148" i="57"/>
  <c r="K148" i="57" s="1"/>
  <c r="H146" i="57"/>
  <c r="K146" i="57" s="1"/>
  <c r="F143" i="57"/>
  <c r="H142" i="57"/>
  <c r="K142" i="57" s="1"/>
  <c r="F141" i="57"/>
  <c r="H140" i="57"/>
  <c r="K140" i="57" s="1"/>
  <c r="F139" i="57"/>
  <c r="H138" i="57"/>
  <c r="K138" i="57" s="1"/>
  <c r="F137" i="57"/>
  <c r="H135" i="57"/>
  <c r="K135" i="57" s="1"/>
  <c r="H134" i="57"/>
  <c r="K134" i="57" s="1"/>
  <c r="H133" i="57"/>
  <c r="K133" i="57" s="1"/>
  <c r="F131" i="57"/>
  <c r="H130" i="57"/>
  <c r="K130" i="57" s="1"/>
  <c r="F129" i="57"/>
  <c r="H128" i="57"/>
  <c r="K128" i="57" s="1"/>
  <c r="F127" i="57"/>
  <c r="H126" i="57"/>
  <c r="K126" i="57" s="1"/>
  <c r="F125" i="57"/>
  <c r="H124" i="57"/>
  <c r="K124" i="57" s="1"/>
  <c r="F123" i="57"/>
  <c r="H122" i="57"/>
  <c r="K122" i="57" s="1"/>
  <c r="F121" i="57"/>
  <c r="H120" i="57"/>
  <c r="K120" i="57" s="1"/>
  <c r="F119" i="57"/>
  <c r="H118" i="57"/>
  <c r="K118" i="57" s="1"/>
  <c r="F117" i="57"/>
  <c r="H116" i="57"/>
  <c r="K116" i="57" s="1"/>
  <c r="F115" i="57"/>
  <c r="H112" i="57"/>
  <c r="K112" i="57" s="1"/>
  <c r="H110" i="57"/>
  <c r="K110" i="57" s="1"/>
  <c r="H106" i="57"/>
  <c r="K106" i="57" s="1"/>
  <c r="F105" i="57"/>
  <c r="H104" i="57"/>
  <c r="K104" i="57" s="1"/>
  <c r="H102" i="57"/>
  <c r="K102" i="57" s="1"/>
  <c r="F101" i="57"/>
  <c r="H100" i="57"/>
  <c r="K100" i="57" s="1"/>
  <c r="H98" i="57"/>
  <c r="K98" i="57" s="1"/>
  <c r="F97" i="57"/>
  <c r="H96" i="57"/>
  <c r="K96" i="57" s="1"/>
  <c r="H94" i="57"/>
  <c r="K94" i="57" s="1"/>
  <c r="F93" i="57"/>
  <c r="H92" i="57"/>
  <c r="K92" i="57" s="1"/>
  <c r="H90" i="57"/>
  <c r="K90" i="57" s="1"/>
  <c r="F89" i="57"/>
  <c r="H88" i="57"/>
  <c r="K88" i="57" s="1"/>
  <c r="H86" i="57"/>
  <c r="K86" i="57" s="1"/>
  <c r="F85" i="57"/>
  <c r="H84" i="57"/>
  <c r="K84" i="57" s="1"/>
  <c r="H82" i="57"/>
  <c r="K82" i="57" s="1"/>
  <c r="F81" i="57"/>
  <c r="H80" i="57"/>
  <c r="K80" i="57" s="1"/>
  <c r="H78" i="57"/>
  <c r="K78" i="57" s="1"/>
  <c r="F77" i="57"/>
  <c r="H76" i="57"/>
  <c r="K76" i="57" s="1"/>
  <c r="F75" i="57"/>
  <c r="H74" i="57"/>
  <c r="K74" i="57" s="1"/>
  <c r="F72" i="57"/>
  <c r="H71" i="57"/>
  <c r="K71" i="57" s="1"/>
  <c r="F70" i="57"/>
  <c r="H69" i="57"/>
  <c r="K69" i="57" s="1"/>
  <c r="F68" i="57"/>
  <c r="H67" i="57"/>
  <c r="K67" i="57" s="1"/>
  <c r="F66" i="57"/>
  <c r="H65" i="57"/>
  <c r="K65" i="57" s="1"/>
  <c r="F64" i="57"/>
  <c r="H63" i="57"/>
  <c r="K63" i="57" s="1"/>
  <c r="F62" i="57"/>
  <c r="H61" i="57"/>
  <c r="K61" i="57" s="1"/>
  <c r="F60" i="57"/>
  <c r="H59" i="57"/>
  <c r="K59" i="57" s="1"/>
  <c r="F58" i="57"/>
  <c r="H57" i="57"/>
  <c r="K57" i="57" s="1"/>
  <c r="F56" i="57"/>
  <c r="H55" i="57"/>
  <c r="K55" i="57" s="1"/>
  <c r="H53" i="57"/>
  <c r="K53" i="57" s="1"/>
  <c r="H52" i="57"/>
  <c r="K52" i="57" s="1"/>
  <c r="H51" i="57"/>
  <c r="K51" i="57" s="1"/>
  <c r="H50" i="57"/>
  <c r="K50" i="57" s="1"/>
  <c r="H48" i="57"/>
  <c r="K48" i="57" s="1"/>
  <c r="H47" i="57"/>
  <c r="K47" i="57" s="1"/>
  <c r="H46" i="57"/>
  <c r="K46" i="57" s="1"/>
  <c r="H45" i="57"/>
  <c r="K45" i="57" s="1"/>
  <c r="F44" i="57"/>
  <c r="H43" i="57"/>
  <c r="K43" i="57" s="1"/>
  <c r="F42" i="57"/>
  <c r="H41" i="57"/>
  <c r="K41" i="57" s="1"/>
  <c r="F40" i="57"/>
  <c r="H39" i="57"/>
  <c r="F38" i="57"/>
  <c r="H37" i="57"/>
  <c r="K37" i="57" s="1"/>
  <c r="F36" i="57"/>
  <c r="H35" i="57"/>
  <c r="K35" i="57" s="1"/>
  <c r="F33" i="57"/>
  <c r="H32" i="57"/>
  <c r="K32" i="57" s="1"/>
  <c r="F31" i="57"/>
  <c r="H30" i="57"/>
  <c r="K30" i="57" s="1"/>
  <c r="F29" i="57"/>
  <c r="H28" i="57"/>
  <c r="K28" i="57" s="1"/>
  <c r="F27" i="57"/>
  <c r="H26" i="57"/>
  <c r="K26" i="57" s="1"/>
  <c r="F25" i="57"/>
  <c r="H24" i="57"/>
  <c r="K24" i="57" s="1"/>
  <c r="F23" i="57"/>
  <c r="H22" i="57"/>
  <c r="K22" i="57" s="1"/>
  <c r="F21" i="57"/>
  <c r="H20" i="57"/>
  <c r="K20" i="57" s="1"/>
  <c r="F19" i="57"/>
  <c r="H18" i="57"/>
  <c r="K18" i="57" s="1"/>
  <c r="F17" i="57"/>
  <c r="H16" i="57"/>
  <c r="K16" i="57" s="1"/>
  <c r="F15" i="57"/>
  <c r="H14" i="57"/>
  <c r="K14" i="57" s="1"/>
  <c r="F13" i="57"/>
  <c r="H12" i="57"/>
  <c r="K12" i="57" s="1"/>
  <c r="F11" i="57"/>
  <c r="E162" i="56"/>
  <c r="F162" i="56" s="1"/>
  <c r="E161" i="56"/>
  <c r="H161" i="56" s="1"/>
  <c r="K161" i="56" s="1"/>
  <c r="E160" i="56"/>
  <c r="E159" i="56"/>
  <c r="H159" i="56" s="1"/>
  <c r="K159" i="56" s="1"/>
  <c r="E158" i="56"/>
  <c r="F158" i="56" s="1"/>
  <c r="E157" i="56"/>
  <c r="H157" i="56" s="1"/>
  <c r="K157" i="56" s="1"/>
  <c r="E156" i="56"/>
  <c r="E154" i="56"/>
  <c r="E153" i="56"/>
  <c r="H153" i="56" s="1"/>
  <c r="K153" i="56" s="1"/>
  <c r="E152" i="56"/>
  <c r="E151" i="56"/>
  <c r="H151" i="56" s="1"/>
  <c r="K151" i="56" s="1"/>
  <c r="E150" i="56"/>
  <c r="E149" i="56"/>
  <c r="H149" i="56" s="1"/>
  <c r="K149" i="56" s="1"/>
  <c r="E148" i="56"/>
  <c r="E147" i="56"/>
  <c r="H147" i="56" s="1"/>
  <c r="K147" i="56" s="1"/>
  <c r="E146" i="56"/>
  <c r="E145" i="56"/>
  <c r="H145" i="56" s="1"/>
  <c r="K145" i="56" s="1"/>
  <c r="E144" i="56"/>
  <c r="E143" i="56"/>
  <c r="H143" i="56" s="1"/>
  <c r="K143" i="56" s="1"/>
  <c r="E142" i="56"/>
  <c r="E141" i="56"/>
  <c r="H141" i="56" s="1"/>
  <c r="K141" i="56" s="1"/>
  <c r="E140" i="56"/>
  <c r="E139" i="56"/>
  <c r="H139" i="56" s="1"/>
  <c r="K139" i="56" s="1"/>
  <c r="E138" i="56"/>
  <c r="E137" i="56"/>
  <c r="H137" i="56" s="1"/>
  <c r="K137" i="56" s="1"/>
  <c r="E136" i="56"/>
  <c r="E134" i="56"/>
  <c r="E133" i="56"/>
  <c r="E132" i="56"/>
  <c r="E131" i="56"/>
  <c r="E130" i="56"/>
  <c r="E129" i="56"/>
  <c r="E128" i="56"/>
  <c r="E127" i="56"/>
  <c r="H127" i="56" s="1"/>
  <c r="K127" i="56" s="1"/>
  <c r="E126" i="56"/>
  <c r="E125" i="56"/>
  <c r="E124" i="56"/>
  <c r="F124" i="56" s="1"/>
  <c r="E123" i="56"/>
  <c r="H123" i="56" s="1"/>
  <c r="K123" i="56" s="1"/>
  <c r="E122" i="56"/>
  <c r="E121" i="56"/>
  <c r="E119" i="56"/>
  <c r="E117" i="56"/>
  <c r="E116" i="56"/>
  <c r="H116" i="56" s="1"/>
  <c r="K116" i="56" s="1"/>
  <c r="E115" i="56"/>
  <c r="E114" i="56"/>
  <c r="H114" i="56" s="1"/>
  <c r="K114" i="56" s="1"/>
  <c r="E113" i="56"/>
  <c r="E111" i="56"/>
  <c r="E109" i="56"/>
  <c r="E107" i="56"/>
  <c r="F107" i="56" s="1"/>
  <c r="E106" i="56"/>
  <c r="H106" i="56" s="1"/>
  <c r="K106" i="56" s="1"/>
  <c r="E105" i="56"/>
  <c r="E104" i="56"/>
  <c r="H104" i="56" s="1"/>
  <c r="K104" i="56" s="1"/>
  <c r="E103" i="56"/>
  <c r="E102" i="56"/>
  <c r="H102" i="56" s="1"/>
  <c r="K102" i="56" s="1"/>
  <c r="E101" i="56"/>
  <c r="F101" i="56" s="1"/>
  <c r="E99" i="56"/>
  <c r="E98" i="56"/>
  <c r="H98" i="56" s="1"/>
  <c r="K98" i="56" s="1"/>
  <c r="E97" i="56"/>
  <c r="E96" i="56"/>
  <c r="H96" i="56" s="1"/>
  <c r="K96" i="56" s="1"/>
  <c r="E95" i="56"/>
  <c r="E94" i="56"/>
  <c r="H94" i="56" s="1"/>
  <c r="K94" i="56" s="1"/>
  <c r="E93" i="56"/>
  <c r="E92" i="56"/>
  <c r="H92" i="56" s="1"/>
  <c r="K92" i="56" s="1"/>
  <c r="E91" i="56"/>
  <c r="E89" i="56"/>
  <c r="E88" i="56"/>
  <c r="H88" i="56" s="1"/>
  <c r="K88" i="56" s="1"/>
  <c r="E87" i="56"/>
  <c r="E86" i="56"/>
  <c r="H86" i="56" s="1"/>
  <c r="K86" i="56" s="1"/>
  <c r="E85" i="56"/>
  <c r="F85" i="56" s="1"/>
  <c r="E84" i="56"/>
  <c r="H84" i="56" s="1"/>
  <c r="K84" i="56" s="1"/>
  <c r="E83" i="56"/>
  <c r="E82" i="56"/>
  <c r="H82" i="56" s="1"/>
  <c r="K82" i="56" s="1"/>
  <c r="E81" i="56"/>
  <c r="E80" i="56"/>
  <c r="H80" i="56" s="1"/>
  <c r="K80" i="56" s="1"/>
  <c r="E79" i="56"/>
  <c r="E78" i="56"/>
  <c r="H78" i="56" s="1"/>
  <c r="K78" i="56" s="1"/>
  <c r="E77" i="56"/>
  <c r="E76" i="56"/>
  <c r="H76" i="56" s="1"/>
  <c r="K76" i="56" s="1"/>
  <c r="E74" i="56"/>
  <c r="E73" i="56"/>
  <c r="E72" i="56"/>
  <c r="F72" i="56" s="1"/>
  <c r="E71" i="56"/>
  <c r="E70" i="56"/>
  <c r="E68" i="56"/>
  <c r="E67" i="56"/>
  <c r="H67" i="56" s="1"/>
  <c r="K67" i="56" s="1"/>
  <c r="E66" i="56"/>
  <c r="E65" i="56"/>
  <c r="H65" i="56" s="1"/>
  <c r="K65" i="56" s="1"/>
  <c r="E64" i="56"/>
  <c r="E63" i="56"/>
  <c r="H63" i="56" s="1"/>
  <c r="K63" i="56" s="1"/>
  <c r="E62" i="56"/>
  <c r="E61" i="56"/>
  <c r="H61" i="56" s="1"/>
  <c r="K61" i="56" s="1"/>
  <c r="E60" i="56"/>
  <c r="E59" i="56"/>
  <c r="H59" i="56" s="1"/>
  <c r="K59" i="56" s="1"/>
  <c r="E58" i="56"/>
  <c r="E57" i="56"/>
  <c r="H57" i="56" s="1"/>
  <c r="K57" i="56" s="1"/>
  <c r="E56" i="56"/>
  <c r="E55" i="56"/>
  <c r="H55" i="56" s="1"/>
  <c r="K55" i="56" s="1"/>
  <c r="E54" i="56"/>
  <c r="E53" i="56"/>
  <c r="H53" i="56" s="1"/>
  <c r="K53" i="56" s="1"/>
  <c r="E52" i="56"/>
  <c r="E51" i="56"/>
  <c r="H51" i="56" s="1"/>
  <c r="K51" i="56" s="1"/>
  <c r="E50" i="56"/>
  <c r="E49" i="56"/>
  <c r="H49" i="56" s="1"/>
  <c r="K49" i="56" s="1"/>
  <c r="E48" i="56"/>
  <c r="E47" i="56"/>
  <c r="H47" i="56" s="1"/>
  <c r="K47" i="56" s="1"/>
  <c r="E46" i="56"/>
  <c r="E45" i="56"/>
  <c r="H45" i="56" s="1"/>
  <c r="K45" i="56" s="1"/>
  <c r="E44" i="56"/>
  <c r="E43" i="56"/>
  <c r="H43" i="56" s="1"/>
  <c r="K43" i="56" s="1"/>
  <c r="E42" i="56"/>
  <c r="F42" i="56" s="1"/>
  <c r="E41" i="56"/>
  <c r="H41" i="56" s="1"/>
  <c r="K41" i="56" s="1"/>
  <c r="E40" i="56"/>
  <c r="F40" i="56" s="1"/>
  <c r="E39" i="56"/>
  <c r="H39" i="56" s="1"/>
  <c r="K39" i="56" s="1"/>
  <c r="E38" i="56"/>
  <c r="E37" i="56"/>
  <c r="H37" i="56" s="1"/>
  <c r="K37" i="56" s="1"/>
  <c r="E36" i="56"/>
  <c r="E35" i="56"/>
  <c r="H35" i="56" s="1"/>
  <c r="K35" i="56" s="1"/>
  <c r="E34" i="56"/>
  <c r="F34" i="56" s="1"/>
  <c r="E33" i="56"/>
  <c r="H33" i="56" s="1"/>
  <c r="K33" i="56" s="1"/>
  <c r="E32" i="56"/>
  <c r="F32" i="56" s="1"/>
  <c r="E31" i="56"/>
  <c r="H31" i="56" s="1"/>
  <c r="K31" i="56" s="1"/>
  <c r="E30" i="56"/>
  <c r="F30" i="56" s="1"/>
  <c r="E29" i="56"/>
  <c r="H29" i="56" s="1"/>
  <c r="K29" i="56" s="1"/>
  <c r="E28" i="56"/>
  <c r="F28" i="56" s="1"/>
  <c r="E27" i="56"/>
  <c r="H27" i="56" s="1"/>
  <c r="K27" i="56" s="1"/>
  <c r="E26" i="56"/>
  <c r="F26" i="56" s="1"/>
  <c r="E25" i="56"/>
  <c r="H25" i="56" s="1"/>
  <c r="K25" i="56" s="1"/>
  <c r="E24" i="56"/>
  <c r="F24" i="56" s="1"/>
  <c r="E23" i="56"/>
  <c r="H23" i="56" s="1"/>
  <c r="K23" i="56" s="1"/>
  <c r="E22" i="56"/>
  <c r="F22" i="56" s="1"/>
  <c r="E21" i="56"/>
  <c r="H21" i="56" s="1"/>
  <c r="K21" i="56" s="1"/>
  <c r="E20" i="56"/>
  <c r="F20" i="56" s="1"/>
  <c r="E19" i="56"/>
  <c r="H19" i="56" s="1"/>
  <c r="K19" i="56" s="1"/>
  <c r="E18" i="56"/>
  <c r="F18" i="56" s="1"/>
  <c r="E17" i="56"/>
  <c r="H17" i="56" s="1"/>
  <c r="K17" i="56" s="1"/>
  <c r="E16" i="56"/>
  <c r="F16" i="56" s="1"/>
  <c r="E15" i="56"/>
  <c r="H15" i="56" s="1"/>
  <c r="K15" i="56" s="1"/>
  <c r="E14" i="56"/>
  <c r="F14" i="56" s="1"/>
  <c r="E13" i="56"/>
  <c r="H13" i="56" s="1"/>
  <c r="K13" i="56" s="1"/>
  <c r="E38" i="51"/>
  <c r="E37" i="51"/>
  <c r="H37" i="51" s="1"/>
  <c r="K37" i="51" s="1"/>
  <c r="E36" i="51"/>
  <c r="E35" i="51"/>
  <c r="H35" i="51" s="1"/>
  <c r="K35" i="51" s="1"/>
  <c r="E34" i="51"/>
  <c r="E33" i="51"/>
  <c r="H33" i="51" s="1"/>
  <c r="K33" i="51" s="1"/>
  <c r="E32" i="51"/>
  <c r="E31" i="51"/>
  <c r="H31" i="51" s="1"/>
  <c r="K31" i="51" s="1"/>
  <c r="E30" i="51"/>
  <c r="E29" i="51"/>
  <c r="H29" i="51" s="1"/>
  <c r="K29" i="51" s="1"/>
  <c r="E28" i="51"/>
  <c r="E27" i="51"/>
  <c r="H27" i="51" s="1"/>
  <c r="K27" i="51" s="1"/>
  <c r="E26" i="51"/>
  <c r="E25" i="51"/>
  <c r="H25" i="51" s="1"/>
  <c r="K25" i="51" s="1"/>
  <c r="E24" i="51"/>
  <c r="E23" i="51"/>
  <c r="H23" i="51" s="1"/>
  <c r="K23" i="51" s="1"/>
  <c r="E22" i="51"/>
  <c r="E21" i="51"/>
  <c r="H21" i="51" s="1"/>
  <c r="K21" i="51" s="1"/>
  <c r="E20" i="51"/>
  <c r="E19" i="51"/>
  <c r="H19" i="51" s="1"/>
  <c r="K19" i="51" s="1"/>
  <c r="E17" i="51"/>
  <c r="H17" i="51" s="1"/>
  <c r="K17" i="51" s="1"/>
  <c r="E16" i="51"/>
  <c r="E15" i="51"/>
  <c r="H15" i="51" s="1"/>
  <c r="K15" i="51" s="1"/>
  <c r="E14" i="51"/>
  <c r="E13" i="51"/>
  <c r="H13" i="51" s="1"/>
  <c r="K13" i="51" s="1"/>
  <c r="E11" i="51"/>
  <c r="F11" i="51" s="1"/>
  <c r="N28" i="63"/>
  <c r="G16" i="63"/>
  <c r="K99" i="58" l="1"/>
  <c r="H120" i="53"/>
  <c r="K120" i="53" s="1"/>
  <c r="K39" i="57"/>
  <c r="F59" i="58"/>
  <c r="F63" i="57"/>
  <c r="H177" i="53"/>
  <c r="K177" i="53" s="1"/>
  <c r="H184" i="58"/>
  <c r="K184" i="58" s="1"/>
  <c r="H69" i="58"/>
  <c r="K69" i="58" s="1"/>
  <c r="H210" i="53"/>
  <c r="K210" i="53" s="1"/>
  <c r="H45" i="61"/>
  <c r="K45" i="61" s="1"/>
  <c r="H11" i="31"/>
  <c r="K11" i="31" s="1"/>
  <c r="H11" i="35"/>
  <c r="K11" i="35" s="1"/>
  <c r="H175" i="58"/>
  <c r="K175" i="58" s="1"/>
  <c r="H301" i="58"/>
  <c r="K301" i="58" s="1"/>
  <c r="H34" i="31"/>
  <c r="K34" i="31" s="1"/>
  <c r="H225" i="53"/>
  <c r="K225" i="53" s="1"/>
  <c r="H20" i="25"/>
  <c r="K20" i="25" s="1"/>
  <c r="H269" i="58"/>
  <c r="K269" i="58" s="1"/>
  <c r="H351" i="58"/>
  <c r="K351" i="58" s="1"/>
  <c r="H138" i="53"/>
  <c r="K138" i="53" s="1"/>
  <c r="H42" i="29"/>
  <c r="K42" i="29" s="1"/>
  <c r="H17" i="31"/>
  <c r="K17" i="31" s="1"/>
  <c r="H48" i="58"/>
  <c r="K48" i="58" s="1"/>
  <c r="F73" i="58"/>
  <c r="H137" i="58"/>
  <c r="K137" i="58" s="1"/>
  <c r="H179" i="58"/>
  <c r="K179" i="58" s="1"/>
  <c r="F218" i="58"/>
  <c r="H66" i="53"/>
  <c r="K66" i="53" s="1"/>
  <c r="H161" i="53"/>
  <c r="K161" i="53" s="1"/>
  <c r="H39" i="28"/>
  <c r="K39" i="28" s="1"/>
  <c r="F23" i="29"/>
  <c r="H28" i="29"/>
  <c r="K28" i="29" s="1"/>
  <c r="H75" i="25"/>
  <c r="K75" i="25" s="1"/>
  <c r="H131" i="25"/>
  <c r="K131" i="25" s="1"/>
  <c r="H136" i="25"/>
  <c r="K136" i="25" s="1"/>
  <c r="H325" i="58"/>
  <c r="K325" i="58" s="1"/>
  <c r="H367" i="58"/>
  <c r="K367" i="58" s="1"/>
  <c r="H193" i="53"/>
  <c r="K193" i="53" s="1"/>
  <c r="H241" i="53"/>
  <c r="K241" i="53" s="1"/>
  <c r="H31" i="61"/>
  <c r="K31" i="61" s="1"/>
  <c r="H11" i="29"/>
  <c r="K11" i="29" s="1"/>
  <c r="H71" i="59"/>
  <c r="K71" i="59" s="1"/>
  <c r="H24" i="25"/>
  <c r="K24" i="25" s="1"/>
  <c r="H23" i="58"/>
  <c r="K23" i="58" s="1"/>
  <c r="H88" i="58"/>
  <c r="K88" i="58" s="1"/>
  <c r="H126" i="58"/>
  <c r="K126" i="58" s="1"/>
  <c r="H158" i="58"/>
  <c r="K158" i="58" s="1"/>
  <c r="F224" i="58"/>
  <c r="H240" i="58"/>
  <c r="K240" i="58" s="1"/>
  <c r="H250" i="58"/>
  <c r="K250" i="58" s="1"/>
  <c r="H263" i="58"/>
  <c r="K263" i="58" s="1"/>
  <c r="F342" i="58"/>
  <c r="H375" i="58"/>
  <c r="K375" i="58" s="1"/>
  <c r="H86" i="53"/>
  <c r="K86" i="53" s="1"/>
  <c r="H154" i="53"/>
  <c r="K154" i="53" s="1"/>
  <c r="H185" i="53"/>
  <c r="K185" i="53" s="1"/>
  <c r="H37" i="61"/>
  <c r="K37" i="61" s="1"/>
  <c r="H10" i="35"/>
  <c r="K10" i="35" s="1"/>
  <c r="H32" i="28"/>
  <c r="K32" i="28" s="1"/>
  <c r="F19" i="29"/>
  <c r="H36" i="29"/>
  <c r="K36" i="29" s="1"/>
  <c r="H33" i="59"/>
  <c r="K33" i="59" s="1"/>
  <c r="H102" i="59"/>
  <c r="K102" i="59" s="1"/>
  <c r="H54" i="54"/>
  <c r="K54" i="54" s="1"/>
  <c r="H61" i="25"/>
  <c r="K61" i="25" s="1"/>
  <c r="H13" i="58"/>
  <c r="K13" i="58" s="1"/>
  <c r="H77" i="58"/>
  <c r="K77" i="58" s="1"/>
  <c r="H106" i="58"/>
  <c r="K106" i="58" s="1"/>
  <c r="H173" i="58"/>
  <c r="K173" i="58" s="1"/>
  <c r="H177" i="58"/>
  <c r="K177" i="58" s="1"/>
  <c r="H190" i="58"/>
  <c r="K190" i="58" s="1"/>
  <c r="H198" i="58"/>
  <c r="K198" i="58" s="1"/>
  <c r="F210" i="58"/>
  <c r="H234" i="58"/>
  <c r="K234" i="58" s="1"/>
  <c r="H49" i="59"/>
  <c r="K49" i="59" s="1"/>
  <c r="H16" i="25"/>
  <c r="K16" i="25" s="1"/>
  <c r="F32" i="25"/>
  <c r="H149" i="58"/>
  <c r="K149" i="58" s="1"/>
  <c r="H287" i="58"/>
  <c r="K287" i="58" s="1"/>
  <c r="H291" i="58"/>
  <c r="K291" i="58" s="1"/>
  <c r="H319" i="58"/>
  <c r="K319" i="58" s="1"/>
  <c r="H359" i="58"/>
  <c r="K359" i="58" s="1"/>
  <c r="F20" i="53"/>
  <c r="H169" i="53"/>
  <c r="K169" i="53" s="1"/>
  <c r="H201" i="53"/>
  <c r="K201" i="53" s="1"/>
  <c r="H233" i="53"/>
  <c r="K233" i="53" s="1"/>
  <c r="H247" i="53"/>
  <c r="K247" i="53" s="1"/>
  <c r="H13" i="61"/>
  <c r="K13" i="61" s="1"/>
  <c r="H27" i="31"/>
  <c r="K27" i="31" s="1"/>
  <c r="H75" i="57"/>
  <c r="K75" i="57" s="1"/>
  <c r="H47" i="31"/>
  <c r="K47" i="31" s="1"/>
  <c r="F39" i="57"/>
  <c r="F55" i="57"/>
  <c r="F76" i="54"/>
  <c r="H17" i="59"/>
  <c r="K17" i="59" s="1"/>
  <c r="H57" i="59"/>
  <c r="K57" i="59" s="1"/>
  <c r="F12" i="25"/>
  <c r="H18" i="25"/>
  <c r="K18" i="25" s="1"/>
  <c r="H26" i="25"/>
  <c r="K26" i="25" s="1"/>
  <c r="H45" i="25"/>
  <c r="K45" i="25" s="1"/>
  <c r="H83" i="25"/>
  <c r="K83" i="25" s="1"/>
  <c r="H94" i="25"/>
  <c r="K94" i="25" s="1"/>
  <c r="F98" i="25"/>
  <c r="H108" i="25"/>
  <c r="K108" i="25" s="1"/>
  <c r="H123" i="25"/>
  <c r="K123" i="25" s="1"/>
  <c r="H40" i="58"/>
  <c r="K40" i="58" s="1"/>
  <c r="F55" i="58"/>
  <c r="H83" i="58"/>
  <c r="K83" i="58" s="1"/>
  <c r="H147" i="58"/>
  <c r="K147" i="58" s="1"/>
  <c r="H153" i="58"/>
  <c r="K153" i="58" s="1"/>
  <c r="H155" i="58"/>
  <c r="K155" i="58" s="1"/>
  <c r="H167" i="58"/>
  <c r="K167" i="58" s="1"/>
  <c r="H203" i="58"/>
  <c r="K203" i="58" s="1"/>
  <c r="F208" i="58"/>
  <c r="H236" i="58"/>
  <c r="K236" i="58" s="1"/>
  <c r="H242" i="58"/>
  <c r="K242" i="58" s="1"/>
  <c r="H246" i="58"/>
  <c r="K246" i="58" s="1"/>
  <c r="H275" i="58"/>
  <c r="K275" i="58" s="1"/>
  <c r="H295" i="58"/>
  <c r="K295" i="58" s="1"/>
  <c r="H313" i="58"/>
  <c r="K313" i="58" s="1"/>
  <c r="H355" i="58"/>
  <c r="K355" i="58" s="1"/>
  <c r="H371" i="58"/>
  <c r="K371" i="58" s="1"/>
  <c r="H70" i="53"/>
  <c r="K70" i="53" s="1"/>
  <c r="H88" i="53"/>
  <c r="K88" i="53" s="1"/>
  <c r="H106" i="53"/>
  <c r="K106" i="53" s="1"/>
  <c r="H134" i="53"/>
  <c r="K134" i="53" s="1"/>
  <c r="H165" i="53"/>
  <c r="K165" i="53" s="1"/>
  <c r="H181" i="53"/>
  <c r="K181" i="53" s="1"/>
  <c r="H197" i="53"/>
  <c r="K197" i="53" s="1"/>
  <c r="H214" i="53"/>
  <c r="K214" i="53" s="1"/>
  <c r="F229" i="53"/>
  <c r="H33" i="61"/>
  <c r="K33" i="61" s="1"/>
  <c r="H39" i="61"/>
  <c r="K39" i="61" s="1"/>
  <c r="H57" i="61"/>
  <c r="K57" i="61" s="1"/>
  <c r="H34" i="29"/>
  <c r="K34" i="29" s="1"/>
  <c r="H40" i="29"/>
  <c r="K40" i="29" s="1"/>
  <c r="H55" i="29"/>
  <c r="K55" i="29" s="1"/>
  <c r="F37" i="31"/>
  <c r="F41" i="31"/>
  <c r="F48" i="57"/>
  <c r="F71" i="57"/>
  <c r="F62" i="54"/>
  <c r="F82" i="54"/>
  <c r="F77" i="59"/>
  <c r="H41" i="59"/>
  <c r="K41" i="59" s="1"/>
  <c r="H40" i="57"/>
  <c r="K40" i="57" s="1"/>
  <c r="H107" i="56"/>
  <c r="K107" i="56" s="1"/>
  <c r="H22" i="25"/>
  <c r="K22" i="25" s="1"/>
  <c r="F28" i="25"/>
  <c r="F100" i="25"/>
  <c r="H19" i="58"/>
  <c r="K19" i="58" s="1"/>
  <c r="H29" i="58"/>
  <c r="K29" i="58" s="1"/>
  <c r="H35" i="58"/>
  <c r="K35" i="58" s="1"/>
  <c r="F63" i="58"/>
  <c r="H98" i="58"/>
  <c r="K98" i="58" s="1"/>
  <c r="H118" i="58"/>
  <c r="K118" i="58" s="1"/>
  <c r="H133" i="58"/>
  <c r="K133" i="58" s="1"/>
  <c r="F216" i="58"/>
  <c r="H226" i="58"/>
  <c r="K226" i="58" s="1"/>
  <c r="H252" i="58"/>
  <c r="K252" i="58" s="1"/>
  <c r="H261" i="58"/>
  <c r="K261" i="58" s="1"/>
  <c r="H267" i="58"/>
  <c r="K267" i="58" s="1"/>
  <c r="H321" i="58"/>
  <c r="K321" i="58" s="1"/>
  <c r="H327" i="58"/>
  <c r="K327" i="58" s="1"/>
  <c r="H346" i="58"/>
  <c r="K346" i="58" s="1"/>
  <c r="H363" i="58"/>
  <c r="K363" i="58" s="1"/>
  <c r="H54" i="53"/>
  <c r="K54" i="53" s="1"/>
  <c r="F104" i="53"/>
  <c r="H122" i="53"/>
  <c r="K122" i="53" s="1"/>
  <c r="H150" i="53"/>
  <c r="K150" i="53" s="1"/>
  <c r="H157" i="53"/>
  <c r="K157" i="53" s="1"/>
  <c r="H173" i="53"/>
  <c r="K173" i="53" s="1"/>
  <c r="H189" i="53"/>
  <c r="K189" i="53" s="1"/>
  <c r="H205" i="53"/>
  <c r="K205" i="53" s="1"/>
  <c r="H220" i="53"/>
  <c r="K220" i="53" s="1"/>
  <c r="H239" i="53"/>
  <c r="K239" i="53" s="1"/>
  <c r="H245" i="53"/>
  <c r="K245" i="53" s="1"/>
  <c r="H25" i="61"/>
  <c r="K25" i="61" s="1"/>
  <c r="H53" i="28"/>
  <c r="K53" i="28" s="1"/>
  <c r="H14" i="29"/>
  <c r="K14" i="29" s="1"/>
  <c r="H48" i="29"/>
  <c r="K48" i="29" s="1"/>
  <c r="H23" i="31"/>
  <c r="K23" i="31" s="1"/>
  <c r="H53" i="31"/>
  <c r="K53" i="31" s="1"/>
  <c r="F141" i="58"/>
  <c r="H141" i="58"/>
  <c r="K141" i="58" s="1"/>
  <c r="F200" i="58"/>
  <c r="H200" i="58"/>
  <c r="K200" i="58" s="1"/>
  <c r="F232" i="58"/>
  <c r="H232" i="58"/>
  <c r="K232" i="58" s="1"/>
  <c r="F285" i="58"/>
  <c r="H285" i="58"/>
  <c r="K285" i="58" s="1"/>
  <c r="F58" i="53"/>
  <c r="H58" i="53"/>
  <c r="K58" i="53" s="1"/>
  <c r="F80" i="53"/>
  <c r="H80" i="53"/>
  <c r="K80" i="53" s="1"/>
  <c r="F227" i="53"/>
  <c r="H227" i="53"/>
  <c r="K227" i="53" s="1"/>
  <c r="F29" i="61"/>
  <c r="H29" i="61"/>
  <c r="K29" i="61" s="1"/>
  <c r="F20" i="28"/>
  <c r="H20" i="28"/>
  <c r="K20" i="28" s="1"/>
  <c r="F21" i="31"/>
  <c r="H21" i="31"/>
  <c r="K21" i="31" s="1"/>
  <c r="F51" i="31"/>
  <c r="H51" i="31"/>
  <c r="K51" i="31" s="1"/>
  <c r="F25" i="34"/>
  <c r="H25" i="34"/>
  <c r="K25" i="34" s="1"/>
  <c r="H19" i="35"/>
  <c r="K19" i="35" s="1"/>
  <c r="F19" i="35"/>
  <c r="H88" i="54"/>
  <c r="K88" i="54" s="1"/>
  <c r="F46" i="57"/>
  <c r="F61" i="57"/>
  <c r="F60" i="54"/>
  <c r="F74" i="54"/>
  <c r="H21" i="59"/>
  <c r="K21" i="59" s="1"/>
  <c r="H37" i="59"/>
  <c r="K37" i="59" s="1"/>
  <c r="H53" i="59"/>
  <c r="K53" i="59" s="1"/>
  <c r="H73" i="59"/>
  <c r="K73" i="59" s="1"/>
  <c r="H80" i="59"/>
  <c r="K80" i="59" s="1"/>
  <c r="H92" i="59"/>
  <c r="K92" i="59" s="1"/>
  <c r="H112" i="59"/>
  <c r="K112" i="59" s="1"/>
  <c r="H15" i="57"/>
  <c r="K15" i="57" s="1"/>
  <c r="H117" i="57"/>
  <c r="K117" i="57" s="1"/>
  <c r="H37" i="25"/>
  <c r="K37" i="25" s="1"/>
  <c r="H71" i="25"/>
  <c r="K71" i="25" s="1"/>
  <c r="H85" i="25"/>
  <c r="K85" i="25" s="1"/>
  <c r="H90" i="25"/>
  <c r="K90" i="25" s="1"/>
  <c r="F102" i="25"/>
  <c r="H116" i="25"/>
  <c r="K116" i="25" s="1"/>
  <c r="H120" i="25"/>
  <c r="K120" i="25" s="1"/>
  <c r="F33" i="58"/>
  <c r="H44" i="58"/>
  <c r="K44" i="58" s="1"/>
  <c r="F61" i="58"/>
  <c r="F67" i="58"/>
  <c r="H79" i="58"/>
  <c r="K79" i="58" s="1"/>
  <c r="H85" i="58"/>
  <c r="K85" i="58" s="1"/>
  <c r="H92" i="58"/>
  <c r="K92" i="58" s="1"/>
  <c r="H96" i="58"/>
  <c r="K96" i="58" s="1"/>
  <c r="H110" i="58"/>
  <c r="K110" i="58" s="1"/>
  <c r="H122" i="58"/>
  <c r="K122" i="58" s="1"/>
  <c r="F135" i="58"/>
  <c r="H135" i="58"/>
  <c r="K135" i="58" s="1"/>
  <c r="H171" i="58"/>
  <c r="K171" i="58" s="1"/>
  <c r="F182" i="58"/>
  <c r="H192" i="58"/>
  <c r="K192" i="58" s="1"/>
  <c r="F196" i="58"/>
  <c r="H196" i="58"/>
  <c r="K196" i="58" s="1"/>
  <c r="H214" i="58"/>
  <c r="K214" i="58" s="1"/>
  <c r="F214" i="58"/>
  <c r="F259" i="58"/>
  <c r="H259" i="58"/>
  <c r="K259" i="58" s="1"/>
  <c r="F305" i="58"/>
  <c r="H305" i="58"/>
  <c r="K305" i="58" s="1"/>
  <c r="F383" i="58"/>
  <c r="H383" i="58"/>
  <c r="K383" i="58" s="1"/>
  <c r="F52" i="53"/>
  <c r="H52" i="53"/>
  <c r="K52" i="53" s="1"/>
  <c r="H100" i="53"/>
  <c r="K100" i="53" s="1"/>
  <c r="F100" i="53"/>
  <c r="H124" i="53"/>
  <c r="K124" i="53" s="1"/>
  <c r="F124" i="53"/>
  <c r="F222" i="53"/>
  <c r="H222" i="53"/>
  <c r="K222" i="53" s="1"/>
  <c r="F237" i="53"/>
  <c r="H237" i="53"/>
  <c r="K237" i="53" s="1"/>
  <c r="F23" i="61"/>
  <c r="H23" i="61"/>
  <c r="K23" i="61" s="1"/>
  <c r="F49" i="61"/>
  <c r="H49" i="61"/>
  <c r="K49" i="61" s="1"/>
  <c r="F10" i="33"/>
  <c r="H10" i="33"/>
  <c r="K10" i="33" s="1"/>
  <c r="F41" i="28"/>
  <c r="H41" i="28"/>
  <c r="K41" i="28" s="1"/>
  <c r="F32" i="29"/>
  <c r="H32" i="29"/>
  <c r="K32" i="29" s="1"/>
  <c r="F15" i="31"/>
  <c r="H15" i="31"/>
  <c r="K15" i="31" s="1"/>
  <c r="F45" i="31"/>
  <c r="H45" i="31"/>
  <c r="K45" i="31" s="1"/>
  <c r="H13" i="33"/>
  <c r="K13" i="33" s="1"/>
  <c r="F13" i="33"/>
  <c r="H25" i="59"/>
  <c r="K25" i="59" s="1"/>
  <c r="H23" i="57"/>
  <c r="K23" i="57" s="1"/>
  <c r="H58" i="57"/>
  <c r="K58" i="57" s="1"/>
  <c r="H125" i="57"/>
  <c r="K125" i="57" s="1"/>
  <c r="F128" i="58"/>
  <c r="H128" i="58"/>
  <c r="K128" i="58" s="1"/>
  <c r="F279" i="58"/>
  <c r="H279" i="58"/>
  <c r="K279" i="58" s="1"/>
  <c r="F317" i="58"/>
  <c r="H317" i="58"/>
  <c r="K317" i="58" s="1"/>
  <c r="F340" i="58"/>
  <c r="H340" i="58"/>
  <c r="K340" i="58" s="1"/>
  <c r="F74" i="53"/>
  <c r="H74" i="53"/>
  <c r="K74" i="53" s="1"/>
  <c r="F96" i="53"/>
  <c r="H96" i="53"/>
  <c r="K96" i="53" s="1"/>
  <c r="F114" i="53"/>
  <c r="H114" i="53"/>
  <c r="K114" i="53" s="1"/>
  <c r="F218" i="53"/>
  <c r="H218" i="53"/>
  <c r="K218" i="53" s="1"/>
  <c r="F26" i="29"/>
  <c r="H26" i="29"/>
  <c r="K26" i="29" s="1"/>
  <c r="F53" i="29"/>
  <c r="H53" i="29"/>
  <c r="K53" i="29" s="1"/>
  <c r="H17" i="40"/>
  <c r="K17" i="40" s="1"/>
  <c r="F17" i="40"/>
  <c r="F21" i="34"/>
  <c r="H21" i="34"/>
  <c r="K21" i="34" s="1"/>
  <c r="H15" i="35"/>
  <c r="K15" i="35" s="1"/>
  <c r="F15" i="35"/>
  <c r="F24" i="35"/>
  <c r="H24" i="35"/>
  <c r="K24" i="35" s="1"/>
  <c r="F41" i="57"/>
  <c r="F69" i="57"/>
  <c r="F52" i="54"/>
  <c r="F68" i="54"/>
  <c r="F88" i="59"/>
  <c r="H13" i="59"/>
  <c r="K13" i="59" s="1"/>
  <c r="H29" i="59"/>
  <c r="K29" i="59" s="1"/>
  <c r="H45" i="59"/>
  <c r="K45" i="59" s="1"/>
  <c r="H84" i="59"/>
  <c r="K84" i="59" s="1"/>
  <c r="H98" i="59"/>
  <c r="K98" i="59" s="1"/>
  <c r="H104" i="59"/>
  <c r="K104" i="59" s="1"/>
  <c r="H108" i="59"/>
  <c r="K108" i="59" s="1"/>
  <c r="H12" i="54"/>
  <c r="K12" i="54" s="1"/>
  <c r="H46" i="54"/>
  <c r="K46" i="54" s="1"/>
  <c r="H31" i="57"/>
  <c r="K31" i="57" s="1"/>
  <c r="H66" i="57"/>
  <c r="K66" i="57" s="1"/>
  <c r="H85" i="56"/>
  <c r="K85" i="56" s="1"/>
  <c r="H53" i="25"/>
  <c r="K53" i="25" s="1"/>
  <c r="H63" i="25"/>
  <c r="K63" i="25" s="1"/>
  <c r="H77" i="25"/>
  <c r="K77" i="25" s="1"/>
  <c r="H110" i="25"/>
  <c r="K110" i="25" s="1"/>
  <c r="H114" i="25"/>
  <c r="K114" i="25" s="1"/>
  <c r="H129" i="25"/>
  <c r="K129" i="25" s="1"/>
  <c r="H15" i="58"/>
  <c r="K15" i="58" s="1"/>
  <c r="H21" i="58"/>
  <c r="K21" i="58" s="1"/>
  <c r="H27" i="58"/>
  <c r="K27" i="58" s="1"/>
  <c r="H51" i="58"/>
  <c r="K51" i="58" s="1"/>
  <c r="F57" i="58"/>
  <c r="F65" i="58"/>
  <c r="H94" i="58"/>
  <c r="K94" i="58" s="1"/>
  <c r="H102" i="58"/>
  <c r="K102" i="58" s="1"/>
  <c r="F114" i="58"/>
  <c r="H114" i="58"/>
  <c r="K114" i="58" s="1"/>
  <c r="H143" i="58"/>
  <c r="K143" i="58" s="1"/>
  <c r="F162" i="58"/>
  <c r="H162" i="58"/>
  <c r="K162" i="58" s="1"/>
  <c r="H206" i="58"/>
  <c r="K206" i="58" s="1"/>
  <c r="F206" i="58"/>
  <c r="H222" i="58"/>
  <c r="K222" i="58" s="1"/>
  <c r="F222" i="58"/>
  <c r="F311" i="58"/>
  <c r="H311" i="58"/>
  <c r="K311" i="58" s="1"/>
  <c r="F22" i="53"/>
  <c r="H22" i="53"/>
  <c r="K22" i="53" s="1"/>
  <c r="F142" i="53"/>
  <c r="H142" i="53"/>
  <c r="K142" i="53" s="1"/>
  <c r="H231" i="53"/>
  <c r="K231" i="53" s="1"/>
  <c r="F231" i="53"/>
  <c r="F17" i="61"/>
  <c r="H17" i="61"/>
  <c r="K17" i="61" s="1"/>
  <c r="F55" i="61"/>
  <c r="H55" i="61"/>
  <c r="K55" i="61" s="1"/>
  <c r="H18" i="33"/>
  <c r="K18" i="33" s="1"/>
  <c r="F18" i="33"/>
  <c r="F34" i="35"/>
  <c r="H34" i="35"/>
  <c r="K34" i="35" s="1"/>
  <c r="F212" i="58"/>
  <c r="F220" i="58"/>
  <c r="F230" i="58"/>
  <c r="H244" i="58"/>
  <c r="K244" i="58" s="1"/>
  <c r="H248" i="58"/>
  <c r="K248" i="58" s="1"/>
  <c r="H271" i="58"/>
  <c r="K271" i="58" s="1"/>
  <c r="H277" i="58"/>
  <c r="K277" i="58" s="1"/>
  <c r="H283" i="58"/>
  <c r="K283" i="58" s="1"/>
  <c r="H297" i="58"/>
  <c r="K297" i="58" s="1"/>
  <c r="H303" i="58"/>
  <c r="K303" i="58" s="1"/>
  <c r="H309" i="58"/>
  <c r="K309" i="58" s="1"/>
  <c r="H329" i="58"/>
  <c r="K329" i="58" s="1"/>
  <c r="H331" i="58"/>
  <c r="K331" i="58" s="1"/>
  <c r="H335" i="58"/>
  <c r="K335" i="58" s="1"/>
  <c r="H349" i="58"/>
  <c r="K349" i="58" s="1"/>
  <c r="H353" i="58"/>
  <c r="K353" i="58" s="1"/>
  <c r="H357" i="58"/>
  <c r="K357" i="58" s="1"/>
  <c r="H361" i="58"/>
  <c r="K361" i="58" s="1"/>
  <c r="H365" i="58"/>
  <c r="K365" i="58" s="1"/>
  <c r="H369" i="58"/>
  <c r="K369" i="58" s="1"/>
  <c r="H379" i="58"/>
  <c r="K379" i="58" s="1"/>
  <c r="F21" i="53"/>
  <c r="H50" i="53"/>
  <c r="K50" i="53" s="1"/>
  <c r="H62" i="53"/>
  <c r="K62" i="53" s="1"/>
  <c r="H78" i="53"/>
  <c r="K78" i="53" s="1"/>
  <c r="H94" i="53"/>
  <c r="K94" i="53" s="1"/>
  <c r="H112" i="53"/>
  <c r="K112" i="53" s="1"/>
  <c r="H130" i="53"/>
  <c r="K130" i="53" s="1"/>
  <c r="H146" i="53"/>
  <c r="K146" i="53" s="1"/>
  <c r="H159" i="53"/>
  <c r="K159" i="53" s="1"/>
  <c r="H163" i="53"/>
  <c r="K163" i="53" s="1"/>
  <c r="H167" i="53"/>
  <c r="K167" i="53" s="1"/>
  <c r="H171" i="53"/>
  <c r="K171" i="53" s="1"/>
  <c r="H175" i="53"/>
  <c r="K175" i="53" s="1"/>
  <c r="H179" i="53"/>
  <c r="K179" i="53" s="1"/>
  <c r="H183" i="53"/>
  <c r="K183" i="53" s="1"/>
  <c r="H187" i="53"/>
  <c r="K187" i="53" s="1"/>
  <c r="H191" i="53"/>
  <c r="K191" i="53" s="1"/>
  <c r="H195" i="53"/>
  <c r="K195" i="53" s="1"/>
  <c r="H199" i="53"/>
  <c r="K199" i="53" s="1"/>
  <c r="H203" i="53"/>
  <c r="K203" i="53" s="1"/>
  <c r="H208" i="53"/>
  <c r="K208" i="53" s="1"/>
  <c r="H212" i="53"/>
  <c r="K212" i="53" s="1"/>
  <c r="H15" i="61"/>
  <c r="K15" i="61" s="1"/>
  <c r="H21" i="61"/>
  <c r="K21" i="61" s="1"/>
  <c r="H41" i="61"/>
  <c r="K41" i="61" s="1"/>
  <c r="H47" i="61"/>
  <c r="K47" i="61" s="1"/>
  <c r="H53" i="61"/>
  <c r="K53" i="61" s="1"/>
  <c r="H35" i="28"/>
  <c r="K35" i="28" s="1"/>
  <c r="H51" i="28"/>
  <c r="K51" i="28" s="1"/>
  <c r="H44" i="29"/>
  <c r="K44" i="29" s="1"/>
  <c r="H50" i="29"/>
  <c r="K50" i="29" s="1"/>
  <c r="H13" i="31"/>
  <c r="K13" i="31" s="1"/>
  <c r="F32" i="31"/>
  <c r="H43" i="31"/>
  <c r="K43" i="31" s="1"/>
  <c r="F64" i="31"/>
  <c r="F11" i="33"/>
  <c r="F20" i="40"/>
  <c r="F24" i="40"/>
  <c r="H15" i="41"/>
  <c r="K15" i="41" s="1"/>
  <c r="H15" i="34"/>
  <c r="K15" i="34" s="1"/>
  <c r="H28" i="35"/>
  <c r="K28" i="35" s="1"/>
  <c r="H55" i="31"/>
  <c r="K55" i="31" s="1"/>
  <c r="H59" i="31"/>
  <c r="K59" i="31" s="1"/>
  <c r="H21" i="33"/>
  <c r="K21" i="33" s="1"/>
  <c r="H19" i="41"/>
  <c r="K19" i="41" s="1"/>
  <c r="H19" i="34"/>
  <c r="K19" i="34" s="1"/>
  <c r="H23" i="34"/>
  <c r="K23" i="34" s="1"/>
  <c r="H13" i="35"/>
  <c r="K13" i="35" s="1"/>
  <c r="H21" i="35"/>
  <c r="K21" i="35" s="1"/>
  <c r="H32" i="35"/>
  <c r="K32" i="35" s="1"/>
  <c r="H36" i="35"/>
  <c r="K36" i="35" s="1"/>
  <c r="F28" i="51"/>
  <c r="H28" i="51"/>
  <c r="K28" i="51" s="1"/>
  <c r="F62" i="56"/>
  <c r="H62" i="56"/>
  <c r="K62" i="56" s="1"/>
  <c r="F97" i="56"/>
  <c r="H97" i="56"/>
  <c r="K97" i="56" s="1"/>
  <c r="F148" i="56"/>
  <c r="H148" i="56"/>
  <c r="K148" i="56" s="1"/>
  <c r="F152" i="56"/>
  <c r="H152" i="56"/>
  <c r="K152" i="56" s="1"/>
  <c r="F30" i="54"/>
  <c r="H30" i="54"/>
  <c r="K30" i="54" s="1"/>
  <c r="H42" i="56"/>
  <c r="K42" i="56" s="1"/>
  <c r="H255" i="58"/>
  <c r="K255" i="58" s="1"/>
  <c r="F255" i="58"/>
  <c r="F273" i="58"/>
  <c r="H273" i="58"/>
  <c r="K273" i="58" s="1"/>
  <c r="F148" i="53"/>
  <c r="H148" i="53"/>
  <c r="K148" i="53" s="1"/>
  <c r="F77" i="56"/>
  <c r="H77" i="56"/>
  <c r="K77" i="56" s="1"/>
  <c r="F81" i="56"/>
  <c r="H81" i="56"/>
  <c r="K81" i="56" s="1"/>
  <c r="F89" i="56"/>
  <c r="H89" i="56"/>
  <c r="K89" i="56" s="1"/>
  <c r="F103" i="56"/>
  <c r="H103" i="56"/>
  <c r="K103" i="56" s="1"/>
  <c r="F119" i="56"/>
  <c r="H119" i="56"/>
  <c r="K119" i="56" s="1"/>
  <c r="F128" i="56"/>
  <c r="H128" i="56"/>
  <c r="K128" i="56" s="1"/>
  <c r="F132" i="56"/>
  <c r="H132" i="56"/>
  <c r="K132" i="56" s="1"/>
  <c r="F59" i="57"/>
  <c r="F67" i="57"/>
  <c r="F111" i="57"/>
  <c r="H111" i="57"/>
  <c r="K111" i="57" s="1"/>
  <c r="F135" i="57"/>
  <c r="F145" i="57"/>
  <c r="H145" i="57"/>
  <c r="K145" i="57" s="1"/>
  <c r="F157" i="57"/>
  <c r="H157" i="57"/>
  <c r="K157" i="57" s="1"/>
  <c r="F50" i="54"/>
  <c r="F58" i="54"/>
  <c r="F66" i="54"/>
  <c r="F72" i="54"/>
  <c r="F80" i="54"/>
  <c r="F86" i="54"/>
  <c r="F61" i="59"/>
  <c r="H61" i="59"/>
  <c r="K61" i="59" s="1"/>
  <c r="F65" i="59"/>
  <c r="H65" i="59"/>
  <c r="K65" i="59" s="1"/>
  <c r="F69" i="59"/>
  <c r="F94" i="59"/>
  <c r="H94" i="59"/>
  <c r="K94" i="59" s="1"/>
  <c r="F103" i="59"/>
  <c r="H103" i="59"/>
  <c r="K103" i="59" s="1"/>
  <c r="H15" i="59"/>
  <c r="K15" i="59" s="1"/>
  <c r="H19" i="59"/>
  <c r="K19" i="59" s="1"/>
  <c r="H23" i="59"/>
  <c r="K23" i="59" s="1"/>
  <c r="H27" i="59"/>
  <c r="K27" i="59" s="1"/>
  <c r="H31" i="59"/>
  <c r="K31" i="59" s="1"/>
  <c r="H44" i="54"/>
  <c r="K44" i="54" s="1"/>
  <c r="H13" i="57"/>
  <c r="K13" i="57" s="1"/>
  <c r="H21" i="57"/>
  <c r="K21" i="57" s="1"/>
  <c r="H29" i="57"/>
  <c r="K29" i="57" s="1"/>
  <c r="H38" i="57"/>
  <c r="K38" i="57" s="1"/>
  <c r="H56" i="57"/>
  <c r="K56" i="57" s="1"/>
  <c r="H64" i="57"/>
  <c r="K64" i="57" s="1"/>
  <c r="H72" i="57"/>
  <c r="K72" i="57" s="1"/>
  <c r="H115" i="57"/>
  <c r="K115" i="57" s="1"/>
  <c r="H123" i="57"/>
  <c r="K123" i="57" s="1"/>
  <c r="H131" i="57"/>
  <c r="K131" i="57" s="1"/>
  <c r="H141" i="57"/>
  <c r="K141" i="57" s="1"/>
  <c r="H20" i="56"/>
  <c r="K20" i="56" s="1"/>
  <c r="H28" i="56"/>
  <c r="K28" i="56" s="1"/>
  <c r="H40" i="56"/>
  <c r="K40" i="56" s="1"/>
  <c r="H101" i="56"/>
  <c r="K101" i="56" s="1"/>
  <c r="H124" i="56"/>
  <c r="K124" i="56" s="1"/>
  <c r="F20" i="51"/>
  <c r="H20" i="51"/>
  <c r="K20" i="51" s="1"/>
  <c r="F32" i="51"/>
  <c r="H32" i="51"/>
  <c r="K32" i="51" s="1"/>
  <c r="F46" i="56"/>
  <c r="H46" i="56"/>
  <c r="K46" i="56" s="1"/>
  <c r="F54" i="56"/>
  <c r="H54" i="56"/>
  <c r="K54" i="56" s="1"/>
  <c r="F136" i="56"/>
  <c r="H136" i="56"/>
  <c r="K136" i="56" s="1"/>
  <c r="F140" i="56"/>
  <c r="H140" i="56"/>
  <c r="K140" i="56" s="1"/>
  <c r="F18" i="54"/>
  <c r="H18" i="54"/>
  <c r="K18" i="54" s="1"/>
  <c r="F26" i="54"/>
  <c r="H26" i="54"/>
  <c r="K26" i="54" s="1"/>
  <c r="F38" i="54"/>
  <c r="H38" i="54"/>
  <c r="K38" i="54" s="1"/>
  <c r="H35" i="59"/>
  <c r="K35" i="59" s="1"/>
  <c r="H82" i="59"/>
  <c r="K82" i="59" s="1"/>
  <c r="H85" i="57"/>
  <c r="K85" i="57" s="1"/>
  <c r="H101" i="57"/>
  <c r="K101" i="57" s="1"/>
  <c r="H160" i="57"/>
  <c r="K160" i="57" s="1"/>
  <c r="H14" i="56"/>
  <c r="K14" i="56" s="1"/>
  <c r="H22" i="56"/>
  <c r="K22" i="56" s="1"/>
  <c r="H30" i="56"/>
  <c r="K30" i="56" s="1"/>
  <c r="F69" i="25"/>
  <c r="H69" i="25"/>
  <c r="K69" i="25" s="1"/>
  <c r="F90" i="58"/>
  <c r="H90" i="58"/>
  <c r="K90" i="58" s="1"/>
  <c r="F112" i="58"/>
  <c r="H112" i="58"/>
  <c r="K112" i="58" s="1"/>
  <c r="H228" i="58"/>
  <c r="K228" i="58" s="1"/>
  <c r="F228" i="58"/>
  <c r="F333" i="58"/>
  <c r="H333" i="58"/>
  <c r="K333" i="58" s="1"/>
  <c r="F19" i="53"/>
  <c r="H19" i="53"/>
  <c r="K19" i="53" s="1"/>
  <c r="F132" i="53"/>
  <c r="H132" i="53"/>
  <c r="K132" i="53" s="1"/>
  <c r="F37" i="57"/>
  <c r="F45" i="57"/>
  <c r="F47" i="57"/>
  <c r="F53" i="57"/>
  <c r="F149" i="57"/>
  <c r="H149" i="57"/>
  <c r="K149" i="57" s="1"/>
  <c r="F153" i="57"/>
  <c r="H153" i="57"/>
  <c r="K153" i="57" s="1"/>
  <c r="F161" i="57"/>
  <c r="H161" i="57"/>
  <c r="K161" i="57" s="1"/>
  <c r="F165" i="57"/>
  <c r="H165" i="57"/>
  <c r="K165" i="57" s="1"/>
  <c r="F14" i="51"/>
  <c r="H14" i="51"/>
  <c r="K14" i="51" s="1"/>
  <c r="F18" i="51"/>
  <c r="H18" i="51"/>
  <c r="K18" i="51" s="1"/>
  <c r="F22" i="51"/>
  <c r="H22" i="51"/>
  <c r="K22" i="51" s="1"/>
  <c r="F26" i="51"/>
  <c r="H26" i="51"/>
  <c r="K26" i="51" s="1"/>
  <c r="F30" i="51"/>
  <c r="H30" i="51"/>
  <c r="K30" i="51" s="1"/>
  <c r="F34" i="51"/>
  <c r="H34" i="51"/>
  <c r="K34" i="51" s="1"/>
  <c r="F38" i="51"/>
  <c r="H38" i="51"/>
  <c r="K38" i="51" s="1"/>
  <c r="F36" i="56"/>
  <c r="H36" i="56"/>
  <c r="K36" i="56" s="1"/>
  <c r="F44" i="56"/>
  <c r="H44" i="56"/>
  <c r="K44" i="56" s="1"/>
  <c r="F48" i="56"/>
  <c r="H48" i="56"/>
  <c r="K48" i="56" s="1"/>
  <c r="F52" i="56"/>
  <c r="H52" i="56"/>
  <c r="K52" i="56" s="1"/>
  <c r="F56" i="56"/>
  <c r="H56" i="56"/>
  <c r="K56" i="56" s="1"/>
  <c r="F60" i="56"/>
  <c r="H60" i="56"/>
  <c r="K60" i="56" s="1"/>
  <c r="F64" i="56"/>
  <c r="H64" i="56"/>
  <c r="K64" i="56" s="1"/>
  <c r="F68" i="56"/>
  <c r="H68" i="56"/>
  <c r="K68" i="56" s="1"/>
  <c r="F73" i="56"/>
  <c r="H73" i="56"/>
  <c r="K73" i="56" s="1"/>
  <c r="F91" i="56"/>
  <c r="H91" i="56"/>
  <c r="K91" i="56" s="1"/>
  <c r="F95" i="56"/>
  <c r="H95" i="56"/>
  <c r="K95" i="56" s="1"/>
  <c r="F99" i="56"/>
  <c r="H99" i="56"/>
  <c r="K99" i="56" s="1"/>
  <c r="F109" i="56"/>
  <c r="H109" i="56"/>
  <c r="K109" i="56" s="1"/>
  <c r="F115" i="56"/>
  <c r="H115" i="56"/>
  <c r="K115" i="56" s="1"/>
  <c r="F121" i="56"/>
  <c r="H121" i="56"/>
  <c r="K121" i="56" s="1"/>
  <c r="F125" i="56"/>
  <c r="H125" i="56"/>
  <c r="K125" i="56" s="1"/>
  <c r="F129" i="56"/>
  <c r="H129" i="56"/>
  <c r="K129" i="56" s="1"/>
  <c r="F133" i="56"/>
  <c r="H133" i="56"/>
  <c r="K133" i="56" s="1"/>
  <c r="F138" i="56"/>
  <c r="H138" i="56"/>
  <c r="K138" i="56" s="1"/>
  <c r="F142" i="56"/>
  <c r="H142" i="56"/>
  <c r="K142" i="56" s="1"/>
  <c r="F146" i="56"/>
  <c r="H146" i="56"/>
  <c r="K146" i="56" s="1"/>
  <c r="F150" i="56"/>
  <c r="H150" i="56"/>
  <c r="K150" i="56" s="1"/>
  <c r="F154" i="56"/>
  <c r="H154" i="56"/>
  <c r="K154" i="56" s="1"/>
  <c r="F35" i="57"/>
  <c r="F43" i="57"/>
  <c r="F51" i="57"/>
  <c r="F57" i="57"/>
  <c r="F65" i="57"/>
  <c r="F79" i="57"/>
  <c r="H79" i="57"/>
  <c r="K79" i="57" s="1"/>
  <c r="F83" i="57"/>
  <c r="H83" i="57"/>
  <c r="K83" i="57" s="1"/>
  <c r="F87" i="57"/>
  <c r="H87" i="57"/>
  <c r="K87" i="57" s="1"/>
  <c r="F91" i="57"/>
  <c r="H91" i="57"/>
  <c r="K91" i="57" s="1"/>
  <c r="F95" i="57"/>
  <c r="H95" i="57"/>
  <c r="K95" i="57" s="1"/>
  <c r="F99" i="57"/>
  <c r="H99" i="57"/>
  <c r="K99" i="57" s="1"/>
  <c r="F103" i="57"/>
  <c r="H103" i="57"/>
  <c r="K103" i="57" s="1"/>
  <c r="F107" i="57"/>
  <c r="H107" i="57"/>
  <c r="K107" i="57" s="1"/>
  <c r="F133" i="57"/>
  <c r="F16" i="54"/>
  <c r="H16" i="54"/>
  <c r="K16" i="54" s="1"/>
  <c r="F20" i="54"/>
  <c r="H20" i="54"/>
  <c r="K20" i="54" s="1"/>
  <c r="F24" i="54"/>
  <c r="H24" i="54"/>
  <c r="K24" i="54" s="1"/>
  <c r="F28" i="54"/>
  <c r="H28" i="54"/>
  <c r="K28" i="54" s="1"/>
  <c r="F32" i="54"/>
  <c r="H32" i="54"/>
  <c r="K32" i="54" s="1"/>
  <c r="F36" i="54"/>
  <c r="H36" i="54"/>
  <c r="K36" i="54" s="1"/>
  <c r="F40" i="54"/>
  <c r="H40" i="54"/>
  <c r="K40" i="54" s="1"/>
  <c r="F48" i="54"/>
  <c r="F56" i="54"/>
  <c r="F64" i="54"/>
  <c r="F70" i="54"/>
  <c r="F78" i="54"/>
  <c r="F84" i="54"/>
  <c r="F90" i="59"/>
  <c r="F110" i="59"/>
  <c r="H110" i="59"/>
  <c r="K110" i="59" s="1"/>
  <c r="H39" i="59"/>
  <c r="K39" i="59" s="1"/>
  <c r="H47" i="59"/>
  <c r="K47" i="59" s="1"/>
  <c r="H55" i="59"/>
  <c r="K55" i="59" s="1"/>
  <c r="H75" i="59"/>
  <c r="K75" i="59" s="1"/>
  <c r="H100" i="59"/>
  <c r="K100" i="59" s="1"/>
  <c r="H42" i="54"/>
  <c r="K42" i="54" s="1"/>
  <c r="H11" i="57"/>
  <c r="K11" i="57" s="1"/>
  <c r="H19" i="57"/>
  <c r="K19" i="57" s="1"/>
  <c r="H27" i="57"/>
  <c r="K27" i="57" s="1"/>
  <c r="H36" i="57"/>
  <c r="K36" i="57" s="1"/>
  <c r="H44" i="57"/>
  <c r="K44" i="57" s="1"/>
  <c r="H62" i="57"/>
  <c r="K62" i="57" s="1"/>
  <c r="H70" i="57"/>
  <c r="K70" i="57" s="1"/>
  <c r="H81" i="57"/>
  <c r="K81" i="57" s="1"/>
  <c r="H89" i="57"/>
  <c r="K89" i="57" s="1"/>
  <c r="H97" i="57"/>
  <c r="K97" i="57" s="1"/>
  <c r="H105" i="57"/>
  <c r="K105" i="57" s="1"/>
  <c r="H121" i="57"/>
  <c r="K121" i="57" s="1"/>
  <c r="H129" i="57"/>
  <c r="K129" i="57" s="1"/>
  <c r="H139" i="57"/>
  <c r="K139" i="57" s="1"/>
  <c r="H156" i="57"/>
  <c r="K156" i="57" s="1"/>
  <c r="H164" i="57"/>
  <c r="K164" i="57" s="1"/>
  <c r="H18" i="56"/>
  <c r="K18" i="56" s="1"/>
  <c r="H26" i="56"/>
  <c r="K26" i="56" s="1"/>
  <c r="H34" i="56"/>
  <c r="K34" i="56" s="1"/>
  <c r="F16" i="51"/>
  <c r="H16" i="51"/>
  <c r="K16" i="51" s="1"/>
  <c r="F24" i="51"/>
  <c r="H24" i="51"/>
  <c r="K24" i="51" s="1"/>
  <c r="F36" i="51"/>
  <c r="H36" i="51"/>
  <c r="K36" i="51" s="1"/>
  <c r="F38" i="56"/>
  <c r="H38" i="56"/>
  <c r="K38" i="56" s="1"/>
  <c r="F50" i="56"/>
  <c r="H50" i="56"/>
  <c r="K50" i="56" s="1"/>
  <c r="F58" i="56"/>
  <c r="H58" i="56"/>
  <c r="K58" i="56" s="1"/>
  <c r="F66" i="56"/>
  <c r="H66" i="56"/>
  <c r="K66" i="56" s="1"/>
  <c r="F71" i="56"/>
  <c r="H71" i="56"/>
  <c r="K71" i="56" s="1"/>
  <c r="F93" i="56"/>
  <c r="H93" i="56"/>
  <c r="K93" i="56" s="1"/>
  <c r="F113" i="56"/>
  <c r="H113" i="56"/>
  <c r="K113" i="56" s="1"/>
  <c r="F117" i="56"/>
  <c r="H117" i="56"/>
  <c r="K117" i="56" s="1"/>
  <c r="F131" i="56"/>
  <c r="H131" i="56"/>
  <c r="K131" i="56" s="1"/>
  <c r="F144" i="56"/>
  <c r="H144" i="56"/>
  <c r="K144" i="56" s="1"/>
  <c r="F22" i="54"/>
  <c r="H22" i="54"/>
  <c r="K22" i="54" s="1"/>
  <c r="F34" i="54"/>
  <c r="H34" i="54"/>
  <c r="K34" i="54" s="1"/>
  <c r="H43" i="59"/>
  <c r="K43" i="59" s="1"/>
  <c r="H51" i="59"/>
  <c r="K51" i="59" s="1"/>
  <c r="H77" i="57"/>
  <c r="K77" i="57" s="1"/>
  <c r="H93" i="57"/>
  <c r="K93" i="57" s="1"/>
  <c r="H143" i="57"/>
  <c r="K143" i="57" s="1"/>
  <c r="F142" i="25"/>
  <c r="H142" i="25"/>
  <c r="K142" i="25" s="1"/>
  <c r="F46" i="58"/>
  <c r="H46" i="58"/>
  <c r="K46" i="58" s="1"/>
  <c r="H71" i="58"/>
  <c r="K71" i="58" s="1"/>
  <c r="F71" i="58"/>
  <c r="F131" i="58"/>
  <c r="H131" i="58"/>
  <c r="K131" i="58" s="1"/>
  <c r="F160" i="58"/>
  <c r="H160" i="58"/>
  <c r="K160" i="58" s="1"/>
  <c r="F299" i="58"/>
  <c r="H299" i="58"/>
  <c r="K299" i="58" s="1"/>
  <c r="F70" i="56"/>
  <c r="H70" i="56"/>
  <c r="K70" i="56" s="1"/>
  <c r="F74" i="56"/>
  <c r="H74" i="56"/>
  <c r="K74" i="56" s="1"/>
  <c r="F79" i="56"/>
  <c r="H79" i="56"/>
  <c r="K79" i="56" s="1"/>
  <c r="F83" i="56"/>
  <c r="H83" i="56"/>
  <c r="K83" i="56" s="1"/>
  <c r="F87" i="56"/>
  <c r="H87" i="56"/>
  <c r="K87" i="56" s="1"/>
  <c r="F105" i="56"/>
  <c r="H105" i="56"/>
  <c r="K105" i="56" s="1"/>
  <c r="F111" i="56"/>
  <c r="H111" i="56"/>
  <c r="K111" i="56" s="1"/>
  <c r="F122" i="56"/>
  <c r="H122" i="56"/>
  <c r="K122" i="56" s="1"/>
  <c r="F126" i="56"/>
  <c r="H126" i="56"/>
  <c r="K126" i="56" s="1"/>
  <c r="F130" i="56"/>
  <c r="H130" i="56"/>
  <c r="K130" i="56" s="1"/>
  <c r="F134" i="56"/>
  <c r="H134" i="56"/>
  <c r="K134" i="56" s="1"/>
  <c r="F156" i="56"/>
  <c r="H156" i="56"/>
  <c r="K156" i="56" s="1"/>
  <c r="F160" i="56"/>
  <c r="H160" i="56"/>
  <c r="K160" i="56" s="1"/>
  <c r="F109" i="57"/>
  <c r="H109" i="57"/>
  <c r="K109" i="57" s="1"/>
  <c r="F113" i="57"/>
  <c r="H113" i="57"/>
  <c r="K113" i="57" s="1"/>
  <c r="F147" i="57"/>
  <c r="H147" i="57"/>
  <c r="K147" i="57" s="1"/>
  <c r="F151" i="57"/>
  <c r="H151" i="57"/>
  <c r="K151" i="57" s="1"/>
  <c r="F155" i="57"/>
  <c r="H155" i="57"/>
  <c r="K155" i="57" s="1"/>
  <c r="F159" i="57"/>
  <c r="H159" i="57"/>
  <c r="K159" i="57" s="1"/>
  <c r="F163" i="57"/>
  <c r="H163" i="57"/>
  <c r="K163" i="57" s="1"/>
  <c r="F59" i="59"/>
  <c r="H59" i="59"/>
  <c r="K59" i="59" s="1"/>
  <c r="F63" i="59"/>
  <c r="H63" i="59"/>
  <c r="K63" i="59" s="1"/>
  <c r="F67" i="59"/>
  <c r="H67" i="59"/>
  <c r="K67" i="59" s="1"/>
  <c r="F96" i="59"/>
  <c r="H96" i="59"/>
  <c r="K96" i="59" s="1"/>
  <c r="F105" i="59"/>
  <c r="H105" i="59"/>
  <c r="K105" i="59" s="1"/>
  <c r="H86" i="59"/>
  <c r="K86" i="59" s="1"/>
  <c r="H14" i="54"/>
  <c r="K14" i="54" s="1"/>
  <c r="H90" i="54"/>
  <c r="K90" i="54" s="1"/>
  <c r="H17" i="57"/>
  <c r="K17" i="57" s="1"/>
  <c r="H25" i="57"/>
  <c r="K25" i="57" s="1"/>
  <c r="H33" i="57"/>
  <c r="K33" i="57" s="1"/>
  <c r="H42" i="57"/>
  <c r="K42" i="57" s="1"/>
  <c r="H60" i="57"/>
  <c r="K60" i="57" s="1"/>
  <c r="H68" i="57"/>
  <c r="K68" i="57" s="1"/>
  <c r="H119" i="57"/>
  <c r="K119" i="57" s="1"/>
  <c r="H127" i="57"/>
  <c r="K127" i="57" s="1"/>
  <c r="H137" i="57"/>
  <c r="K137" i="57" s="1"/>
  <c r="H162" i="57"/>
  <c r="K162" i="57" s="1"/>
  <c r="H16" i="56"/>
  <c r="K16" i="56" s="1"/>
  <c r="H24" i="56"/>
  <c r="K24" i="56" s="1"/>
  <c r="H32" i="56"/>
  <c r="K32" i="56" s="1"/>
  <c r="H72" i="56"/>
  <c r="K72" i="56" s="1"/>
  <c r="H158" i="56"/>
  <c r="K158" i="56" s="1"/>
  <c r="F57" i="25"/>
  <c r="H57" i="25"/>
  <c r="K57" i="25" s="1"/>
  <c r="F118" i="25"/>
  <c r="H118" i="25"/>
  <c r="K118" i="25" s="1"/>
  <c r="F51" i="25"/>
  <c r="H51" i="25"/>
  <c r="K51" i="25" s="1"/>
  <c r="F41" i="25"/>
  <c r="H41" i="25"/>
  <c r="K41" i="25" s="1"/>
  <c r="F79" i="25"/>
  <c r="H79" i="25"/>
  <c r="K79" i="25" s="1"/>
  <c r="F73" i="25"/>
  <c r="H73" i="25"/>
  <c r="K73" i="25" s="1"/>
  <c r="F96" i="25"/>
  <c r="H96" i="25"/>
  <c r="K96" i="25" s="1"/>
  <c r="F112" i="25"/>
  <c r="H112" i="25"/>
  <c r="K112" i="25" s="1"/>
  <c r="F138" i="25"/>
  <c r="H138" i="25"/>
  <c r="K138" i="25" s="1"/>
  <c r="H31" i="58"/>
  <c r="K31" i="58" s="1"/>
  <c r="F31" i="58"/>
  <c r="F42" i="58"/>
  <c r="H42" i="58"/>
  <c r="K42" i="58" s="1"/>
  <c r="F81" i="58"/>
  <c r="H81" i="58"/>
  <c r="K81" i="58" s="1"/>
  <c r="F108" i="58"/>
  <c r="H108" i="58"/>
  <c r="K108" i="58" s="1"/>
  <c r="F124" i="58"/>
  <c r="H124" i="58"/>
  <c r="K124" i="58" s="1"/>
  <c r="F151" i="58"/>
  <c r="H151" i="58"/>
  <c r="K151" i="58" s="1"/>
  <c r="H186" i="58"/>
  <c r="K186" i="58" s="1"/>
  <c r="F186" i="58"/>
  <c r="F238" i="58"/>
  <c r="H238" i="58"/>
  <c r="K238" i="58" s="1"/>
  <c r="F265" i="58"/>
  <c r="H265" i="58"/>
  <c r="K265" i="58" s="1"/>
  <c r="F293" i="58"/>
  <c r="H293" i="58"/>
  <c r="K293" i="58" s="1"/>
  <c r="F323" i="58"/>
  <c r="H323" i="58"/>
  <c r="K323" i="58" s="1"/>
  <c r="F84" i="53"/>
  <c r="H84" i="53"/>
  <c r="K84" i="53" s="1"/>
  <c r="F118" i="53"/>
  <c r="H118" i="53"/>
  <c r="K118" i="53" s="1"/>
  <c r="H30" i="25"/>
  <c r="K30" i="25" s="1"/>
  <c r="F34" i="25"/>
  <c r="F49" i="25"/>
  <c r="H49" i="25"/>
  <c r="K49" i="25" s="1"/>
  <c r="F67" i="25"/>
  <c r="H67" i="25"/>
  <c r="K67" i="25" s="1"/>
  <c r="F92" i="25"/>
  <c r="H92" i="25"/>
  <c r="K92" i="25" s="1"/>
  <c r="F106" i="25"/>
  <c r="H127" i="25"/>
  <c r="K127" i="25" s="1"/>
  <c r="F134" i="25"/>
  <c r="H134" i="25"/>
  <c r="K134" i="25" s="1"/>
  <c r="F25" i="58"/>
  <c r="H25" i="58"/>
  <c r="K25" i="58" s="1"/>
  <c r="F38" i="58"/>
  <c r="H38" i="58"/>
  <c r="K38" i="58" s="1"/>
  <c r="F104" i="58"/>
  <c r="H104" i="58"/>
  <c r="K104" i="58" s="1"/>
  <c r="F120" i="58"/>
  <c r="H120" i="58"/>
  <c r="K120" i="58" s="1"/>
  <c r="F145" i="58"/>
  <c r="H145" i="58"/>
  <c r="K145" i="58" s="1"/>
  <c r="F169" i="58"/>
  <c r="H169" i="58"/>
  <c r="K169" i="58" s="1"/>
  <c r="F194" i="58"/>
  <c r="H194" i="58"/>
  <c r="K194" i="58" s="1"/>
  <c r="F257" i="58"/>
  <c r="H257" i="58"/>
  <c r="K257" i="58" s="1"/>
  <c r="F289" i="58"/>
  <c r="H289" i="58"/>
  <c r="K289" i="58" s="1"/>
  <c r="F315" i="58"/>
  <c r="H315" i="58"/>
  <c r="K315" i="58" s="1"/>
  <c r="H344" i="58"/>
  <c r="K344" i="58" s="1"/>
  <c r="F344" i="58"/>
  <c r="F56" i="53"/>
  <c r="H56" i="53"/>
  <c r="K56" i="53" s="1"/>
  <c r="F72" i="53"/>
  <c r="H72" i="53"/>
  <c r="K72" i="53" s="1"/>
  <c r="H43" i="25"/>
  <c r="K43" i="25" s="1"/>
  <c r="H59" i="25"/>
  <c r="K59" i="25" s="1"/>
  <c r="F65" i="25"/>
  <c r="H65" i="25"/>
  <c r="K65" i="25" s="1"/>
  <c r="H81" i="25"/>
  <c r="K81" i="25" s="1"/>
  <c r="F88" i="25"/>
  <c r="H88" i="25"/>
  <c r="K88" i="25" s="1"/>
  <c r="F104" i="25"/>
  <c r="H104" i="25"/>
  <c r="K104" i="25" s="1"/>
  <c r="F125" i="25"/>
  <c r="H125" i="25"/>
  <c r="K125" i="25" s="1"/>
  <c r="F17" i="58"/>
  <c r="H17" i="58"/>
  <c r="K17" i="58" s="1"/>
  <c r="F53" i="58"/>
  <c r="H53" i="58"/>
  <c r="K53" i="58" s="1"/>
  <c r="F100" i="58"/>
  <c r="H100" i="58"/>
  <c r="K100" i="58" s="1"/>
  <c r="F116" i="58"/>
  <c r="H116" i="58"/>
  <c r="K116" i="58" s="1"/>
  <c r="F139" i="58"/>
  <c r="H139" i="58"/>
  <c r="K139" i="58" s="1"/>
  <c r="F164" i="58"/>
  <c r="H164" i="58"/>
  <c r="K164" i="58" s="1"/>
  <c r="F188" i="58"/>
  <c r="H188" i="58"/>
  <c r="K188" i="58" s="1"/>
  <c r="F281" i="58"/>
  <c r="H281" i="58"/>
  <c r="K281" i="58" s="1"/>
  <c r="F307" i="58"/>
  <c r="H307" i="58"/>
  <c r="K307" i="58" s="1"/>
  <c r="F337" i="58"/>
  <c r="H337" i="58"/>
  <c r="K337" i="58" s="1"/>
  <c r="F92" i="53"/>
  <c r="H92" i="53"/>
  <c r="K92" i="53" s="1"/>
  <c r="F110" i="53"/>
  <c r="H110" i="53"/>
  <c r="K110" i="53" s="1"/>
  <c r="F48" i="53"/>
  <c r="H48" i="53"/>
  <c r="K48" i="53" s="1"/>
  <c r="F60" i="53"/>
  <c r="H60" i="53"/>
  <c r="K60" i="53" s="1"/>
  <c r="F76" i="53"/>
  <c r="H76" i="53"/>
  <c r="K76" i="53" s="1"/>
  <c r="F136" i="53"/>
  <c r="H136" i="53"/>
  <c r="K136" i="53" s="1"/>
  <c r="F152" i="53"/>
  <c r="H152" i="53"/>
  <c r="K152" i="53" s="1"/>
  <c r="H39" i="25"/>
  <c r="K39" i="25" s="1"/>
  <c r="H47" i="25"/>
  <c r="K47" i="25" s="1"/>
  <c r="H55" i="25"/>
  <c r="K55" i="25" s="1"/>
  <c r="H373" i="58"/>
  <c r="K373" i="58" s="1"/>
  <c r="H377" i="58"/>
  <c r="K377" i="58" s="1"/>
  <c r="H381" i="58"/>
  <c r="K381" i="58" s="1"/>
  <c r="H385" i="58"/>
  <c r="K385" i="58" s="1"/>
  <c r="F64" i="53"/>
  <c r="H64" i="53"/>
  <c r="K64" i="53" s="1"/>
  <c r="H82" i="53"/>
  <c r="K82" i="53" s="1"/>
  <c r="H90" i="53"/>
  <c r="K90" i="53" s="1"/>
  <c r="H98" i="53"/>
  <c r="K98" i="53" s="1"/>
  <c r="H102" i="53"/>
  <c r="K102" i="53" s="1"/>
  <c r="H108" i="53"/>
  <c r="K108" i="53" s="1"/>
  <c r="H116" i="53"/>
  <c r="K116" i="53" s="1"/>
  <c r="F126" i="53"/>
  <c r="H126" i="53"/>
  <c r="K126" i="53" s="1"/>
  <c r="F140" i="53"/>
  <c r="H140" i="53"/>
  <c r="K140" i="53" s="1"/>
  <c r="F68" i="53"/>
  <c r="H68" i="53"/>
  <c r="K68" i="53" s="1"/>
  <c r="F128" i="53"/>
  <c r="H128" i="53"/>
  <c r="K128" i="53" s="1"/>
  <c r="F144" i="53"/>
  <c r="H144" i="53"/>
  <c r="K144" i="53" s="1"/>
  <c r="H38" i="35"/>
  <c r="K38" i="35" s="1"/>
  <c r="H235" i="53"/>
  <c r="K235" i="53" s="1"/>
  <c r="H249" i="53"/>
  <c r="K249" i="53" s="1"/>
  <c r="H11" i="61"/>
  <c r="K11" i="61" s="1"/>
  <c r="H19" i="61"/>
  <c r="K19" i="61" s="1"/>
  <c r="H27" i="61"/>
  <c r="K27" i="61" s="1"/>
  <c r="H35" i="61"/>
  <c r="K35" i="61" s="1"/>
  <c r="H43" i="61"/>
  <c r="K43" i="61" s="1"/>
  <c r="H51" i="61"/>
  <c r="K51" i="61" s="1"/>
  <c r="H61" i="61"/>
  <c r="K61" i="61" s="1"/>
  <c r="H18" i="28"/>
  <c r="K18" i="28" s="1"/>
  <c r="H47" i="28"/>
  <c r="K47" i="28" s="1"/>
  <c r="H12" i="29"/>
  <c r="K12" i="29" s="1"/>
  <c r="F21" i="29"/>
  <c r="H30" i="29"/>
  <c r="K30" i="29" s="1"/>
  <c r="H38" i="29"/>
  <c r="K38" i="29" s="1"/>
  <c r="H46" i="29"/>
  <c r="K46" i="29" s="1"/>
  <c r="H19" i="31"/>
  <c r="K19" i="31" s="1"/>
  <c r="H25" i="31"/>
  <c r="K25" i="31" s="1"/>
  <c r="F30" i="31"/>
  <c r="H49" i="31"/>
  <c r="K49" i="31" s="1"/>
  <c r="H61" i="31"/>
  <c r="K61" i="31" s="1"/>
  <c r="F16" i="33"/>
  <c r="H23" i="33"/>
  <c r="K23" i="33" s="1"/>
  <c r="F15" i="40"/>
  <c r="F22" i="40"/>
  <c r="H17" i="41"/>
  <c r="K17" i="41" s="1"/>
  <c r="H23" i="41"/>
  <c r="K23" i="41" s="1"/>
  <c r="H27" i="41"/>
  <c r="K27" i="41" s="1"/>
  <c r="H13" i="34"/>
  <c r="K13" i="34" s="1"/>
  <c r="F17" i="35"/>
  <c r="H26" i="35"/>
  <c r="K26" i="35" s="1"/>
  <c r="H216" i="53"/>
  <c r="K216" i="53" s="1"/>
  <c r="H13" i="41"/>
  <c r="K13" i="41" s="1"/>
  <c r="H21" i="41"/>
  <c r="K21" i="41" s="1"/>
  <c r="H25" i="41"/>
  <c r="K25" i="41" s="1"/>
  <c r="H17" i="34"/>
  <c r="K17" i="34" s="1"/>
  <c r="H30" i="35"/>
  <c r="K30" i="35" s="1"/>
  <c r="F23" i="35"/>
  <c r="F25" i="35"/>
  <c r="F27" i="35"/>
  <c r="F29" i="35"/>
  <c r="F31" i="35"/>
  <c r="F33" i="35"/>
  <c r="F35" i="35"/>
  <c r="E3" i="35"/>
  <c r="G27" i="63" s="1"/>
  <c r="F12" i="35"/>
  <c r="F14" i="35"/>
  <c r="F16" i="35"/>
  <c r="F18" i="35"/>
  <c r="F20" i="35"/>
  <c r="H10" i="34"/>
  <c r="K10" i="34" s="1"/>
  <c r="E3" i="34"/>
  <c r="G26" i="63" s="1"/>
  <c r="F12" i="34"/>
  <c r="F14" i="34"/>
  <c r="F16" i="34"/>
  <c r="F18" i="34"/>
  <c r="F20" i="34"/>
  <c r="F22" i="34"/>
  <c r="F24" i="34"/>
  <c r="H11" i="41"/>
  <c r="K11" i="41" s="1"/>
  <c r="E3" i="41"/>
  <c r="G25" i="63" s="1"/>
  <c r="F12" i="41"/>
  <c r="F14" i="41"/>
  <c r="F16" i="41"/>
  <c r="F20" i="41"/>
  <c r="F24" i="41"/>
  <c r="F26" i="41"/>
  <c r="F21" i="40"/>
  <c r="F23" i="40"/>
  <c r="E3" i="40"/>
  <c r="G24" i="63" s="1"/>
  <c r="H12" i="40"/>
  <c r="K12" i="40" s="1"/>
  <c r="H14" i="40"/>
  <c r="K14" i="40" s="1"/>
  <c r="H16" i="40"/>
  <c r="K16" i="40" s="1"/>
  <c r="H18" i="40"/>
  <c r="K18" i="40" s="1"/>
  <c r="F20" i="33"/>
  <c r="F22" i="33"/>
  <c r="E3" i="33"/>
  <c r="G23" i="63" s="1"/>
  <c r="F15" i="33"/>
  <c r="F17" i="33"/>
  <c r="F12" i="33"/>
  <c r="F63" i="31"/>
  <c r="F44" i="31"/>
  <c r="F46" i="31"/>
  <c r="F48" i="31"/>
  <c r="F52" i="31"/>
  <c r="F54" i="31"/>
  <c r="F56" i="31"/>
  <c r="F60" i="31"/>
  <c r="F36" i="31"/>
  <c r="F38" i="31"/>
  <c r="F29" i="31"/>
  <c r="F31" i="31"/>
  <c r="F33" i="31"/>
  <c r="F12" i="31"/>
  <c r="F14" i="31"/>
  <c r="F16" i="31"/>
  <c r="F18" i="31"/>
  <c r="F20" i="31"/>
  <c r="F22" i="31"/>
  <c r="F24" i="31"/>
  <c r="F26" i="31"/>
  <c r="E3" i="31"/>
  <c r="G22" i="63" s="1"/>
  <c r="E3" i="30"/>
  <c r="G21" i="63" s="1"/>
  <c r="H16" i="29"/>
  <c r="K16" i="29" s="1"/>
  <c r="F52" i="29"/>
  <c r="F54" i="29"/>
  <c r="F25" i="29"/>
  <c r="F27" i="29"/>
  <c r="F29" i="29"/>
  <c r="F31" i="29"/>
  <c r="F33" i="29"/>
  <c r="F35" i="29"/>
  <c r="F37" i="29"/>
  <c r="F39" i="29"/>
  <c r="F41" i="29"/>
  <c r="F43" i="29"/>
  <c r="F45" i="29"/>
  <c r="F47" i="29"/>
  <c r="F49" i="29"/>
  <c r="F18" i="29"/>
  <c r="F20" i="29"/>
  <c r="F22" i="29"/>
  <c r="E3" i="29"/>
  <c r="G20" i="63" s="1"/>
  <c r="H13" i="29"/>
  <c r="K13" i="29" s="1"/>
  <c r="H15" i="29"/>
  <c r="K15" i="29" s="1"/>
  <c r="H49" i="28"/>
  <c r="K49" i="28" s="1"/>
  <c r="F48" i="28"/>
  <c r="F50" i="28"/>
  <c r="F52" i="28"/>
  <c r="F34" i="28"/>
  <c r="F36" i="28"/>
  <c r="F40" i="28"/>
  <c r="F42" i="28"/>
  <c r="E3" i="28"/>
  <c r="G19" i="63" s="1"/>
  <c r="F21" i="28"/>
  <c r="F27" i="28"/>
  <c r="F29" i="28"/>
  <c r="E3" i="24"/>
  <c r="G18" i="63" s="1"/>
  <c r="H10" i="61"/>
  <c r="K10" i="61" s="1"/>
  <c r="H59" i="61"/>
  <c r="K59" i="61" s="1"/>
  <c r="K58" i="61"/>
  <c r="E3" i="61"/>
  <c r="G17" i="63" s="1"/>
  <c r="F12" i="61"/>
  <c r="F14" i="61"/>
  <c r="F16" i="61"/>
  <c r="F18" i="61"/>
  <c r="F20" i="61"/>
  <c r="F22" i="61"/>
  <c r="F24" i="61"/>
  <c r="F26" i="61"/>
  <c r="F28" i="61"/>
  <c r="F30" i="61"/>
  <c r="F32" i="61"/>
  <c r="F34" i="61"/>
  <c r="F36" i="61"/>
  <c r="F38" i="61"/>
  <c r="F40" i="61"/>
  <c r="F42" i="61"/>
  <c r="F44" i="61"/>
  <c r="F46" i="61"/>
  <c r="F48" i="61"/>
  <c r="F50" i="61"/>
  <c r="F52" i="61"/>
  <c r="F54" i="61"/>
  <c r="F56" i="61"/>
  <c r="F58" i="61"/>
  <c r="F60" i="61"/>
  <c r="H251" i="53"/>
  <c r="K251" i="53" s="1"/>
  <c r="H243" i="53"/>
  <c r="K243" i="53" s="1"/>
  <c r="F236" i="53"/>
  <c r="F238" i="53"/>
  <c r="F240" i="53"/>
  <c r="F242" i="53"/>
  <c r="F244" i="53"/>
  <c r="F246" i="53"/>
  <c r="F248" i="53"/>
  <c r="F250" i="53"/>
  <c r="F224" i="53"/>
  <c r="F226" i="53"/>
  <c r="F230" i="53"/>
  <c r="H228" i="53"/>
  <c r="K228" i="53" s="1"/>
  <c r="H232" i="53"/>
  <c r="K232" i="53" s="1"/>
  <c r="F217" i="53"/>
  <c r="F219" i="53"/>
  <c r="F221" i="53"/>
  <c r="F207" i="53"/>
  <c r="F209" i="53"/>
  <c r="F211" i="53"/>
  <c r="F213" i="53"/>
  <c r="H170" i="53"/>
  <c r="K170" i="53" s="1"/>
  <c r="F170" i="53"/>
  <c r="F182" i="53"/>
  <c r="H182" i="53"/>
  <c r="K182" i="53" s="1"/>
  <c r="F198" i="53"/>
  <c r="H198" i="53"/>
  <c r="K198" i="53" s="1"/>
  <c r="F202" i="53"/>
  <c r="H202" i="53"/>
  <c r="K202" i="53" s="1"/>
  <c r="H168" i="53"/>
  <c r="K168" i="53" s="1"/>
  <c r="F168" i="53"/>
  <c r="F172" i="53"/>
  <c r="H172" i="53"/>
  <c r="K172" i="53" s="1"/>
  <c r="F176" i="53"/>
  <c r="H176" i="53"/>
  <c r="K176" i="53" s="1"/>
  <c r="F180" i="53"/>
  <c r="H180" i="53"/>
  <c r="K180" i="53" s="1"/>
  <c r="F184" i="53"/>
  <c r="H184" i="53"/>
  <c r="K184" i="53" s="1"/>
  <c r="F188" i="53"/>
  <c r="H188" i="53"/>
  <c r="K188" i="53" s="1"/>
  <c r="F192" i="53"/>
  <c r="H192" i="53"/>
  <c r="K192" i="53" s="1"/>
  <c r="F196" i="53"/>
  <c r="H196" i="53"/>
  <c r="K196" i="53" s="1"/>
  <c r="F200" i="53"/>
  <c r="H200" i="53"/>
  <c r="K200" i="53" s="1"/>
  <c r="F204" i="53"/>
  <c r="H204" i="53"/>
  <c r="K204" i="53" s="1"/>
  <c r="F174" i="53"/>
  <c r="H174" i="53"/>
  <c r="K174" i="53" s="1"/>
  <c r="F178" i="53"/>
  <c r="H178" i="53"/>
  <c r="K178" i="53" s="1"/>
  <c r="F186" i="53"/>
  <c r="H186" i="53"/>
  <c r="K186" i="53" s="1"/>
  <c r="F190" i="53"/>
  <c r="H190" i="53"/>
  <c r="K190" i="53" s="1"/>
  <c r="F194" i="53"/>
  <c r="H194" i="53"/>
  <c r="K194" i="53" s="1"/>
  <c r="F156" i="53"/>
  <c r="F158" i="53"/>
  <c r="F160" i="53"/>
  <c r="F162" i="53"/>
  <c r="F164" i="53"/>
  <c r="F166" i="53"/>
  <c r="F131" i="53"/>
  <c r="F133" i="53"/>
  <c r="F135" i="53"/>
  <c r="F137" i="53"/>
  <c r="F139" i="53"/>
  <c r="F141" i="53"/>
  <c r="F143" i="53"/>
  <c r="F145" i="53"/>
  <c r="F147" i="53"/>
  <c r="F149" i="53"/>
  <c r="F151" i="53"/>
  <c r="F153" i="53"/>
  <c r="F109" i="53"/>
  <c r="F111" i="53"/>
  <c r="F113" i="53"/>
  <c r="F115" i="53"/>
  <c r="F117" i="53"/>
  <c r="F119" i="53"/>
  <c r="F121" i="53"/>
  <c r="F123" i="53"/>
  <c r="F125" i="53"/>
  <c r="F127" i="53"/>
  <c r="H49" i="53"/>
  <c r="K49" i="53" s="1"/>
  <c r="F49" i="53"/>
  <c r="H65" i="53"/>
  <c r="K65" i="53" s="1"/>
  <c r="F65" i="53"/>
  <c r="H73" i="53"/>
  <c r="K73" i="53" s="1"/>
  <c r="F73" i="53"/>
  <c r="H99" i="53"/>
  <c r="K99" i="53" s="1"/>
  <c r="F99" i="53"/>
  <c r="H57" i="53"/>
  <c r="K57" i="53" s="1"/>
  <c r="F57" i="53"/>
  <c r="H23" i="53"/>
  <c r="K23" i="53" s="1"/>
  <c r="H24" i="53"/>
  <c r="K24" i="53" s="1"/>
  <c r="H25" i="53"/>
  <c r="K25" i="53" s="1"/>
  <c r="H26" i="53"/>
  <c r="K26" i="53" s="1"/>
  <c r="H27" i="53"/>
  <c r="K27" i="53" s="1"/>
  <c r="H28" i="53"/>
  <c r="K28" i="53" s="1"/>
  <c r="H29" i="53"/>
  <c r="K29" i="53" s="1"/>
  <c r="H30" i="53"/>
  <c r="K30" i="53" s="1"/>
  <c r="H31" i="53"/>
  <c r="K31" i="53" s="1"/>
  <c r="H32" i="53"/>
  <c r="K32" i="53" s="1"/>
  <c r="H33" i="53"/>
  <c r="K33" i="53" s="1"/>
  <c r="H34" i="53"/>
  <c r="K34" i="53" s="1"/>
  <c r="H35" i="53"/>
  <c r="K35" i="53" s="1"/>
  <c r="H36" i="53"/>
  <c r="K36" i="53" s="1"/>
  <c r="H37" i="53"/>
  <c r="K37" i="53" s="1"/>
  <c r="H38" i="53"/>
  <c r="K38" i="53" s="1"/>
  <c r="H39" i="53"/>
  <c r="K39" i="53" s="1"/>
  <c r="H40" i="53"/>
  <c r="K40" i="53" s="1"/>
  <c r="H41" i="53"/>
  <c r="K41" i="53" s="1"/>
  <c r="H42" i="53"/>
  <c r="K42" i="53" s="1"/>
  <c r="H43" i="53"/>
  <c r="K43" i="53" s="1"/>
  <c r="H44" i="53"/>
  <c r="K44" i="53" s="1"/>
  <c r="H45" i="53"/>
  <c r="K45" i="53" s="1"/>
  <c r="H46" i="53"/>
  <c r="K46" i="53" s="1"/>
  <c r="H47" i="53"/>
  <c r="K47" i="53" s="1"/>
  <c r="H55" i="53"/>
  <c r="K55" i="53" s="1"/>
  <c r="F55" i="53"/>
  <c r="H63" i="53"/>
  <c r="K63" i="53" s="1"/>
  <c r="F63" i="53"/>
  <c r="H71" i="53"/>
  <c r="K71" i="53" s="1"/>
  <c r="F71" i="53"/>
  <c r="H79" i="53"/>
  <c r="K79" i="53" s="1"/>
  <c r="F79" i="53"/>
  <c r="H81" i="53"/>
  <c r="K81" i="53" s="1"/>
  <c r="F81" i="53"/>
  <c r="H83" i="53"/>
  <c r="K83" i="53" s="1"/>
  <c r="F83" i="53"/>
  <c r="H85" i="53"/>
  <c r="K85" i="53" s="1"/>
  <c r="F85" i="53"/>
  <c r="H87" i="53"/>
  <c r="K87" i="53" s="1"/>
  <c r="F87" i="53"/>
  <c r="H89" i="53"/>
  <c r="K89" i="53" s="1"/>
  <c r="F89" i="53"/>
  <c r="H91" i="53"/>
  <c r="K91" i="53" s="1"/>
  <c r="F91" i="53"/>
  <c r="H93" i="53"/>
  <c r="K93" i="53" s="1"/>
  <c r="F93" i="53"/>
  <c r="H95" i="53"/>
  <c r="K95" i="53" s="1"/>
  <c r="F95" i="53"/>
  <c r="H97" i="53"/>
  <c r="K97" i="53" s="1"/>
  <c r="F97" i="53"/>
  <c r="H105" i="53"/>
  <c r="K105" i="53" s="1"/>
  <c r="F105" i="53"/>
  <c r="H53" i="53"/>
  <c r="K53" i="53" s="1"/>
  <c r="F53" i="53"/>
  <c r="H61" i="53"/>
  <c r="K61" i="53" s="1"/>
  <c r="F61" i="53"/>
  <c r="H69" i="53"/>
  <c r="K69" i="53" s="1"/>
  <c r="F69" i="53"/>
  <c r="H77" i="53"/>
  <c r="K77" i="53" s="1"/>
  <c r="F77" i="53"/>
  <c r="H103" i="53"/>
  <c r="K103" i="53" s="1"/>
  <c r="F103" i="53"/>
  <c r="H51" i="53"/>
  <c r="K51" i="53" s="1"/>
  <c r="F51" i="53"/>
  <c r="H59" i="53"/>
  <c r="K59" i="53" s="1"/>
  <c r="F59" i="53"/>
  <c r="H67" i="53"/>
  <c r="K67" i="53" s="1"/>
  <c r="F67" i="53"/>
  <c r="H75" i="53"/>
  <c r="K75" i="53" s="1"/>
  <c r="F75" i="53"/>
  <c r="H101" i="53"/>
  <c r="K101" i="53" s="1"/>
  <c r="F101" i="53"/>
  <c r="H11" i="58"/>
  <c r="K11" i="58" s="1"/>
  <c r="F348" i="58"/>
  <c r="F350" i="58"/>
  <c r="F352" i="58"/>
  <c r="F354" i="58"/>
  <c r="F356" i="58"/>
  <c r="F358" i="58"/>
  <c r="F360" i="58"/>
  <c r="F362" i="58"/>
  <c r="F364" i="58"/>
  <c r="F366" i="58"/>
  <c r="F368" i="58"/>
  <c r="F370" i="58"/>
  <c r="F374" i="58"/>
  <c r="F376" i="58"/>
  <c r="F378" i="58"/>
  <c r="F380" i="58"/>
  <c r="F382" i="58"/>
  <c r="F384" i="58"/>
  <c r="F372" i="58"/>
  <c r="F339" i="58"/>
  <c r="F341" i="58"/>
  <c r="F343" i="58"/>
  <c r="F345" i="58"/>
  <c r="F332" i="58"/>
  <c r="F334" i="58"/>
  <c r="F336" i="58"/>
  <c r="F298" i="58"/>
  <c r="F300" i="58"/>
  <c r="F302" i="58"/>
  <c r="F304" i="58"/>
  <c r="F306" i="58"/>
  <c r="F308" i="58"/>
  <c r="F310" i="58"/>
  <c r="F312" i="58"/>
  <c r="F314" i="58"/>
  <c r="F316" i="58"/>
  <c r="F318" i="58"/>
  <c r="F320" i="58"/>
  <c r="F322" i="58"/>
  <c r="F324" i="58"/>
  <c r="F326" i="58"/>
  <c r="F328" i="58"/>
  <c r="F258" i="58"/>
  <c r="F260" i="58"/>
  <c r="F262" i="58"/>
  <c r="F264" i="58"/>
  <c r="F266" i="58"/>
  <c r="F268" i="58"/>
  <c r="F270" i="58"/>
  <c r="F272" i="58"/>
  <c r="F274" i="58"/>
  <c r="F276" i="58"/>
  <c r="F278" i="58"/>
  <c r="F280" i="58"/>
  <c r="F282" i="58"/>
  <c r="F284" i="58"/>
  <c r="F286" i="58"/>
  <c r="F288" i="58"/>
  <c r="F290" i="58"/>
  <c r="F292" i="58"/>
  <c r="F294" i="58"/>
  <c r="F254" i="58"/>
  <c r="F233" i="58"/>
  <c r="F235" i="58"/>
  <c r="F237" i="58"/>
  <c r="F239" i="58"/>
  <c r="F241" i="58"/>
  <c r="F243" i="58"/>
  <c r="F245" i="58"/>
  <c r="F247" i="58"/>
  <c r="F249" i="58"/>
  <c r="F205" i="58"/>
  <c r="F207" i="58"/>
  <c r="F209" i="58"/>
  <c r="F211" i="58"/>
  <c r="F213" i="58"/>
  <c r="F215" i="58"/>
  <c r="F217" i="58"/>
  <c r="F219" i="58"/>
  <c r="F221" i="58"/>
  <c r="F223" i="58"/>
  <c r="F225" i="58"/>
  <c r="F227" i="58"/>
  <c r="F229" i="58"/>
  <c r="F202" i="58"/>
  <c r="F193" i="58"/>
  <c r="F195" i="58"/>
  <c r="F197" i="58"/>
  <c r="F199" i="58"/>
  <c r="H189" i="58"/>
  <c r="K189" i="58" s="1"/>
  <c r="F183" i="58"/>
  <c r="F185" i="58"/>
  <c r="F174" i="58"/>
  <c r="F176" i="58"/>
  <c r="F178" i="58"/>
  <c r="F166" i="58"/>
  <c r="F168" i="58"/>
  <c r="F170" i="58"/>
  <c r="F157" i="58"/>
  <c r="F159" i="58"/>
  <c r="F161" i="58"/>
  <c r="F163" i="58"/>
  <c r="F146" i="58"/>
  <c r="F148" i="58"/>
  <c r="F150" i="58"/>
  <c r="F152" i="58"/>
  <c r="F130" i="58"/>
  <c r="F132" i="58"/>
  <c r="F134" i="58"/>
  <c r="F136" i="58"/>
  <c r="F138" i="58"/>
  <c r="F140" i="58"/>
  <c r="F142" i="58"/>
  <c r="F144" i="58"/>
  <c r="F99" i="58"/>
  <c r="F103" i="58"/>
  <c r="F105" i="58"/>
  <c r="F107" i="58"/>
  <c r="F115" i="58"/>
  <c r="F117" i="58"/>
  <c r="F119" i="58"/>
  <c r="H101" i="58"/>
  <c r="K101" i="58" s="1"/>
  <c r="H109" i="58"/>
  <c r="K109" i="58" s="1"/>
  <c r="H111" i="58"/>
  <c r="K111" i="58" s="1"/>
  <c r="H113" i="58"/>
  <c r="K113" i="58" s="1"/>
  <c r="H121" i="58"/>
  <c r="K121" i="58" s="1"/>
  <c r="H123" i="58"/>
  <c r="K123" i="58" s="1"/>
  <c r="H125" i="58"/>
  <c r="K125" i="58" s="1"/>
  <c r="F87" i="58"/>
  <c r="F89" i="58"/>
  <c r="F91" i="58"/>
  <c r="F93" i="58"/>
  <c r="F95" i="58"/>
  <c r="F76" i="58"/>
  <c r="F78" i="58"/>
  <c r="F80" i="58"/>
  <c r="F82" i="58"/>
  <c r="F84" i="58"/>
  <c r="F52" i="58"/>
  <c r="F54" i="58"/>
  <c r="F56" i="58"/>
  <c r="F58" i="58"/>
  <c r="F60" i="58"/>
  <c r="F62" i="58"/>
  <c r="F64" i="58"/>
  <c r="F66" i="58"/>
  <c r="F68" i="58"/>
  <c r="F70" i="58"/>
  <c r="F72" i="58"/>
  <c r="F39" i="58"/>
  <c r="F41" i="58"/>
  <c r="F43" i="58"/>
  <c r="F45" i="58"/>
  <c r="F47" i="58"/>
  <c r="H12" i="58"/>
  <c r="K12" i="58" s="1"/>
  <c r="H14" i="58"/>
  <c r="K14" i="58" s="1"/>
  <c r="H16" i="58"/>
  <c r="K16" i="58" s="1"/>
  <c r="H18" i="58"/>
  <c r="K18" i="58" s="1"/>
  <c r="H20" i="58"/>
  <c r="K20" i="58" s="1"/>
  <c r="H22" i="58"/>
  <c r="K22" i="58" s="1"/>
  <c r="H24" i="58"/>
  <c r="K24" i="58" s="1"/>
  <c r="H26" i="58"/>
  <c r="K26" i="58" s="1"/>
  <c r="H28" i="58"/>
  <c r="K28" i="58" s="1"/>
  <c r="H30" i="58"/>
  <c r="K30" i="58" s="1"/>
  <c r="H32" i="58"/>
  <c r="K32" i="58" s="1"/>
  <c r="H34" i="58"/>
  <c r="K34" i="58" s="1"/>
  <c r="H36" i="58"/>
  <c r="K36" i="58" s="1"/>
  <c r="E3" i="58"/>
  <c r="G15" i="63" s="1"/>
  <c r="H140" i="25"/>
  <c r="K140" i="25" s="1"/>
  <c r="F133" i="25"/>
  <c r="F135" i="25"/>
  <c r="F137" i="25"/>
  <c r="F139" i="25"/>
  <c r="F124" i="25"/>
  <c r="F126" i="25"/>
  <c r="F128" i="25"/>
  <c r="F130" i="25"/>
  <c r="F119" i="25"/>
  <c r="H115" i="25"/>
  <c r="K115" i="25" s="1"/>
  <c r="F111" i="25"/>
  <c r="F107" i="25"/>
  <c r="H99" i="25"/>
  <c r="K99" i="25" s="1"/>
  <c r="H101" i="25"/>
  <c r="K101" i="25" s="1"/>
  <c r="H103" i="25"/>
  <c r="K103" i="25" s="1"/>
  <c r="F91" i="25"/>
  <c r="H87" i="25"/>
  <c r="K87" i="25" s="1"/>
  <c r="H89" i="25"/>
  <c r="K89" i="25" s="1"/>
  <c r="H93" i="25"/>
  <c r="K93" i="25" s="1"/>
  <c r="H95" i="25"/>
  <c r="K95" i="25" s="1"/>
  <c r="F78" i="25"/>
  <c r="F80" i="25"/>
  <c r="F82" i="25"/>
  <c r="F84" i="25"/>
  <c r="F68" i="25"/>
  <c r="F70" i="25"/>
  <c r="F72" i="25"/>
  <c r="F74" i="25"/>
  <c r="F36" i="25"/>
  <c r="F38" i="25"/>
  <c r="F40" i="25"/>
  <c r="F42" i="25"/>
  <c r="F44" i="25"/>
  <c r="F46" i="25"/>
  <c r="F48" i="25"/>
  <c r="F50" i="25"/>
  <c r="F52" i="25"/>
  <c r="F54" i="25"/>
  <c r="F56" i="25"/>
  <c r="F58" i="25"/>
  <c r="F60" i="25"/>
  <c r="F62" i="25"/>
  <c r="F64" i="25"/>
  <c r="F15" i="25"/>
  <c r="F17" i="25"/>
  <c r="F19" i="25"/>
  <c r="F21" i="25"/>
  <c r="F23" i="25"/>
  <c r="F25" i="25"/>
  <c r="F27" i="25"/>
  <c r="F29" i="25"/>
  <c r="F31" i="25"/>
  <c r="F33" i="25"/>
  <c r="H11" i="25"/>
  <c r="K11" i="25" s="1"/>
  <c r="H13" i="25"/>
  <c r="K13" i="25" s="1"/>
  <c r="E3" i="25"/>
  <c r="G14" i="63" s="1"/>
  <c r="H11" i="51"/>
  <c r="K11" i="51" s="1"/>
  <c r="H162" i="56"/>
  <c r="K162" i="56" s="1"/>
  <c r="H11" i="59"/>
  <c r="K11" i="59" s="1"/>
  <c r="H106" i="59"/>
  <c r="K106" i="59" s="1"/>
  <c r="F111" i="59"/>
  <c r="F99" i="59"/>
  <c r="F101" i="59"/>
  <c r="F95" i="59"/>
  <c r="F79" i="59"/>
  <c r="F81" i="59"/>
  <c r="F83" i="59"/>
  <c r="F85" i="59"/>
  <c r="F87" i="59"/>
  <c r="F89" i="59"/>
  <c r="F91" i="59"/>
  <c r="F70" i="59"/>
  <c r="F72" i="59"/>
  <c r="F74" i="59"/>
  <c r="F76" i="59"/>
  <c r="F60" i="59"/>
  <c r="F62" i="59"/>
  <c r="F64" i="59"/>
  <c r="F66" i="59"/>
  <c r="E3" i="59"/>
  <c r="G13" i="63" s="1"/>
  <c r="F12" i="59"/>
  <c r="F14" i="59"/>
  <c r="F16" i="59"/>
  <c r="F18" i="59"/>
  <c r="F20" i="59"/>
  <c r="F22" i="59"/>
  <c r="F24" i="59"/>
  <c r="F26" i="59"/>
  <c r="F28" i="59"/>
  <c r="F30" i="59"/>
  <c r="F32" i="59"/>
  <c r="F34" i="59"/>
  <c r="F36" i="59"/>
  <c r="F38" i="59"/>
  <c r="F40" i="59"/>
  <c r="F42" i="59"/>
  <c r="F44" i="59"/>
  <c r="F46" i="59"/>
  <c r="F48" i="59"/>
  <c r="F50" i="59"/>
  <c r="F52" i="59"/>
  <c r="F54" i="59"/>
  <c r="F56" i="59"/>
  <c r="F83" i="54"/>
  <c r="F85" i="54"/>
  <c r="F87" i="54"/>
  <c r="F89" i="54"/>
  <c r="F71" i="54"/>
  <c r="F73" i="54"/>
  <c r="F75" i="54"/>
  <c r="F77" i="54"/>
  <c r="F79" i="54"/>
  <c r="F43" i="54"/>
  <c r="F45" i="54"/>
  <c r="F47" i="54"/>
  <c r="F49" i="54"/>
  <c r="F51" i="54"/>
  <c r="F53" i="54"/>
  <c r="F55" i="54"/>
  <c r="F57" i="54"/>
  <c r="F59" i="54"/>
  <c r="F61" i="54"/>
  <c r="F63" i="54"/>
  <c r="F65" i="54"/>
  <c r="F67" i="54"/>
  <c r="F17" i="54"/>
  <c r="F19" i="54"/>
  <c r="F21" i="54"/>
  <c r="F23" i="54"/>
  <c r="F25" i="54"/>
  <c r="F27" i="54"/>
  <c r="F29" i="54"/>
  <c r="F31" i="54"/>
  <c r="F33" i="54"/>
  <c r="F35" i="54"/>
  <c r="F37" i="54"/>
  <c r="F39" i="54"/>
  <c r="F11" i="54"/>
  <c r="F13" i="54"/>
  <c r="E3" i="54"/>
  <c r="G12" i="63" s="1"/>
  <c r="F146" i="57"/>
  <c r="F148" i="57"/>
  <c r="F150" i="57"/>
  <c r="F152" i="57"/>
  <c r="F154" i="57"/>
  <c r="F158" i="57"/>
  <c r="F138" i="57"/>
  <c r="F140" i="57"/>
  <c r="F142" i="57"/>
  <c r="F134" i="57"/>
  <c r="F116" i="57"/>
  <c r="F118" i="57"/>
  <c r="F120" i="57"/>
  <c r="F122" i="57"/>
  <c r="F124" i="57"/>
  <c r="F126" i="57"/>
  <c r="F128" i="57"/>
  <c r="F130" i="57"/>
  <c r="F110" i="57"/>
  <c r="F112" i="57"/>
  <c r="F74" i="57"/>
  <c r="F76" i="57"/>
  <c r="F78" i="57"/>
  <c r="F80" i="57"/>
  <c r="F82" i="57"/>
  <c r="F84" i="57"/>
  <c r="F86" i="57"/>
  <c r="F88" i="57"/>
  <c r="F90" i="57"/>
  <c r="F92" i="57"/>
  <c r="F94" i="57"/>
  <c r="F96" i="57"/>
  <c r="F98" i="57"/>
  <c r="F100" i="57"/>
  <c r="F102" i="57"/>
  <c r="F104" i="57"/>
  <c r="F106" i="57"/>
  <c r="F50" i="57"/>
  <c r="F52" i="57"/>
  <c r="E3" i="57"/>
  <c r="G11" i="63" s="1"/>
  <c r="F12" i="57"/>
  <c r="F14" i="57"/>
  <c r="F16" i="57"/>
  <c r="F18" i="57"/>
  <c r="F20" i="57"/>
  <c r="F22" i="57"/>
  <c r="F24" i="57"/>
  <c r="F26" i="57"/>
  <c r="F28" i="57"/>
  <c r="F30" i="57"/>
  <c r="F32" i="57"/>
  <c r="F157" i="56"/>
  <c r="F159" i="56"/>
  <c r="F161" i="56"/>
  <c r="F137" i="56"/>
  <c r="F139" i="56"/>
  <c r="F141" i="56"/>
  <c r="F143" i="56"/>
  <c r="F145" i="56"/>
  <c r="F147" i="56"/>
  <c r="F149" i="56"/>
  <c r="F151" i="56"/>
  <c r="F153" i="56"/>
  <c r="F123" i="56"/>
  <c r="F127" i="56"/>
  <c r="F114" i="56"/>
  <c r="F116" i="56"/>
  <c r="F102" i="56"/>
  <c r="F104" i="56"/>
  <c r="F106" i="56"/>
  <c r="F92" i="56"/>
  <c r="F94" i="56"/>
  <c r="F96" i="56"/>
  <c r="F98" i="56"/>
  <c r="F76" i="56"/>
  <c r="F78" i="56"/>
  <c r="F80" i="56"/>
  <c r="F82" i="56"/>
  <c r="F84" i="56"/>
  <c r="F86" i="56"/>
  <c r="F88" i="56"/>
  <c r="F13" i="56"/>
  <c r="F15" i="56"/>
  <c r="F17" i="56"/>
  <c r="F19" i="56"/>
  <c r="F21" i="56"/>
  <c r="F23" i="56"/>
  <c r="F25" i="56"/>
  <c r="F27" i="56"/>
  <c r="F29" i="56"/>
  <c r="F31" i="56"/>
  <c r="F33" i="56"/>
  <c r="F35" i="56"/>
  <c r="F37" i="56"/>
  <c r="F39" i="56"/>
  <c r="F41" i="56"/>
  <c r="F43" i="56"/>
  <c r="F45" i="56"/>
  <c r="F47" i="56"/>
  <c r="F49" i="56"/>
  <c r="F51" i="56"/>
  <c r="F53" i="56"/>
  <c r="F55" i="56"/>
  <c r="F57" i="56"/>
  <c r="F59" i="56"/>
  <c r="F61" i="56"/>
  <c r="F63" i="56"/>
  <c r="F65" i="56"/>
  <c r="F67" i="56"/>
  <c r="E3" i="56"/>
  <c r="G10" i="63" s="1"/>
  <c r="F13" i="51"/>
  <c r="F15" i="51"/>
  <c r="F17" i="51"/>
  <c r="F19" i="51"/>
  <c r="F21" i="51"/>
  <c r="F23" i="51"/>
  <c r="F25" i="51"/>
  <c r="F27" i="51"/>
  <c r="F29" i="51"/>
  <c r="F31" i="51"/>
  <c r="F33" i="51"/>
  <c r="F35" i="51"/>
  <c r="F37" i="51"/>
  <c r="E3" i="51"/>
  <c r="G9" i="63" s="1"/>
  <c r="E1" i="29" l="1"/>
  <c r="F20" i="63" s="1"/>
  <c r="E2" i="33"/>
  <c r="H23" i="63" s="1"/>
  <c r="E1" i="33"/>
  <c r="F23" i="63" s="1"/>
  <c r="E2" i="29"/>
  <c r="H20" i="63" s="1"/>
  <c r="E1" i="53"/>
  <c r="F16" i="63" s="1"/>
  <c r="E2" i="53"/>
  <c r="H16" i="63" s="1"/>
  <c r="E2" i="61"/>
  <c r="H17" i="63" s="1"/>
  <c r="C65" i="32"/>
  <c r="E65" i="32"/>
  <c r="H65" i="32" s="1"/>
  <c r="K65" i="32" s="1"/>
  <c r="E3" i="32" l="1"/>
  <c r="G8" i="63" s="1"/>
  <c r="G28" i="63" s="1"/>
  <c r="F65" i="32"/>
  <c r="C60" i="32"/>
  <c r="E60" i="32"/>
  <c r="H60" i="32" s="1"/>
  <c r="K60" i="32" s="1"/>
  <c r="F60" i="32" l="1"/>
  <c r="C64" i="31"/>
  <c r="C27" i="29"/>
  <c r="C23" i="29"/>
  <c r="C53" i="28"/>
  <c r="C52" i="28"/>
  <c r="C51" i="28"/>
  <c r="C50" i="28"/>
  <c r="C49" i="28"/>
  <c r="C48" i="28"/>
  <c r="C47" i="28"/>
  <c r="C61" i="61" l="1"/>
  <c r="C60" i="61"/>
  <c r="C59" i="61"/>
  <c r="C58" i="61"/>
  <c r="C57" i="61"/>
  <c r="C56" i="61"/>
  <c r="C55" i="61"/>
  <c r="C54" i="61"/>
  <c r="C53" i="61"/>
  <c r="C52" i="61"/>
  <c r="C51" i="61"/>
  <c r="C50" i="61"/>
  <c r="C49" i="61"/>
  <c r="C48" i="61"/>
  <c r="C47" i="61"/>
  <c r="C46" i="61"/>
  <c r="C45" i="61"/>
  <c r="C44" i="61"/>
  <c r="C43" i="61"/>
  <c r="C42" i="61"/>
  <c r="C41" i="61"/>
  <c r="C40" i="61"/>
  <c r="C39" i="61"/>
  <c r="C38" i="61"/>
  <c r="C37" i="61"/>
  <c r="C36" i="61"/>
  <c r="C35" i="61"/>
  <c r="C34" i="61"/>
  <c r="C33" i="61"/>
  <c r="C32" i="61"/>
  <c r="C31" i="61"/>
  <c r="C30" i="61"/>
  <c r="C29" i="61"/>
  <c r="C28" i="61"/>
  <c r="C27" i="61"/>
  <c r="C26" i="61"/>
  <c r="C25" i="61"/>
  <c r="C24" i="61"/>
  <c r="C23" i="61"/>
  <c r="C22" i="61"/>
  <c r="C21" i="61"/>
  <c r="C20" i="61"/>
  <c r="C18" i="61"/>
  <c r="C17" i="61"/>
  <c r="C16" i="61"/>
  <c r="C15" i="61"/>
  <c r="C14" i="61"/>
  <c r="C13" i="61"/>
  <c r="C12" i="61"/>
  <c r="C11" i="61"/>
  <c r="C10" i="61"/>
  <c r="C19" i="61"/>
  <c r="C141" i="58"/>
  <c r="C121" i="58"/>
  <c r="C117" i="58"/>
  <c r="C114" i="58"/>
  <c r="C113" i="58"/>
  <c r="C112" i="58"/>
  <c r="C111" i="58"/>
  <c r="C110" i="58"/>
  <c r="C109" i="58"/>
  <c r="C108" i="58"/>
  <c r="C107" i="58"/>
  <c r="C106" i="58"/>
  <c r="C105" i="58"/>
  <c r="C10" i="58"/>
  <c r="E10" i="58"/>
  <c r="H10" i="58" s="1"/>
  <c r="K10" i="58" s="1"/>
  <c r="E2" i="58" s="1"/>
  <c r="H15" i="63" s="1"/>
  <c r="C11" i="58"/>
  <c r="C12" i="58"/>
  <c r="C13" i="58"/>
  <c r="C14" i="58"/>
  <c r="C15" i="58"/>
  <c r="C16" i="58"/>
  <c r="C17" i="58"/>
  <c r="C18" i="58"/>
  <c r="C19" i="58"/>
  <c r="C20" i="58"/>
  <c r="C21" i="58"/>
  <c r="C22" i="58"/>
  <c r="C23" i="58"/>
  <c r="C24" i="58"/>
  <c r="C25" i="58"/>
  <c r="C26" i="58"/>
  <c r="C27" i="58"/>
  <c r="C28" i="58"/>
  <c r="C29" i="58"/>
  <c r="C30" i="58"/>
  <c r="C31" i="58"/>
  <c r="C32" i="58"/>
  <c r="C33" i="58"/>
  <c r="C34" i="58"/>
  <c r="C35" i="58"/>
  <c r="C36" i="58"/>
  <c r="C38" i="58"/>
  <c r="C39" i="58"/>
  <c r="C40" i="58"/>
  <c r="C41" i="58"/>
  <c r="C42" i="58"/>
  <c r="C43" i="58"/>
  <c r="C44" i="58"/>
  <c r="C45" i="58"/>
  <c r="C46" i="58"/>
  <c r="C47" i="58"/>
  <c r="C48" i="58"/>
  <c r="C51" i="58"/>
  <c r="C52" i="58"/>
  <c r="C53" i="58"/>
  <c r="C54" i="58"/>
  <c r="C55" i="58"/>
  <c r="C56" i="58"/>
  <c r="C57" i="58"/>
  <c r="C58" i="58"/>
  <c r="C59" i="58"/>
  <c r="C60" i="58"/>
  <c r="C61" i="58"/>
  <c r="C62" i="58"/>
  <c r="C63" i="58"/>
  <c r="C64" i="58"/>
  <c r="C65" i="58"/>
  <c r="C66" i="58"/>
  <c r="C67" i="58"/>
  <c r="C68" i="58"/>
  <c r="C69" i="58"/>
  <c r="C70" i="58"/>
  <c r="C71" i="58"/>
  <c r="C72" i="58"/>
  <c r="C73" i="58"/>
  <c r="C76" i="58"/>
  <c r="C77" i="58"/>
  <c r="C78" i="58"/>
  <c r="C79" i="58"/>
  <c r="C80" i="58"/>
  <c r="C81" i="58"/>
  <c r="C82" i="58"/>
  <c r="C83" i="58"/>
  <c r="C84" i="58"/>
  <c r="C85" i="58"/>
  <c r="C87" i="58"/>
  <c r="C88" i="58"/>
  <c r="C89" i="58"/>
  <c r="C90" i="58"/>
  <c r="C91" i="58"/>
  <c r="C92" i="58"/>
  <c r="C93" i="58"/>
  <c r="C94" i="58"/>
  <c r="C95" i="58"/>
  <c r="C96" i="58"/>
  <c r="C98" i="58"/>
  <c r="C99" i="58"/>
  <c r="C100" i="58"/>
  <c r="C101" i="58"/>
  <c r="C102" i="58"/>
  <c r="C103" i="58"/>
  <c r="C104" i="58"/>
  <c r="C115" i="58"/>
  <c r="C116" i="58"/>
  <c r="C118" i="58"/>
  <c r="C119" i="58"/>
  <c r="C120" i="58"/>
  <c r="C122" i="58"/>
  <c r="C123" i="58"/>
  <c r="C124" i="58"/>
  <c r="C125" i="58"/>
  <c r="C126" i="58"/>
  <c r="C128" i="58"/>
  <c r="C130" i="58"/>
  <c r="C131" i="58"/>
  <c r="C132" i="58"/>
  <c r="C133" i="58"/>
  <c r="C134" i="58"/>
  <c r="C135" i="58"/>
  <c r="C136" i="58"/>
  <c r="C137" i="58"/>
  <c r="C138" i="58"/>
  <c r="C139" i="58"/>
  <c r="C140" i="58"/>
  <c r="C142" i="58"/>
  <c r="C143" i="58"/>
  <c r="C144" i="58"/>
  <c r="C145" i="58"/>
  <c r="C146" i="58"/>
  <c r="C147" i="58"/>
  <c r="C148" i="58"/>
  <c r="C149" i="58"/>
  <c r="C150" i="58"/>
  <c r="C151" i="58"/>
  <c r="C152" i="58"/>
  <c r="C153" i="58"/>
  <c r="C155" i="58"/>
  <c r="C157" i="58"/>
  <c r="C158" i="58"/>
  <c r="C159" i="58"/>
  <c r="C160" i="58"/>
  <c r="C161" i="58"/>
  <c r="C162" i="58"/>
  <c r="C163" i="58"/>
  <c r="C164" i="58"/>
  <c r="C166" i="58"/>
  <c r="C167" i="58"/>
  <c r="C168" i="58"/>
  <c r="C169" i="58"/>
  <c r="C170" i="58"/>
  <c r="C171" i="58"/>
  <c r="C173" i="58"/>
  <c r="C174" i="58"/>
  <c r="C175" i="58"/>
  <c r="C176" i="58"/>
  <c r="C177" i="58"/>
  <c r="C178" i="58"/>
  <c r="C179" i="58"/>
  <c r="C182" i="58"/>
  <c r="C183" i="58"/>
  <c r="C184" i="58"/>
  <c r="C185" i="58"/>
  <c r="C186" i="58"/>
  <c r="C188" i="58"/>
  <c r="C189" i="58"/>
  <c r="C190" i="58"/>
  <c r="C192" i="58"/>
  <c r="C193" i="58"/>
  <c r="C194" i="58"/>
  <c r="C195" i="58"/>
  <c r="C196" i="58"/>
  <c r="C197" i="58"/>
  <c r="C198" i="58"/>
  <c r="C199" i="58"/>
  <c r="C200" i="58"/>
  <c r="C202" i="58"/>
  <c r="C203" i="58"/>
  <c r="C205" i="58"/>
  <c r="C206" i="58"/>
  <c r="C207" i="58"/>
  <c r="C208" i="58"/>
  <c r="C209" i="58"/>
  <c r="C210" i="58"/>
  <c r="C211" i="58"/>
  <c r="C212" i="58"/>
  <c r="C213" i="58"/>
  <c r="C214" i="58"/>
  <c r="C215" i="58"/>
  <c r="C216" i="58"/>
  <c r="C217" i="58"/>
  <c r="C218" i="58"/>
  <c r="C219" i="58"/>
  <c r="C220" i="58"/>
  <c r="C221" i="58"/>
  <c r="C222" i="58"/>
  <c r="C223" i="58"/>
  <c r="C224" i="58"/>
  <c r="C225" i="58"/>
  <c r="C226" i="58"/>
  <c r="C227" i="58"/>
  <c r="C228" i="58"/>
  <c r="C229" i="58"/>
  <c r="C230" i="58"/>
  <c r="C232" i="58"/>
  <c r="C233" i="58"/>
  <c r="C234" i="58"/>
  <c r="C235" i="58"/>
  <c r="C236" i="58"/>
  <c r="C237" i="58"/>
  <c r="C238" i="58"/>
  <c r="C239" i="58"/>
  <c r="C240" i="58"/>
  <c r="C241" i="58"/>
  <c r="C242" i="58"/>
  <c r="C243" i="58"/>
  <c r="C244" i="58"/>
  <c r="C245" i="58"/>
  <c r="C246" i="58"/>
  <c r="C247" i="58"/>
  <c r="C248" i="58"/>
  <c r="C249" i="58"/>
  <c r="C250" i="58"/>
  <c r="C252" i="58"/>
  <c r="C254" i="58"/>
  <c r="C255" i="58"/>
  <c r="C257" i="58"/>
  <c r="C258" i="58"/>
  <c r="C259" i="58"/>
  <c r="C260" i="58"/>
  <c r="C261" i="58"/>
  <c r="C262" i="58"/>
  <c r="C263" i="58"/>
  <c r="C264" i="58"/>
  <c r="C265" i="58"/>
  <c r="C266" i="58"/>
  <c r="C267" i="58"/>
  <c r="C268" i="58"/>
  <c r="C269" i="58"/>
  <c r="C270" i="58"/>
  <c r="C271" i="58"/>
  <c r="C272" i="58"/>
  <c r="C273" i="58"/>
  <c r="C274" i="58"/>
  <c r="C275" i="58"/>
  <c r="C276" i="58"/>
  <c r="C277" i="58"/>
  <c r="C278" i="58"/>
  <c r="C279" i="58"/>
  <c r="C280" i="58"/>
  <c r="C281" i="58"/>
  <c r="C282" i="58"/>
  <c r="C283" i="58"/>
  <c r="C284" i="58"/>
  <c r="C285" i="58"/>
  <c r="C286" i="58"/>
  <c r="C287" i="58"/>
  <c r="C288" i="58"/>
  <c r="C289" i="58"/>
  <c r="C290" i="58"/>
  <c r="C291" i="58"/>
  <c r="C292" i="58"/>
  <c r="C293" i="58"/>
  <c r="C294" i="58"/>
  <c r="C295" i="58"/>
  <c r="C297" i="58"/>
  <c r="C298" i="58"/>
  <c r="C299" i="58"/>
  <c r="C300" i="58"/>
  <c r="C301" i="58"/>
  <c r="C302" i="58"/>
  <c r="C303" i="58"/>
  <c r="C304" i="58"/>
  <c r="C305" i="58"/>
  <c r="C306" i="58"/>
  <c r="C307" i="58"/>
  <c r="C308" i="58"/>
  <c r="C309" i="58"/>
  <c r="C310" i="58"/>
  <c r="C311" i="58"/>
  <c r="C312" i="58"/>
  <c r="C313" i="58"/>
  <c r="C314" i="58"/>
  <c r="C315" i="58"/>
  <c r="C316" i="58"/>
  <c r="C317" i="58"/>
  <c r="C318" i="58"/>
  <c r="C319" i="58"/>
  <c r="C320" i="58"/>
  <c r="C321" i="58"/>
  <c r="C322" i="58"/>
  <c r="C323" i="58"/>
  <c r="C324" i="58"/>
  <c r="C325" i="58"/>
  <c r="C326" i="58"/>
  <c r="C327" i="58"/>
  <c r="C328" i="58"/>
  <c r="C329" i="58"/>
  <c r="C331" i="58"/>
  <c r="C332" i="58"/>
  <c r="C333" i="58"/>
  <c r="C334" i="58"/>
  <c r="C335" i="58"/>
  <c r="C336" i="58"/>
  <c r="C337" i="58"/>
  <c r="C339" i="58"/>
  <c r="C340" i="58"/>
  <c r="C341" i="58"/>
  <c r="C342" i="58"/>
  <c r="C343" i="58"/>
  <c r="C344" i="58"/>
  <c r="C345" i="58"/>
  <c r="C346" i="58"/>
  <c r="C348" i="58"/>
  <c r="C349" i="58"/>
  <c r="C350" i="58"/>
  <c r="C351" i="58"/>
  <c r="C352" i="58"/>
  <c r="C353" i="58"/>
  <c r="C354" i="58"/>
  <c r="C355" i="58"/>
  <c r="C356" i="58"/>
  <c r="C357" i="58"/>
  <c r="C358" i="58"/>
  <c r="C359" i="58"/>
  <c r="C360" i="58"/>
  <c r="C361" i="58"/>
  <c r="C362" i="58"/>
  <c r="C363" i="58"/>
  <c r="C364" i="58"/>
  <c r="C365" i="58"/>
  <c r="C366" i="58"/>
  <c r="C367" i="58"/>
  <c r="C368" i="58"/>
  <c r="C369" i="58"/>
  <c r="C370" i="58"/>
  <c r="C371" i="58"/>
  <c r="C372" i="58"/>
  <c r="C373" i="58"/>
  <c r="C374" i="58"/>
  <c r="C375" i="58"/>
  <c r="C376" i="58"/>
  <c r="C377" i="58"/>
  <c r="C378" i="58"/>
  <c r="C379" i="58"/>
  <c r="C380" i="58"/>
  <c r="C381" i="58"/>
  <c r="C382" i="58"/>
  <c r="C383" i="58"/>
  <c r="C384" i="58"/>
  <c r="C385" i="58"/>
  <c r="F10" i="58" l="1"/>
  <c r="E1" i="58" s="1"/>
  <c r="F15" i="63" s="1"/>
  <c r="B2" i="58"/>
  <c r="B1" i="58"/>
  <c r="B3" i="58" l="1"/>
  <c r="B4" i="58"/>
  <c r="C86" i="59" l="1"/>
  <c r="C112" i="59" l="1"/>
  <c r="C111" i="59"/>
  <c r="C110" i="59"/>
  <c r="C105" i="59" l="1"/>
  <c r="C106" i="59"/>
  <c r="C11" i="31" l="1"/>
  <c r="C12" i="31"/>
  <c r="C13" i="31"/>
  <c r="C14" i="31"/>
  <c r="C15" i="31"/>
  <c r="C16" i="31"/>
  <c r="C17" i="31"/>
  <c r="C18" i="31"/>
  <c r="C19" i="31"/>
  <c r="C20" i="31"/>
  <c r="C21" i="31"/>
  <c r="C22" i="31"/>
  <c r="C23" i="31"/>
  <c r="C24" i="31"/>
  <c r="C25" i="31"/>
  <c r="C26" i="31"/>
  <c r="C27" i="31"/>
  <c r="C29" i="31"/>
  <c r="C30" i="31"/>
  <c r="C31" i="31"/>
  <c r="C32" i="31"/>
  <c r="C33" i="31"/>
  <c r="C34" i="31"/>
  <c r="C36" i="31"/>
  <c r="C37" i="31"/>
  <c r="C38" i="31"/>
  <c r="C39" i="31"/>
  <c r="C40" i="31"/>
  <c r="C41" i="31"/>
  <c r="C43" i="31"/>
  <c r="C44" i="31"/>
  <c r="C45" i="31"/>
  <c r="C46" i="31"/>
  <c r="C47" i="31"/>
  <c r="C48" i="31"/>
  <c r="C49" i="31"/>
  <c r="C50" i="31"/>
  <c r="C51" i="31"/>
  <c r="C52" i="31"/>
  <c r="C53" i="31"/>
  <c r="C54" i="31"/>
  <c r="C55" i="31"/>
  <c r="C56" i="31"/>
  <c r="C57" i="31"/>
  <c r="C58" i="31"/>
  <c r="C59" i="31"/>
  <c r="C60" i="31"/>
  <c r="C61" i="31"/>
  <c r="C63" i="31"/>
  <c r="H58" i="31" l="1"/>
  <c r="K58" i="31" s="1"/>
  <c r="F58" i="31"/>
  <c r="F57" i="31"/>
  <c r="H57" i="31"/>
  <c r="K57" i="31" s="1"/>
  <c r="H50" i="31"/>
  <c r="K50" i="31" s="1"/>
  <c r="F50" i="31"/>
  <c r="H40" i="31"/>
  <c r="K40" i="31" s="1"/>
  <c r="F40" i="31"/>
  <c r="H39" i="31"/>
  <c r="K39" i="31" s="1"/>
  <c r="F39" i="31"/>
  <c r="C40" i="35"/>
  <c r="C39" i="35"/>
  <c r="C38" i="35"/>
  <c r="C37" i="35"/>
  <c r="C36" i="35"/>
  <c r="C35" i="35"/>
  <c r="C34" i="35"/>
  <c r="C33" i="35"/>
  <c r="C32" i="35"/>
  <c r="C31" i="35"/>
  <c r="C30" i="35"/>
  <c r="C29" i="35"/>
  <c r="C28" i="35"/>
  <c r="C27" i="35"/>
  <c r="C26" i="35"/>
  <c r="C25" i="35"/>
  <c r="C24" i="35"/>
  <c r="C23" i="35"/>
  <c r="C21" i="35"/>
  <c r="C20" i="35"/>
  <c r="C19" i="35"/>
  <c r="C18" i="35"/>
  <c r="C17" i="35"/>
  <c r="C16" i="35"/>
  <c r="C15" i="35"/>
  <c r="C14" i="35"/>
  <c r="C13" i="35"/>
  <c r="C12" i="35"/>
  <c r="C11" i="35"/>
  <c r="C10" i="35"/>
  <c r="C25" i="34"/>
  <c r="C24" i="34"/>
  <c r="C23" i="34"/>
  <c r="C22" i="34"/>
  <c r="C21" i="34"/>
  <c r="C20" i="34"/>
  <c r="C19" i="34"/>
  <c r="C18" i="34"/>
  <c r="C17" i="34"/>
  <c r="C16" i="34"/>
  <c r="C15" i="34"/>
  <c r="C14" i="34"/>
  <c r="C13" i="34"/>
  <c r="C12" i="34"/>
  <c r="C11" i="34"/>
  <c r="C10" i="34"/>
  <c r="C27" i="41"/>
  <c r="C26" i="41"/>
  <c r="C25" i="41"/>
  <c r="C24" i="41"/>
  <c r="C23" i="41"/>
  <c r="C22" i="41"/>
  <c r="C21" i="41"/>
  <c r="C20" i="41"/>
  <c r="C19" i="41"/>
  <c r="C18" i="41"/>
  <c r="C17" i="41"/>
  <c r="C16" i="41"/>
  <c r="C15" i="41"/>
  <c r="C14" i="41"/>
  <c r="C13" i="41"/>
  <c r="C12" i="41"/>
  <c r="C11" i="41"/>
  <c r="C23" i="40"/>
  <c r="C24" i="40"/>
  <c r="C22" i="40"/>
  <c r="C21" i="40"/>
  <c r="C20" i="40"/>
  <c r="C18" i="40"/>
  <c r="C17" i="40"/>
  <c r="C16" i="40"/>
  <c r="C15" i="40"/>
  <c r="C14" i="40"/>
  <c r="C13" i="40"/>
  <c r="C12" i="40"/>
  <c r="C11" i="40"/>
  <c r="C10" i="40"/>
  <c r="C23" i="33"/>
  <c r="C22" i="33"/>
  <c r="C21" i="33"/>
  <c r="C20" i="33"/>
  <c r="C18" i="33"/>
  <c r="C17" i="33"/>
  <c r="C16" i="33"/>
  <c r="C15" i="33"/>
  <c r="C13" i="33"/>
  <c r="C12" i="33"/>
  <c r="C11" i="33"/>
  <c r="C10" i="33"/>
  <c r="C88" i="30"/>
  <c r="C87" i="30"/>
  <c r="C86" i="30"/>
  <c r="C85" i="30"/>
  <c r="C84" i="30"/>
  <c r="C83" i="30"/>
  <c r="C81" i="30"/>
  <c r="C80" i="30"/>
  <c r="C79" i="30"/>
  <c r="C78" i="30"/>
  <c r="C77" i="30"/>
  <c r="C76" i="30"/>
  <c r="C75" i="30"/>
  <c r="C74" i="30"/>
  <c r="C73" i="30"/>
  <c r="C71" i="30"/>
  <c r="C70" i="30"/>
  <c r="C69" i="30"/>
  <c r="C68" i="30"/>
  <c r="C67" i="30"/>
  <c r="C66" i="30"/>
  <c r="C65" i="30"/>
  <c r="C64" i="30"/>
  <c r="C63" i="30"/>
  <c r="C62" i="30"/>
  <c r="C61" i="30"/>
  <c r="C60" i="30"/>
  <c r="C59" i="30"/>
  <c r="C58" i="30"/>
  <c r="C57" i="30"/>
  <c r="C56" i="30"/>
  <c r="C55" i="30"/>
  <c r="C54" i="30"/>
  <c r="C53" i="30"/>
  <c r="C52" i="30"/>
  <c r="C51" i="30"/>
  <c r="C50" i="30"/>
  <c r="C48" i="30"/>
  <c r="C47" i="30"/>
  <c r="C46" i="30"/>
  <c r="C45" i="30"/>
  <c r="C44" i="30"/>
  <c r="C41" i="30"/>
  <c r="C40" i="30"/>
  <c r="C39" i="30"/>
  <c r="C38" i="30"/>
  <c r="C37" i="30"/>
  <c r="C36" i="30"/>
  <c r="C35" i="30"/>
  <c r="C34" i="30"/>
  <c r="C33" i="30"/>
  <c r="C32" i="30"/>
  <c r="C31" i="30"/>
  <c r="C30" i="30"/>
  <c r="C29" i="30"/>
  <c r="C28" i="30"/>
  <c r="C27" i="30"/>
  <c r="C26" i="30"/>
  <c r="C25" i="30"/>
  <c r="C24" i="30"/>
  <c r="C23" i="30"/>
  <c r="C22" i="30"/>
  <c r="C20" i="30"/>
  <c r="C19" i="30"/>
  <c r="C18" i="30"/>
  <c r="C17" i="30"/>
  <c r="C16" i="30"/>
  <c r="C15" i="30"/>
  <c r="C14" i="30"/>
  <c r="C13" i="30"/>
  <c r="C12" i="30"/>
  <c r="C11" i="30"/>
  <c r="C10" i="30"/>
  <c r="C55" i="29"/>
  <c r="C54" i="29"/>
  <c r="C53" i="29"/>
  <c r="C52" i="29"/>
  <c r="C50" i="29"/>
  <c r="C49" i="29"/>
  <c r="C48" i="29"/>
  <c r="C47" i="29"/>
  <c r="C46" i="29"/>
  <c r="C45" i="29"/>
  <c r="C44" i="29"/>
  <c r="C43" i="29"/>
  <c r="C42" i="29"/>
  <c r="C41" i="29"/>
  <c r="C40" i="29"/>
  <c r="C39" i="29"/>
  <c r="C38" i="29"/>
  <c r="C37" i="29"/>
  <c r="C36" i="29"/>
  <c r="C35" i="29"/>
  <c r="C34" i="29"/>
  <c r="C33" i="29"/>
  <c r="C32" i="29"/>
  <c r="C31" i="29"/>
  <c r="C30" i="29"/>
  <c r="C29" i="29"/>
  <c r="C28" i="29"/>
  <c r="C26" i="29"/>
  <c r="C25" i="29"/>
  <c r="C22" i="29"/>
  <c r="C21" i="29"/>
  <c r="C20" i="29"/>
  <c r="C19" i="29"/>
  <c r="C18" i="29"/>
  <c r="C16" i="29"/>
  <c r="C15" i="29"/>
  <c r="C14" i="29"/>
  <c r="C13" i="29"/>
  <c r="C12" i="29"/>
  <c r="C11" i="29"/>
  <c r="C45" i="28"/>
  <c r="C44" i="28"/>
  <c r="C43" i="28"/>
  <c r="C42" i="28"/>
  <c r="C41" i="28"/>
  <c r="C40" i="28"/>
  <c r="C39" i="28"/>
  <c r="C38" i="28"/>
  <c r="C37" i="28"/>
  <c r="C36" i="28"/>
  <c r="C35" i="28"/>
  <c r="C34" i="28"/>
  <c r="C32" i="28"/>
  <c r="C31" i="28"/>
  <c r="C30" i="28"/>
  <c r="C29" i="28"/>
  <c r="C28" i="28"/>
  <c r="C27" i="28"/>
  <c r="C26" i="28"/>
  <c r="C25" i="28"/>
  <c r="C24" i="28"/>
  <c r="C23" i="28"/>
  <c r="C22" i="28"/>
  <c r="C21" i="28"/>
  <c r="C20" i="28"/>
  <c r="C19" i="28"/>
  <c r="C18" i="28"/>
  <c r="C17" i="28"/>
  <c r="C16" i="28"/>
  <c r="C15" i="28"/>
  <c r="C14" i="28"/>
  <c r="C13" i="28"/>
  <c r="C12" i="28"/>
  <c r="C11" i="28"/>
  <c r="C10" i="28"/>
  <c r="C35" i="24"/>
  <c r="C34" i="24"/>
  <c r="C33" i="24"/>
  <c r="C32" i="24"/>
  <c r="C31" i="24"/>
  <c r="C30" i="24"/>
  <c r="C29" i="24"/>
  <c r="C28" i="24"/>
  <c r="C27" i="24"/>
  <c r="C26" i="24"/>
  <c r="C25" i="24"/>
  <c r="C24" i="24"/>
  <c r="C23" i="24"/>
  <c r="C22" i="24"/>
  <c r="C21" i="24"/>
  <c r="C19" i="24"/>
  <c r="C18" i="24"/>
  <c r="C17" i="24"/>
  <c r="C16" i="24"/>
  <c r="C15" i="24"/>
  <c r="C14" i="24"/>
  <c r="C13" i="24"/>
  <c r="C12" i="24"/>
  <c r="C11" i="24"/>
  <c r="C10" i="24"/>
  <c r="B2" i="31"/>
  <c r="J22" i="63" s="1"/>
  <c r="F12" i="30" l="1"/>
  <c r="H12" i="30"/>
  <c r="K12" i="30" s="1"/>
  <c r="H10" i="30"/>
  <c r="K10" i="30" s="1"/>
  <c r="F10" i="30"/>
  <c r="F14" i="30"/>
  <c r="H14" i="30"/>
  <c r="K14" i="30" s="1"/>
  <c r="F18" i="30"/>
  <c r="H18" i="30"/>
  <c r="K18" i="30" s="1"/>
  <c r="H23" i="30"/>
  <c r="K23" i="30" s="1"/>
  <c r="F23" i="30"/>
  <c r="F27" i="30"/>
  <c r="H27" i="30"/>
  <c r="K27" i="30" s="1"/>
  <c r="F35" i="30"/>
  <c r="H35" i="30"/>
  <c r="K35" i="30" s="1"/>
  <c r="H39" i="30"/>
  <c r="K39" i="30" s="1"/>
  <c r="F39" i="30"/>
  <c r="F50" i="30"/>
  <c r="H50" i="30"/>
  <c r="K50" i="30" s="1"/>
  <c r="H54" i="30"/>
  <c r="K54" i="30" s="1"/>
  <c r="F54" i="30"/>
  <c r="F58" i="30"/>
  <c r="H58" i="30"/>
  <c r="K58" i="30" s="1"/>
  <c r="H62" i="30"/>
  <c r="K62" i="30" s="1"/>
  <c r="F62" i="30"/>
  <c r="F66" i="30"/>
  <c r="H66" i="30"/>
  <c r="K66" i="30" s="1"/>
  <c r="H70" i="30"/>
  <c r="K70" i="30" s="1"/>
  <c r="F70" i="30"/>
  <c r="F79" i="30"/>
  <c r="H79" i="30"/>
  <c r="K79" i="30" s="1"/>
  <c r="F84" i="30"/>
  <c r="H84" i="30"/>
  <c r="K84" i="30" s="1"/>
  <c r="F88" i="30"/>
  <c r="H88" i="30"/>
  <c r="K88" i="30" s="1"/>
  <c r="F15" i="30"/>
  <c r="H15" i="30"/>
  <c r="K15" i="30" s="1"/>
  <c r="H19" i="30"/>
  <c r="K19" i="30" s="1"/>
  <c r="F19" i="30"/>
  <c r="F24" i="30"/>
  <c r="H24" i="30"/>
  <c r="K24" i="30" s="1"/>
  <c r="F28" i="30"/>
  <c r="H28" i="30"/>
  <c r="K28" i="30" s="1"/>
  <c r="H32" i="30"/>
  <c r="K32" i="30" s="1"/>
  <c r="F32" i="30"/>
  <c r="H36" i="30"/>
  <c r="K36" i="30" s="1"/>
  <c r="F36" i="30"/>
  <c r="F46" i="30"/>
  <c r="H46" i="30"/>
  <c r="K46" i="30" s="1"/>
  <c r="F51" i="30"/>
  <c r="H51" i="30"/>
  <c r="K51" i="30" s="1"/>
  <c r="F55" i="30"/>
  <c r="H55" i="30"/>
  <c r="K55" i="30" s="1"/>
  <c r="H59" i="30"/>
  <c r="K59" i="30" s="1"/>
  <c r="F59" i="30"/>
  <c r="F63" i="30"/>
  <c r="H63" i="30"/>
  <c r="K63" i="30" s="1"/>
  <c r="F67" i="30"/>
  <c r="H67" i="30"/>
  <c r="K67" i="30" s="1"/>
  <c r="H71" i="30"/>
  <c r="K71" i="30" s="1"/>
  <c r="F71" i="30"/>
  <c r="F76" i="30"/>
  <c r="H76" i="30"/>
  <c r="K76" i="30" s="1"/>
  <c r="H80" i="30"/>
  <c r="K80" i="30" s="1"/>
  <c r="F80" i="30"/>
  <c r="H85" i="30"/>
  <c r="K85" i="30" s="1"/>
  <c r="F85" i="30"/>
  <c r="H33" i="30"/>
  <c r="K33" i="30" s="1"/>
  <c r="F33" i="30"/>
  <c r="H37" i="30"/>
  <c r="K37" i="30" s="1"/>
  <c r="F37" i="30"/>
  <c r="F41" i="30"/>
  <c r="H41" i="30"/>
  <c r="K41" i="30" s="1"/>
  <c r="H47" i="30"/>
  <c r="K47" i="30" s="1"/>
  <c r="F47" i="30"/>
  <c r="F52" i="30"/>
  <c r="H52" i="30"/>
  <c r="K52" i="30" s="1"/>
  <c r="H56" i="30"/>
  <c r="K56" i="30" s="1"/>
  <c r="F56" i="30"/>
  <c r="F60" i="30"/>
  <c r="H60" i="30"/>
  <c r="K60" i="30" s="1"/>
  <c r="H64" i="30"/>
  <c r="K64" i="30" s="1"/>
  <c r="F64" i="30"/>
  <c r="H68" i="30"/>
  <c r="K68" i="30" s="1"/>
  <c r="F68" i="30"/>
  <c r="F73" i="30"/>
  <c r="H73" i="30"/>
  <c r="K73" i="30" s="1"/>
  <c r="F77" i="30"/>
  <c r="H77" i="30"/>
  <c r="K77" i="30" s="1"/>
  <c r="F16" i="30"/>
  <c r="H16" i="30"/>
  <c r="K16" i="30" s="1"/>
  <c r="F13" i="30"/>
  <c r="H13" i="30"/>
  <c r="K13" i="30" s="1"/>
  <c r="H17" i="30"/>
  <c r="K17" i="30" s="1"/>
  <c r="F17" i="30"/>
  <c r="F22" i="30"/>
  <c r="H22" i="30"/>
  <c r="K22" i="30" s="1"/>
  <c r="H26" i="30"/>
  <c r="K26" i="30" s="1"/>
  <c r="F26" i="30"/>
  <c r="F30" i="30"/>
  <c r="H30" i="30"/>
  <c r="K30" i="30" s="1"/>
  <c r="F34" i="30"/>
  <c r="H34" i="30"/>
  <c r="K34" i="30" s="1"/>
  <c r="H38" i="30"/>
  <c r="K38" i="30" s="1"/>
  <c r="F38" i="30"/>
  <c r="H44" i="30"/>
  <c r="K44" i="30" s="1"/>
  <c r="F44" i="30"/>
  <c r="H48" i="30"/>
  <c r="K48" i="30" s="1"/>
  <c r="F48" i="30"/>
  <c r="F53" i="30"/>
  <c r="H53" i="30"/>
  <c r="K53" i="30" s="1"/>
  <c r="F57" i="30"/>
  <c r="H57" i="30"/>
  <c r="K57" i="30" s="1"/>
  <c r="F61" i="30"/>
  <c r="H61" i="30"/>
  <c r="K61" i="30" s="1"/>
  <c r="H65" i="30"/>
  <c r="K65" i="30" s="1"/>
  <c r="F65" i="30"/>
  <c r="F69" i="30"/>
  <c r="H69" i="30"/>
  <c r="K69" i="30" s="1"/>
  <c r="F74" i="30"/>
  <c r="H74" i="30"/>
  <c r="K74" i="30" s="1"/>
  <c r="F78" i="30"/>
  <c r="H78" i="30"/>
  <c r="K78" i="30" s="1"/>
  <c r="F83" i="30"/>
  <c r="H83" i="30"/>
  <c r="K83" i="30" s="1"/>
  <c r="F87" i="30"/>
  <c r="H87" i="30"/>
  <c r="K87" i="30" s="1"/>
  <c r="E1" i="31"/>
  <c r="F22" i="63" s="1"/>
  <c r="H22" i="28"/>
  <c r="K22" i="28" s="1"/>
  <c r="F22" i="28"/>
  <c r="F14" i="28"/>
  <c r="H14" i="28"/>
  <c r="K14" i="28" s="1"/>
  <c r="H39" i="35"/>
  <c r="K39" i="35" s="1"/>
  <c r="F39" i="35"/>
  <c r="F40" i="35"/>
  <c r="H40" i="35"/>
  <c r="K40" i="35" s="1"/>
  <c r="H37" i="35"/>
  <c r="K37" i="35" s="1"/>
  <c r="F37" i="35"/>
  <c r="F11" i="34"/>
  <c r="E1" i="34" s="1"/>
  <c r="F26" i="63" s="1"/>
  <c r="H11" i="34"/>
  <c r="K11" i="34" s="1"/>
  <c r="E2" i="34" s="1"/>
  <c r="H26" i="63" s="1"/>
  <c r="H22" i="41"/>
  <c r="K22" i="41" s="1"/>
  <c r="F22" i="41"/>
  <c r="H18" i="41"/>
  <c r="K18" i="41" s="1"/>
  <c r="F18" i="41"/>
  <c r="F13" i="40"/>
  <c r="H13" i="40"/>
  <c r="K13" i="40" s="1"/>
  <c r="F11" i="40"/>
  <c r="H11" i="40"/>
  <c r="K11" i="40" s="1"/>
  <c r="H10" i="40"/>
  <c r="K10" i="40" s="1"/>
  <c r="F10" i="40"/>
  <c r="E2" i="31"/>
  <c r="H22" i="63" s="1"/>
  <c r="F86" i="30"/>
  <c r="H86" i="30"/>
  <c r="K86" i="30" s="1"/>
  <c r="F81" i="30"/>
  <c r="H81" i="30"/>
  <c r="K81" i="30" s="1"/>
  <c r="H75" i="30"/>
  <c r="K75" i="30" s="1"/>
  <c r="F75" i="30"/>
  <c r="H45" i="30"/>
  <c r="K45" i="30" s="1"/>
  <c r="F45" i="30"/>
  <c r="H40" i="30"/>
  <c r="K40" i="30" s="1"/>
  <c r="F40" i="30"/>
  <c r="F31" i="30"/>
  <c r="H31" i="30"/>
  <c r="K31" i="30" s="1"/>
  <c r="F29" i="30"/>
  <c r="H29" i="30"/>
  <c r="K29" i="30" s="1"/>
  <c r="F25" i="30"/>
  <c r="H25" i="30"/>
  <c r="K25" i="30" s="1"/>
  <c r="F20" i="30"/>
  <c r="H20" i="30"/>
  <c r="K20" i="30" s="1"/>
  <c r="H11" i="30"/>
  <c r="K11" i="30" s="1"/>
  <c r="F11" i="30"/>
  <c r="F45" i="28"/>
  <c r="H45" i="28"/>
  <c r="K45" i="28" s="1"/>
  <c r="H44" i="28"/>
  <c r="K44" i="28" s="1"/>
  <c r="F44" i="28"/>
  <c r="H43" i="28"/>
  <c r="K43" i="28" s="1"/>
  <c r="F43" i="28"/>
  <c r="H38" i="28"/>
  <c r="K38" i="28" s="1"/>
  <c r="F38" i="28"/>
  <c r="F37" i="28"/>
  <c r="H37" i="28"/>
  <c r="K37" i="28" s="1"/>
  <c r="F30" i="28"/>
  <c r="H30" i="28"/>
  <c r="K30" i="28" s="1"/>
  <c r="H31" i="28"/>
  <c r="K31" i="28" s="1"/>
  <c r="F31" i="28"/>
  <c r="H28" i="28"/>
  <c r="K28" i="28" s="1"/>
  <c r="F28" i="28"/>
  <c r="F26" i="28"/>
  <c r="H26" i="28"/>
  <c r="K26" i="28" s="1"/>
  <c r="H25" i="28"/>
  <c r="K25" i="28" s="1"/>
  <c r="F25" i="28"/>
  <c r="H24" i="28"/>
  <c r="K24" i="28" s="1"/>
  <c r="F24" i="28"/>
  <c r="H23" i="28"/>
  <c r="K23" i="28" s="1"/>
  <c r="F23" i="28"/>
  <c r="H19" i="28"/>
  <c r="K19" i="28" s="1"/>
  <c r="F19" i="28"/>
  <c r="H17" i="28"/>
  <c r="K17" i="28" s="1"/>
  <c r="F17" i="28"/>
  <c r="H16" i="28"/>
  <c r="K16" i="28" s="1"/>
  <c r="F16" i="28"/>
  <c r="H15" i="28"/>
  <c r="K15" i="28" s="1"/>
  <c r="F15" i="28"/>
  <c r="H13" i="28"/>
  <c r="K13" i="28" s="1"/>
  <c r="F13" i="28"/>
  <c r="F12" i="28"/>
  <c r="H12" i="28"/>
  <c r="K12" i="28" s="1"/>
  <c r="H11" i="28"/>
  <c r="K11" i="28" s="1"/>
  <c r="F11" i="28"/>
  <c r="H10" i="28"/>
  <c r="K10" i="28" s="1"/>
  <c r="F10" i="28"/>
  <c r="H12" i="24"/>
  <c r="K12" i="24" s="1"/>
  <c r="F12" i="24"/>
  <c r="H13" i="24"/>
  <c r="K13" i="24" s="1"/>
  <c r="F13" i="24"/>
  <c r="F17" i="24"/>
  <c r="H17" i="24"/>
  <c r="K17" i="24" s="1"/>
  <c r="H26" i="24"/>
  <c r="K26" i="24" s="1"/>
  <c r="F26" i="24"/>
  <c r="H34" i="24"/>
  <c r="K34" i="24" s="1"/>
  <c r="F34" i="24"/>
  <c r="F33" i="24"/>
  <c r="H33" i="24"/>
  <c r="K33" i="24" s="1"/>
  <c r="H10" i="24"/>
  <c r="K10" i="24" s="1"/>
  <c r="F10" i="24"/>
  <c r="F31" i="24"/>
  <c r="H31" i="24"/>
  <c r="K31" i="24" s="1"/>
  <c r="H35" i="24"/>
  <c r="K35" i="24" s="1"/>
  <c r="F35" i="24"/>
  <c r="H25" i="24"/>
  <c r="K25" i="24" s="1"/>
  <c r="F25" i="24"/>
  <c r="F11" i="24"/>
  <c r="H11" i="24"/>
  <c r="K11" i="24" s="1"/>
  <c r="H15" i="24"/>
  <c r="K15" i="24" s="1"/>
  <c r="F15" i="24"/>
  <c r="F32" i="24"/>
  <c r="H32" i="24"/>
  <c r="K32" i="24" s="1"/>
  <c r="F30" i="24"/>
  <c r="H30" i="24"/>
  <c r="K30" i="24" s="1"/>
  <c r="H29" i="24"/>
  <c r="K29" i="24" s="1"/>
  <c r="F29" i="24"/>
  <c r="F28" i="24"/>
  <c r="H28" i="24"/>
  <c r="K28" i="24" s="1"/>
  <c r="H27" i="24"/>
  <c r="K27" i="24" s="1"/>
  <c r="F27" i="24"/>
  <c r="F24" i="24"/>
  <c r="H24" i="24"/>
  <c r="K24" i="24" s="1"/>
  <c r="H23" i="24"/>
  <c r="K23" i="24" s="1"/>
  <c r="F23" i="24"/>
  <c r="F22" i="24"/>
  <c r="H22" i="24"/>
  <c r="K22" i="24" s="1"/>
  <c r="H21" i="24"/>
  <c r="K21" i="24" s="1"/>
  <c r="F21" i="24"/>
  <c r="F19" i="24"/>
  <c r="H19" i="24"/>
  <c r="K19" i="24" s="1"/>
  <c r="H18" i="24"/>
  <c r="K18" i="24" s="1"/>
  <c r="F18" i="24"/>
  <c r="H16" i="24"/>
  <c r="K16" i="24" s="1"/>
  <c r="F16" i="24"/>
  <c r="H14" i="24"/>
  <c r="K14" i="24" s="1"/>
  <c r="F14" i="24"/>
  <c r="B2" i="28"/>
  <c r="J19" i="63" s="1"/>
  <c r="B2" i="41"/>
  <c r="J25" i="63" s="1"/>
  <c r="B2" i="30"/>
  <c r="J21" i="63" s="1"/>
  <c r="B1" i="29"/>
  <c r="D20" i="63" s="1"/>
  <c r="B1" i="28"/>
  <c r="D19" i="63" s="1"/>
  <c r="B2" i="33"/>
  <c r="J23" i="63" s="1"/>
  <c r="B1" i="34"/>
  <c r="D26" i="63" s="1"/>
  <c r="B2" i="40"/>
  <c r="J24" i="63" s="1"/>
  <c r="B2" i="34"/>
  <c r="J26" i="63" s="1"/>
  <c r="B1" i="24"/>
  <c r="D18" i="63" s="1"/>
  <c r="B1" i="33"/>
  <c r="D23" i="63" s="1"/>
  <c r="B1" i="41"/>
  <c r="D25" i="63" s="1"/>
  <c r="B2" i="35"/>
  <c r="J27" i="63" s="1"/>
  <c r="E1" i="35"/>
  <c r="F27" i="63" s="1"/>
  <c r="B1" i="35"/>
  <c r="D27" i="63" s="1"/>
  <c r="B2" i="29"/>
  <c r="J20" i="63" s="1"/>
  <c r="B1" i="40"/>
  <c r="D24" i="63" s="1"/>
  <c r="B1" i="31"/>
  <c r="D22" i="63" s="1"/>
  <c r="B1" i="30"/>
  <c r="D21" i="63" s="1"/>
  <c r="B4" i="31"/>
  <c r="O22" i="63" s="1"/>
  <c r="R22" i="63"/>
  <c r="E1" i="41" l="1"/>
  <c r="F25" i="63" s="1"/>
  <c r="E1" i="28"/>
  <c r="F19" i="63" s="1"/>
  <c r="E2" i="41"/>
  <c r="H25" i="63" s="1"/>
  <c r="E2" i="28"/>
  <c r="H19" i="63" s="1"/>
  <c r="E1" i="40"/>
  <c r="F24" i="63" s="1"/>
  <c r="E2" i="40"/>
  <c r="H24" i="63" s="1"/>
  <c r="E2" i="35"/>
  <c r="H27" i="63" s="1"/>
  <c r="E1" i="30"/>
  <c r="F21" i="63" s="1"/>
  <c r="E2" i="30"/>
  <c r="H21" i="63" s="1"/>
  <c r="E1" i="24"/>
  <c r="F18" i="63" s="1"/>
  <c r="E2" i="24"/>
  <c r="H18" i="63" s="1"/>
  <c r="R20" i="63"/>
  <c r="R25" i="63"/>
  <c r="B3" i="30"/>
  <c r="K21" i="63" s="1"/>
  <c r="B4" i="33"/>
  <c r="O23" i="63" s="1"/>
  <c r="R23" i="63"/>
  <c r="B4" i="41"/>
  <c r="O25" i="63" s="1"/>
  <c r="R27" i="63"/>
  <c r="B4" i="35"/>
  <c r="O27" i="63" s="1"/>
  <c r="B3" i="35"/>
  <c r="K27" i="63" s="1"/>
  <c r="R26" i="63"/>
  <c r="B3" i="34"/>
  <c r="K26" i="63" s="1"/>
  <c r="B4" i="34"/>
  <c r="O26" i="63" s="1"/>
  <c r="B3" i="41"/>
  <c r="K25" i="63" s="1"/>
  <c r="B3" i="33"/>
  <c r="K23" i="63" s="1"/>
  <c r="B3" i="31"/>
  <c r="K22" i="63" s="1"/>
  <c r="B4" i="30"/>
  <c r="O21" i="63" s="1"/>
  <c r="B4" i="29"/>
  <c r="O20" i="63" s="1"/>
  <c r="B3" i="29"/>
  <c r="K20" i="63" s="1"/>
  <c r="R19" i="63"/>
  <c r="B3" i="28"/>
  <c r="K19" i="63" s="1"/>
  <c r="B4" i="28"/>
  <c r="O19" i="63" s="1"/>
  <c r="B4" i="40"/>
  <c r="O24" i="63" s="1"/>
  <c r="B3" i="40"/>
  <c r="K24" i="63" s="1"/>
  <c r="R24" i="63" l="1"/>
  <c r="R21" i="63"/>
  <c r="C251" i="53"/>
  <c r="C250" i="53"/>
  <c r="C249" i="53"/>
  <c r="C248" i="53"/>
  <c r="C247" i="53"/>
  <c r="C246" i="53"/>
  <c r="C245" i="53"/>
  <c r="C244" i="53"/>
  <c r="C243" i="53"/>
  <c r="C242" i="53"/>
  <c r="C241" i="53"/>
  <c r="C240" i="53"/>
  <c r="C239" i="53"/>
  <c r="C238" i="53"/>
  <c r="C237" i="53"/>
  <c r="C236" i="53"/>
  <c r="C235" i="53"/>
  <c r="C233" i="53"/>
  <c r="C232" i="53"/>
  <c r="C231" i="53"/>
  <c r="C230" i="53"/>
  <c r="C229" i="53"/>
  <c r="C228" i="53"/>
  <c r="C227" i="53"/>
  <c r="C226" i="53"/>
  <c r="C225" i="53"/>
  <c r="C224" i="53"/>
  <c r="C222" i="53"/>
  <c r="C221" i="53"/>
  <c r="C220" i="53"/>
  <c r="C219" i="53"/>
  <c r="C218" i="53"/>
  <c r="C217" i="53"/>
  <c r="C216" i="53"/>
  <c r="C214" i="53"/>
  <c r="C213" i="53"/>
  <c r="C212" i="53"/>
  <c r="C211" i="53"/>
  <c r="C210" i="53"/>
  <c r="C209" i="53"/>
  <c r="C208" i="53"/>
  <c r="C207" i="53"/>
  <c r="C205" i="53"/>
  <c r="C204" i="53"/>
  <c r="C203" i="53"/>
  <c r="C202" i="53"/>
  <c r="C201" i="53"/>
  <c r="C200" i="53"/>
  <c r="C199" i="53"/>
  <c r="C198" i="53"/>
  <c r="C197" i="53"/>
  <c r="C196" i="53"/>
  <c r="C195" i="53"/>
  <c r="C194" i="53"/>
  <c r="C193" i="53"/>
  <c r="C192" i="53"/>
  <c r="C191" i="53"/>
  <c r="C190" i="53"/>
  <c r="C189" i="53"/>
  <c r="C188" i="53"/>
  <c r="C187" i="53"/>
  <c r="C186" i="53"/>
  <c r="C185" i="53"/>
  <c r="C184" i="53"/>
  <c r="C183" i="53"/>
  <c r="C182" i="53"/>
  <c r="C181" i="53"/>
  <c r="C180" i="53"/>
  <c r="C179" i="53"/>
  <c r="C178" i="53"/>
  <c r="C177" i="53"/>
  <c r="C176" i="53"/>
  <c r="C175" i="53"/>
  <c r="C174" i="53"/>
  <c r="C173" i="53"/>
  <c r="C172" i="53"/>
  <c r="C171" i="53"/>
  <c r="C170" i="53"/>
  <c r="C169" i="53"/>
  <c r="C168" i="53"/>
  <c r="C167" i="53"/>
  <c r="C166" i="53"/>
  <c r="C165" i="53"/>
  <c r="C164" i="53"/>
  <c r="C163" i="53"/>
  <c r="C162" i="53"/>
  <c r="C161" i="53"/>
  <c r="C160" i="53"/>
  <c r="C159" i="53"/>
  <c r="C158" i="53"/>
  <c r="C157" i="53"/>
  <c r="C156" i="53"/>
  <c r="C154" i="53"/>
  <c r="C153" i="53"/>
  <c r="C152" i="53"/>
  <c r="C151" i="53"/>
  <c r="C150" i="53"/>
  <c r="C149" i="53"/>
  <c r="C148" i="53"/>
  <c r="C147" i="53"/>
  <c r="C146" i="53"/>
  <c r="C145" i="53"/>
  <c r="C144" i="53"/>
  <c r="C143" i="53"/>
  <c r="C142" i="53"/>
  <c r="C141" i="53"/>
  <c r="C140" i="53"/>
  <c r="C139" i="53"/>
  <c r="C138" i="53"/>
  <c r="C137" i="53"/>
  <c r="C136" i="53"/>
  <c r="C135" i="53"/>
  <c r="C134" i="53"/>
  <c r="C133" i="53"/>
  <c r="C132" i="53"/>
  <c r="C131" i="53"/>
  <c r="C130" i="53"/>
  <c r="C128" i="53"/>
  <c r="C127" i="53"/>
  <c r="C126" i="53"/>
  <c r="C125" i="53"/>
  <c r="C124" i="53"/>
  <c r="C123" i="53"/>
  <c r="C122" i="53"/>
  <c r="C121" i="53"/>
  <c r="C120" i="53"/>
  <c r="C119" i="53"/>
  <c r="C118" i="53"/>
  <c r="C117" i="53"/>
  <c r="C116" i="53"/>
  <c r="C115" i="53"/>
  <c r="C114" i="53"/>
  <c r="C113" i="53"/>
  <c r="C112" i="53"/>
  <c r="C111" i="53"/>
  <c r="C110" i="53"/>
  <c r="C109" i="53"/>
  <c r="C108" i="53"/>
  <c r="C106" i="53"/>
  <c r="C105" i="53"/>
  <c r="C104" i="53"/>
  <c r="C103" i="53"/>
  <c r="C102" i="53"/>
  <c r="C101" i="53"/>
  <c r="C100" i="53"/>
  <c r="C99" i="53"/>
  <c r="C98" i="53"/>
  <c r="C97" i="53"/>
  <c r="C96" i="53"/>
  <c r="C95" i="53"/>
  <c r="C94" i="53"/>
  <c r="C93" i="53"/>
  <c r="C92" i="53"/>
  <c r="C91" i="53"/>
  <c r="C90" i="53"/>
  <c r="C89" i="53"/>
  <c r="C88" i="53"/>
  <c r="C87" i="53"/>
  <c r="C86" i="53"/>
  <c r="C85" i="53"/>
  <c r="C84" i="53"/>
  <c r="C83" i="53"/>
  <c r="C82" i="53"/>
  <c r="C81" i="53"/>
  <c r="C80" i="53"/>
  <c r="C79" i="53"/>
  <c r="C78" i="53"/>
  <c r="C77" i="53"/>
  <c r="C76" i="53"/>
  <c r="C75" i="53"/>
  <c r="C74" i="53"/>
  <c r="C73" i="53"/>
  <c r="C72" i="53"/>
  <c r="C71" i="53"/>
  <c r="C70" i="53"/>
  <c r="C69" i="53"/>
  <c r="C68" i="53"/>
  <c r="C67" i="53"/>
  <c r="C66" i="53"/>
  <c r="C65" i="53"/>
  <c r="C64" i="53"/>
  <c r="C63" i="53"/>
  <c r="C62" i="53"/>
  <c r="C61" i="53"/>
  <c r="C60" i="53"/>
  <c r="C59" i="53"/>
  <c r="C58" i="53"/>
  <c r="C57" i="53"/>
  <c r="C56" i="53"/>
  <c r="C55" i="53"/>
  <c r="C54" i="53"/>
  <c r="C53" i="53"/>
  <c r="C52" i="53"/>
  <c r="C51" i="53"/>
  <c r="C50" i="53"/>
  <c r="C49" i="53"/>
  <c r="C48" i="53"/>
  <c r="C47" i="53"/>
  <c r="C46" i="53"/>
  <c r="C45" i="53"/>
  <c r="C44" i="53"/>
  <c r="C43" i="53"/>
  <c r="C42" i="53"/>
  <c r="C41" i="53"/>
  <c r="C40" i="53"/>
  <c r="C39" i="53"/>
  <c r="C38" i="53"/>
  <c r="C37" i="53"/>
  <c r="C36" i="53"/>
  <c r="C35" i="53"/>
  <c r="C34" i="53"/>
  <c r="C33" i="53"/>
  <c r="C32" i="53"/>
  <c r="C31" i="53"/>
  <c r="C30" i="53"/>
  <c r="C29" i="53"/>
  <c r="C28" i="53"/>
  <c r="C27" i="53"/>
  <c r="C26" i="53"/>
  <c r="C25" i="53"/>
  <c r="C24" i="53"/>
  <c r="C23" i="53"/>
  <c r="C22" i="53"/>
  <c r="C21" i="53"/>
  <c r="C20" i="53"/>
  <c r="C19" i="53"/>
  <c r="C40" i="59"/>
  <c r="C108" i="59"/>
  <c r="C104" i="59"/>
  <c r="C103" i="59"/>
  <c r="C102" i="59"/>
  <c r="C101" i="59"/>
  <c r="C100" i="59"/>
  <c r="C99" i="59"/>
  <c r="C98" i="59"/>
  <c r="C96" i="59"/>
  <c r="C95" i="59"/>
  <c r="C94" i="59"/>
  <c r="C92" i="59"/>
  <c r="C91" i="59"/>
  <c r="C90" i="59"/>
  <c r="C89" i="59"/>
  <c r="C88" i="59"/>
  <c r="C87" i="59"/>
  <c r="C85" i="59"/>
  <c r="C84" i="59"/>
  <c r="C83" i="59"/>
  <c r="C82" i="59"/>
  <c r="C81" i="59"/>
  <c r="C80" i="59"/>
  <c r="C79" i="59"/>
  <c r="C77" i="59"/>
  <c r="C76" i="59"/>
  <c r="C75" i="59"/>
  <c r="C74" i="59"/>
  <c r="C73" i="59"/>
  <c r="C72" i="59"/>
  <c r="C71" i="59"/>
  <c r="C70" i="59"/>
  <c r="C69" i="59"/>
  <c r="C67" i="59"/>
  <c r="C66" i="59"/>
  <c r="C65" i="59"/>
  <c r="C64" i="59"/>
  <c r="C63" i="59"/>
  <c r="C62" i="59"/>
  <c r="C61" i="59"/>
  <c r="C60" i="59"/>
  <c r="C59" i="59"/>
  <c r="C57" i="59"/>
  <c r="C56" i="59"/>
  <c r="C55" i="59"/>
  <c r="C54" i="59"/>
  <c r="C53" i="59"/>
  <c r="C52" i="59"/>
  <c r="C51" i="59"/>
  <c r="C50" i="59"/>
  <c r="C49" i="59"/>
  <c r="C48" i="59"/>
  <c r="C47" i="59"/>
  <c r="C46" i="59"/>
  <c r="C45" i="59"/>
  <c r="C44" i="59"/>
  <c r="C43" i="59"/>
  <c r="C42" i="59"/>
  <c r="C41" i="59"/>
  <c r="C39" i="59"/>
  <c r="C38" i="59"/>
  <c r="C37" i="59"/>
  <c r="C36" i="59"/>
  <c r="C35" i="59"/>
  <c r="C34" i="59"/>
  <c r="C33" i="59"/>
  <c r="C32" i="59"/>
  <c r="C31" i="59"/>
  <c r="C30" i="59"/>
  <c r="C29" i="59"/>
  <c r="C28" i="59"/>
  <c r="C27" i="59"/>
  <c r="C26" i="59"/>
  <c r="C25" i="59"/>
  <c r="C24" i="59"/>
  <c r="C23" i="59"/>
  <c r="C22" i="59"/>
  <c r="C21" i="59"/>
  <c r="C20" i="59"/>
  <c r="C19" i="59"/>
  <c r="C18" i="59"/>
  <c r="C17" i="59"/>
  <c r="C16" i="59"/>
  <c r="C15" i="59"/>
  <c r="C14" i="59"/>
  <c r="C13" i="59"/>
  <c r="C12" i="59"/>
  <c r="C11" i="59"/>
  <c r="C10" i="59"/>
  <c r="E10" i="59"/>
  <c r="C142" i="25"/>
  <c r="C140" i="25"/>
  <c r="C139" i="25"/>
  <c r="C138" i="25"/>
  <c r="C137" i="25"/>
  <c r="C136" i="25"/>
  <c r="C135" i="25"/>
  <c r="C134" i="25"/>
  <c r="C133" i="25"/>
  <c r="C131" i="25"/>
  <c r="C130" i="25"/>
  <c r="C129" i="25"/>
  <c r="C128" i="25"/>
  <c r="C127" i="25"/>
  <c r="C126" i="25"/>
  <c r="C125" i="25"/>
  <c r="C124" i="25"/>
  <c r="C123" i="25"/>
  <c r="C120" i="25"/>
  <c r="C119" i="25"/>
  <c r="C118" i="25"/>
  <c r="C116" i="25"/>
  <c r="C115" i="25"/>
  <c r="C114" i="25"/>
  <c r="C112" i="25"/>
  <c r="C111" i="25"/>
  <c r="C110" i="25"/>
  <c r="C108" i="25"/>
  <c r="C107" i="25"/>
  <c r="C106" i="25"/>
  <c r="C104" i="25"/>
  <c r="C103" i="25"/>
  <c r="C102" i="25"/>
  <c r="C101" i="25"/>
  <c r="C100" i="25"/>
  <c r="C99" i="25"/>
  <c r="C98" i="25"/>
  <c r="C96" i="25"/>
  <c r="C95" i="25"/>
  <c r="C94" i="25"/>
  <c r="C93" i="25"/>
  <c r="C92" i="25"/>
  <c r="C91" i="25"/>
  <c r="C90" i="25"/>
  <c r="C89" i="25"/>
  <c r="C88" i="25"/>
  <c r="C87" i="25"/>
  <c r="C69" i="25"/>
  <c r="C41" i="25"/>
  <c r="C85" i="25"/>
  <c r="C84" i="25"/>
  <c r="C83" i="25"/>
  <c r="C82" i="25"/>
  <c r="C81" i="25"/>
  <c r="C80" i="25"/>
  <c r="C79" i="25"/>
  <c r="C78" i="25"/>
  <c r="C77" i="25"/>
  <c r="C75" i="25"/>
  <c r="C74" i="25"/>
  <c r="C73" i="25"/>
  <c r="C72" i="25"/>
  <c r="C71" i="25"/>
  <c r="C70" i="25"/>
  <c r="C68" i="25"/>
  <c r="C67" i="25"/>
  <c r="C65" i="25"/>
  <c r="C64" i="25"/>
  <c r="C63" i="25"/>
  <c r="C62" i="25"/>
  <c r="C61" i="25"/>
  <c r="C60" i="25"/>
  <c r="C59" i="25"/>
  <c r="C58" i="25"/>
  <c r="C57" i="25"/>
  <c r="C56" i="25"/>
  <c r="C55" i="25"/>
  <c r="C54" i="25"/>
  <c r="C53" i="25"/>
  <c r="C52" i="25"/>
  <c r="C51" i="25"/>
  <c r="C50" i="25"/>
  <c r="C49" i="25"/>
  <c r="C48" i="25"/>
  <c r="C47" i="25"/>
  <c r="C46" i="25"/>
  <c r="C45" i="25"/>
  <c r="C44" i="25"/>
  <c r="C43" i="25"/>
  <c r="C42" i="25"/>
  <c r="C40" i="25"/>
  <c r="C39" i="25"/>
  <c r="C38" i="25"/>
  <c r="C37" i="25"/>
  <c r="C36" i="25"/>
  <c r="C34" i="25"/>
  <c r="C33" i="25"/>
  <c r="C32" i="25"/>
  <c r="C31" i="25"/>
  <c r="C30" i="25"/>
  <c r="C29" i="25"/>
  <c r="C28" i="25"/>
  <c r="C27" i="25"/>
  <c r="C26" i="25"/>
  <c r="C25" i="25"/>
  <c r="C24" i="25"/>
  <c r="C23" i="25"/>
  <c r="C22" i="25"/>
  <c r="C21" i="25"/>
  <c r="C20" i="25"/>
  <c r="C19" i="25"/>
  <c r="C18" i="25"/>
  <c r="C17" i="25"/>
  <c r="C16" i="25"/>
  <c r="C15" i="25"/>
  <c r="C13" i="25"/>
  <c r="C12" i="25"/>
  <c r="C11" i="25"/>
  <c r="E10" i="25"/>
  <c r="H10" i="25" s="1"/>
  <c r="K10" i="25" s="1"/>
  <c r="E2" i="25" s="1"/>
  <c r="H14" i="63" s="1"/>
  <c r="C10" i="25"/>
  <c r="C131" i="57"/>
  <c r="C130" i="57"/>
  <c r="C129" i="57"/>
  <c r="C128" i="57"/>
  <c r="C127" i="57"/>
  <c r="H10" i="59" l="1"/>
  <c r="K10" i="59" s="1"/>
  <c r="E2" i="59" s="1"/>
  <c r="H13" i="63" s="1"/>
  <c r="B2" i="25"/>
  <c r="J14" i="63" s="1"/>
  <c r="B2" i="59"/>
  <c r="J13" i="63" s="1"/>
  <c r="B1" i="59"/>
  <c r="D13" i="63" s="1"/>
  <c r="D15" i="63"/>
  <c r="B1" i="25"/>
  <c r="D14" i="63" s="1"/>
  <c r="B1" i="53"/>
  <c r="D16" i="63" s="1"/>
  <c r="F10" i="25"/>
  <c r="E1" i="25" s="1"/>
  <c r="F14" i="63" s="1"/>
  <c r="B2" i="53"/>
  <c r="J16" i="63" s="1"/>
  <c r="B2" i="24"/>
  <c r="J18" i="63" s="1"/>
  <c r="F10" i="59"/>
  <c r="E1" i="59" s="1"/>
  <c r="F13" i="63" s="1"/>
  <c r="J15" i="63"/>
  <c r="C90" i="54"/>
  <c r="C89" i="54"/>
  <c r="C88" i="54"/>
  <c r="C87" i="54"/>
  <c r="C86" i="54"/>
  <c r="C85" i="54"/>
  <c r="C84" i="54"/>
  <c r="C83" i="54"/>
  <c r="C82" i="54"/>
  <c r="C80" i="54"/>
  <c r="C79" i="54"/>
  <c r="C78" i="54"/>
  <c r="C77" i="54"/>
  <c r="C76" i="54"/>
  <c r="C75" i="54"/>
  <c r="C74" i="54"/>
  <c r="C73" i="54"/>
  <c r="C72" i="54"/>
  <c r="C71" i="54"/>
  <c r="C70" i="54"/>
  <c r="C68" i="54"/>
  <c r="C67" i="54"/>
  <c r="C66" i="54"/>
  <c r="C65" i="54"/>
  <c r="C64" i="54"/>
  <c r="C63" i="54"/>
  <c r="C62" i="54"/>
  <c r="C61" i="54"/>
  <c r="C60" i="54"/>
  <c r="C59" i="54"/>
  <c r="C58" i="54"/>
  <c r="C57" i="54"/>
  <c r="C56" i="54"/>
  <c r="C55" i="54"/>
  <c r="C54" i="54"/>
  <c r="C53" i="54"/>
  <c r="C52" i="54"/>
  <c r="C51" i="54"/>
  <c r="C50" i="54"/>
  <c r="C49" i="54"/>
  <c r="C48" i="54"/>
  <c r="C47" i="54"/>
  <c r="C46" i="54"/>
  <c r="C45" i="54"/>
  <c r="C44" i="54"/>
  <c r="C43" i="54"/>
  <c r="C42" i="54"/>
  <c r="C40" i="54"/>
  <c r="C39" i="54"/>
  <c r="C38" i="54"/>
  <c r="C37" i="54"/>
  <c r="C36" i="54"/>
  <c r="C35" i="54"/>
  <c r="C34" i="54"/>
  <c r="C33" i="54"/>
  <c r="C32" i="54"/>
  <c r="C31" i="54"/>
  <c r="C30" i="54"/>
  <c r="C29" i="54"/>
  <c r="C28" i="54"/>
  <c r="C27" i="54"/>
  <c r="C26" i="54"/>
  <c r="C25" i="54"/>
  <c r="C24" i="54"/>
  <c r="C23" i="54"/>
  <c r="C22" i="54"/>
  <c r="C21" i="54"/>
  <c r="C20" i="54"/>
  <c r="C19" i="54"/>
  <c r="C18" i="54"/>
  <c r="C17" i="54"/>
  <c r="C16" i="54"/>
  <c r="C14" i="54"/>
  <c r="C13" i="54"/>
  <c r="C12" i="54"/>
  <c r="C11" i="54"/>
  <c r="E10" i="54"/>
  <c r="C10" i="54"/>
  <c r="C162" i="56"/>
  <c r="C161" i="56"/>
  <c r="C160" i="56"/>
  <c r="C159" i="56"/>
  <c r="C158" i="56"/>
  <c r="C157" i="56"/>
  <c r="C156" i="56"/>
  <c r="C154" i="56"/>
  <c r="C153" i="56"/>
  <c r="C152" i="56"/>
  <c r="C151" i="56"/>
  <c r="C150" i="56"/>
  <c r="C149" i="56"/>
  <c r="C148" i="56"/>
  <c r="C147" i="56"/>
  <c r="C146" i="56"/>
  <c r="C145" i="56"/>
  <c r="C144" i="56"/>
  <c r="C143" i="56"/>
  <c r="C142" i="56"/>
  <c r="C141" i="56"/>
  <c r="C140" i="56"/>
  <c r="C139" i="56"/>
  <c r="C138" i="56"/>
  <c r="C137" i="56"/>
  <c r="C136" i="56"/>
  <c r="C134" i="56"/>
  <c r="C133" i="56"/>
  <c r="C132" i="56"/>
  <c r="C131" i="56"/>
  <c r="C130" i="56"/>
  <c r="C129" i="56"/>
  <c r="C128" i="56"/>
  <c r="C127" i="56"/>
  <c r="C126" i="56"/>
  <c r="C125" i="56"/>
  <c r="C124" i="56"/>
  <c r="C123" i="56"/>
  <c r="C122" i="56"/>
  <c r="C121" i="56"/>
  <c r="C119" i="56"/>
  <c r="C117" i="56"/>
  <c r="C116" i="56"/>
  <c r="C115" i="56"/>
  <c r="C114" i="56"/>
  <c r="C113" i="56"/>
  <c r="C111" i="56"/>
  <c r="C109" i="56"/>
  <c r="C107" i="56"/>
  <c r="C106" i="56"/>
  <c r="C105" i="56"/>
  <c r="C104" i="56"/>
  <c r="C103" i="56"/>
  <c r="C102" i="56"/>
  <c r="C101" i="56"/>
  <c r="C99" i="56"/>
  <c r="C98" i="56"/>
  <c r="C97" i="56"/>
  <c r="C96" i="56"/>
  <c r="C95" i="56"/>
  <c r="C94" i="56"/>
  <c r="C93" i="56"/>
  <c r="C92" i="56"/>
  <c r="C91" i="56"/>
  <c r="C89" i="56"/>
  <c r="C88" i="56"/>
  <c r="C87" i="56"/>
  <c r="C86" i="56"/>
  <c r="C85" i="56"/>
  <c r="C84" i="56"/>
  <c r="C83" i="56"/>
  <c r="C82" i="56"/>
  <c r="C81" i="56"/>
  <c r="C80" i="56"/>
  <c r="C79" i="56"/>
  <c r="C78" i="56"/>
  <c r="C77" i="56"/>
  <c r="C76" i="56"/>
  <c r="C74" i="56"/>
  <c r="C73" i="56"/>
  <c r="C72" i="56"/>
  <c r="C71" i="56"/>
  <c r="C70" i="56"/>
  <c r="C68" i="56"/>
  <c r="C67" i="56"/>
  <c r="C66" i="56"/>
  <c r="C65" i="56"/>
  <c r="C64" i="56"/>
  <c r="C63" i="56"/>
  <c r="C62" i="56"/>
  <c r="C61" i="56"/>
  <c r="C60" i="56"/>
  <c r="C59" i="56"/>
  <c r="C58" i="56"/>
  <c r="C57" i="56"/>
  <c r="C56" i="56"/>
  <c r="C55" i="56"/>
  <c r="C54" i="56"/>
  <c r="C53" i="56"/>
  <c r="C52" i="56"/>
  <c r="C51" i="56"/>
  <c r="C50" i="56"/>
  <c r="C49" i="56"/>
  <c r="C48" i="56"/>
  <c r="C47" i="56"/>
  <c r="C46" i="56"/>
  <c r="C45" i="56"/>
  <c r="C44" i="56"/>
  <c r="C43" i="56"/>
  <c r="C42" i="56"/>
  <c r="C41" i="56"/>
  <c r="C40" i="56"/>
  <c r="C39" i="56"/>
  <c r="C38" i="56"/>
  <c r="C37" i="56"/>
  <c r="C36" i="56"/>
  <c r="C35" i="56"/>
  <c r="C34" i="56"/>
  <c r="C33" i="56"/>
  <c r="C32" i="56"/>
  <c r="C31" i="56"/>
  <c r="C30" i="56"/>
  <c r="C29" i="56"/>
  <c r="C28" i="56"/>
  <c r="C27" i="56"/>
  <c r="C26" i="56"/>
  <c r="C25" i="56"/>
  <c r="C24" i="56"/>
  <c r="C23" i="56"/>
  <c r="C22" i="56"/>
  <c r="C21" i="56"/>
  <c r="C20" i="56"/>
  <c r="C19" i="56"/>
  <c r="C18" i="56"/>
  <c r="C17" i="56"/>
  <c r="C16" i="56"/>
  <c r="C15" i="56"/>
  <c r="C14" i="56"/>
  <c r="C13" i="56"/>
  <c r="E12" i="56"/>
  <c r="H12" i="56" s="1"/>
  <c r="K12" i="56" s="1"/>
  <c r="C12" i="56"/>
  <c r="L27" i="63"/>
  <c r="L26" i="63"/>
  <c r="L25" i="63"/>
  <c r="L24" i="63"/>
  <c r="L23" i="63"/>
  <c r="L22" i="63"/>
  <c r="L21" i="63"/>
  <c r="L20" i="63"/>
  <c r="L19" i="63"/>
  <c r="C35" i="51"/>
  <c r="C38" i="51"/>
  <c r="C37" i="51"/>
  <c r="C36" i="51"/>
  <c r="C34" i="51"/>
  <c r="C33" i="51"/>
  <c r="C32" i="51"/>
  <c r="C31" i="51"/>
  <c r="C30" i="51"/>
  <c r="C29" i="51"/>
  <c r="C28" i="51"/>
  <c r="C27" i="51"/>
  <c r="C26" i="51"/>
  <c r="C25" i="51"/>
  <c r="C24" i="51"/>
  <c r="C23" i="51"/>
  <c r="C22" i="51"/>
  <c r="C21" i="51"/>
  <c r="C20" i="51"/>
  <c r="C19" i="51"/>
  <c r="C18" i="51"/>
  <c r="C17" i="51"/>
  <c r="C16" i="51"/>
  <c r="C15" i="51"/>
  <c r="C14" i="51"/>
  <c r="C13" i="51"/>
  <c r="C11" i="51"/>
  <c r="E10" i="51"/>
  <c r="C10" i="51"/>
  <c r="C142" i="32"/>
  <c r="C141" i="32"/>
  <c r="C139" i="32"/>
  <c r="C138" i="32"/>
  <c r="C137" i="32"/>
  <c r="C136" i="32"/>
  <c r="C135" i="32"/>
  <c r="C133" i="32"/>
  <c r="C132" i="32"/>
  <c r="C131" i="32"/>
  <c r="C130" i="32"/>
  <c r="C128" i="32"/>
  <c r="C127" i="32"/>
  <c r="C125" i="32"/>
  <c r="C124" i="32"/>
  <c r="C123" i="32"/>
  <c r="C121" i="32"/>
  <c r="C120" i="32"/>
  <c r="C119" i="32"/>
  <c r="C118" i="32"/>
  <c r="C117" i="32"/>
  <c r="C116" i="32"/>
  <c r="C115" i="32"/>
  <c r="C114" i="32"/>
  <c r="C111" i="32"/>
  <c r="C110" i="32"/>
  <c r="C109" i="32"/>
  <c r="C108" i="32"/>
  <c r="C107" i="32"/>
  <c r="C105" i="32"/>
  <c r="C104" i="32"/>
  <c r="C103" i="32"/>
  <c r="C102" i="32"/>
  <c r="C101" i="32"/>
  <c r="C100" i="32"/>
  <c r="C98" i="32"/>
  <c r="C97" i="32"/>
  <c r="C96" i="32"/>
  <c r="C95" i="32"/>
  <c r="C94" i="32"/>
  <c r="C93" i="32"/>
  <c r="C92" i="32"/>
  <c r="C91" i="32"/>
  <c r="C90" i="32"/>
  <c r="C87" i="32"/>
  <c r="C85" i="32"/>
  <c r="C84" i="32"/>
  <c r="C83" i="32"/>
  <c r="C82" i="32"/>
  <c r="C80" i="32"/>
  <c r="C79" i="32"/>
  <c r="C78" i="32"/>
  <c r="C76" i="32"/>
  <c r="C75" i="32"/>
  <c r="C74" i="32"/>
  <c r="C73" i="32"/>
  <c r="C72" i="32"/>
  <c r="C71" i="32"/>
  <c r="C70" i="32"/>
  <c r="C69" i="32"/>
  <c r="C68" i="32"/>
  <c r="C67" i="32"/>
  <c r="C63" i="32"/>
  <c r="C62" i="32"/>
  <c r="C61" i="32"/>
  <c r="C59" i="32"/>
  <c r="C57" i="32"/>
  <c r="C56" i="32"/>
  <c r="C55" i="32"/>
  <c r="C54" i="32"/>
  <c r="C53" i="32"/>
  <c r="C52" i="32"/>
  <c r="C51" i="32"/>
  <c r="C48" i="32"/>
  <c r="C47" i="32"/>
  <c r="C46" i="32"/>
  <c r="C44" i="32"/>
  <c r="C43" i="32"/>
  <c r="C42" i="32"/>
  <c r="C40" i="32"/>
  <c r="C39" i="32"/>
  <c r="C38" i="32"/>
  <c r="C37" i="32"/>
  <c r="C36" i="32"/>
  <c r="C34" i="32"/>
  <c r="C33" i="32"/>
  <c r="C32" i="32"/>
  <c r="C31" i="32"/>
  <c r="C29" i="32"/>
  <c r="C28" i="32"/>
  <c r="C27" i="32"/>
  <c r="C26" i="32"/>
  <c r="C25" i="32"/>
  <c r="C24" i="32"/>
  <c r="C23" i="32"/>
  <c r="C22" i="32"/>
  <c r="C21" i="32"/>
  <c r="C20" i="32"/>
  <c r="C19" i="32"/>
  <c r="C18" i="32"/>
  <c r="C17" i="32"/>
  <c r="C16" i="32"/>
  <c r="C15" i="32"/>
  <c r="C14" i="32"/>
  <c r="C13" i="32"/>
  <c r="C12" i="32"/>
  <c r="C11" i="32"/>
  <c r="E142" i="32"/>
  <c r="H142" i="32" s="1"/>
  <c r="K142" i="32" s="1"/>
  <c r="E141" i="32"/>
  <c r="H141" i="32" s="1"/>
  <c r="K141" i="32" s="1"/>
  <c r="E139" i="32"/>
  <c r="H139" i="32" s="1"/>
  <c r="K139" i="32" s="1"/>
  <c r="E138" i="32"/>
  <c r="H138" i="32" s="1"/>
  <c r="K138" i="32" s="1"/>
  <c r="E137" i="32"/>
  <c r="H137" i="32" s="1"/>
  <c r="K137" i="32" s="1"/>
  <c r="E136" i="32"/>
  <c r="H136" i="32" s="1"/>
  <c r="K136" i="32" s="1"/>
  <c r="E135" i="32"/>
  <c r="H135" i="32" s="1"/>
  <c r="K135" i="32" s="1"/>
  <c r="E133" i="32"/>
  <c r="H133" i="32" s="1"/>
  <c r="K133" i="32" s="1"/>
  <c r="E132" i="32"/>
  <c r="H132" i="32" s="1"/>
  <c r="K132" i="32" s="1"/>
  <c r="E131" i="32"/>
  <c r="H131" i="32" s="1"/>
  <c r="K131" i="32" s="1"/>
  <c r="E130" i="32"/>
  <c r="H130" i="32" s="1"/>
  <c r="K130" i="32" s="1"/>
  <c r="E128" i="32"/>
  <c r="H128" i="32" s="1"/>
  <c r="K128" i="32" s="1"/>
  <c r="E127" i="32"/>
  <c r="H127" i="32" s="1"/>
  <c r="K127" i="32" s="1"/>
  <c r="E125" i="32"/>
  <c r="H125" i="32" s="1"/>
  <c r="K125" i="32" s="1"/>
  <c r="E124" i="32"/>
  <c r="H124" i="32" s="1"/>
  <c r="K124" i="32" s="1"/>
  <c r="E123" i="32"/>
  <c r="H123" i="32" s="1"/>
  <c r="K123" i="32" s="1"/>
  <c r="E121" i="32"/>
  <c r="H121" i="32" s="1"/>
  <c r="K121" i="32" s="1"/>
  <c r="E120" i="32"/>
  <c r="H120" i="32" s="1"/>
  <c r="K120" i="32" s="1"/>
  <c r="E119" i="32"/>
  <c r="H119" i="32" s="1"/>
  <c r="K119" i="32" s="1"/>
  <c r="E118" i="32"/>
  <c r="H118" i="32" s="1"/>
  <c r="K118" i="32" s="1"/>
  <c r="E117" i="32"/>
  <c r="H117" i="32" s="1"/>
  <c r="K117" i="32" s="1"/>
  <c r="E116" i="32"/>
  <c r="H116" i="32" s="1"/>
  <c r="K116" i="32" s="1"/>
  <c r="E115" i="32"/>
  <c r="H115" i="32" s="1"/>
  <c r="K115" i="32" s="1"/>
  <c r="E114" i="32"/>
  <c r="H114" i="32" s="1"/>
  <c r="K114" i="32" s="1"/>
  <c r="E111" i="32"/>
  <c r="H111" i="32" s="1"/>
  <c r="K111" i="32" s="1"/>
  <c r="E110" i="32"/>
  <c r="H110" i="32" s="1"/>
  <c r="K110" i="32" s="1"/>
  <c r="E109" i="32"/>
  <c r="H109" i="32" s="1"/>
  <c r="K109" i="32" s="1"/>
  <c r="E108" i="32"/>
  <c r="H108" i="32" s="1"/>
  <c r="K108" i="32" s="1"/>
  <c r="E107" i="32"/>
  <c r="H107" i="32" s="1"/>
  <c r="K107" i="32" s="1"/>
  <c r="E105" i="32"/>
  <c r="H105" i="32" s="1"/>
  <c r="K105" i="32" s="1"/>
  <c r="E104" i="32"/>
  <c r="H104" i="32" s="1"/>
  <c r="K104" i="32" s="1"/>
  <c r="E103" i="32"/>
  <c r="H103" i="32" s="1"/>
  <c r="K103" i="32" s="1"/>
  <c r="E102" i="32"/>
  <c r="H102" i="32" s="1"/>
  <c r="K102" i="32" s="1"/>
  <c r="E101" i="32"/>
  <c r="H101" i="32" s="1"/>
  <c r="K101" i="32" s="1"/>
  <c r="E100" i="32"/>
  <c r="H100" i="32" s="1"/>
  <c r="K100" i="32" s="1"/>
  <c r="E98" i="32"/>
  <c r="H98" i="32" s="1"/>
  <c r="K98" i="32" s="1"/>
  <c r="E97" i="32"/>
  <c r="H97" i="32" s="1"/>
  <c r="K97" i="32" s="1"/>
  <c r="E96" i="32"/>
  <c r="H96" i="32" s="1"/>
  <c r="K96" i="32" s="1"/>
  <c r="E95" i="32"/>
  <c r="H95" i="32" s="1"/>
  <c r="K95" i="32" s="1"/>
  <c r="E94" i="32"/>
  <c r="H94" i="32" s="1"/>
  <c r="K94" i="32" s="1"/>
  <c r="E93" i="32"/>
  <c r="H93" i="32" s="1"/>
  <c r="K93" i="32" s="1"/>
  <c r="E92" i="32"/>
  <c r="H92" i="32" s="1"/>
  <c r="K92" i="32" s="1"/>
  <c r="E91" i="32"/>
  <c r="H91" i="32" s="1"/>
  <c r="K91" i="32" s="1"/>
  <c r="E90" i="32"/>
  <c r="H90" i="32" s="1"/>
  <c r="K90" i="32" s="1"/>
  <c r="E87" i="32"/>
  <c r="H87" i="32" s="1"/>
  <c r="K87" i="32" s="1"/>
  <c r="E85" i="32"/>
  <c r="H85" i="32" s="1"/>
  <c r="K85" i="32" s="1"/>
  <c r="E84" i="32"/>
  <c r="H84" i="32" s="1"/>
  <c r="K84" i="32" s="1"/>
  <c r="E83" i="32"/>
  <c r="H83" i="32" s="1"/>
  <c r="K83" i="32" s="1"/>
  <c r="E82" i="32"/>
  <c r="H82" i="32" s="1"/>
  <c r="K82" i="32" s="1"/>
  <c r="E80" i="32"/>
  <c r="H80" i="32" s="1"/>
  <c r="K80" i="32" s="1"/>
  <c r="E79" i="32"/>
  <c r="H79" i="32" s="1"/>
  <c r="K79" i="32" s="1"/>
  <c r="E78" i="32"/>
  <c r="H78" i="32" s="1"/>
  <c r="K78" i="32" s="1"/>
  <c r="E76" i="32"/>
  <c r="H76" i="32" s="1"/>
  <c r="K76" i="32" s="1"/>
  <c r="E75" i="32"/>
  <c r="H75" i="32" s="1"/>
  <c r="K75" i="32" s="1"/>
  <c r="E74" i="32"/>
  <c r="H74" i="32" s="1"/>
  <c r="K74" i="32" s="1"/>
  <c r="E73" i="32"/>
  <c r="H73" i="32" s="1"/>
  <c r="K73" i="32" s="1"/>
  <c r="E72" i="32"/>
  <c r="H72" i="32" s="1"/>
  <c r="K72" i="32" s="1"/>
  <c r="E71" i="32"/>
  <c r="H71" i="32" s="1"/>
  <c r="K71" i="32" s="1"/>
  <c r="E70" i="32"/>
  <c r="H70" i="32" s="1"/>
  <c r="K70" i="32" s="1"/>
  <c r="E69" i="32"/>
  <c r="H69" i="32" s="1"/>
  <c r="K69" i="32" s="1"/>
  <c r="E68" i="32"/>
  <c r="H68" i="32" s="1"/>
  <c r="K68" i="32" s="1"/>
  <c r="E67" i="32"/>
  <c r="H67" i="32" s="1"/>
  <c r="K67" i="32" s="1"/>
  <c r="E63" i="32"/>
  <c r="H63" i="32" s="1"/>
  <c r="K63" i="32" s="1"/>
  <c r="E62" i="32"/>
  <c r="H62" i="32" s="1"/>
  <c r="K62" i="32" s="1"/>
  <c r="E61" i="32"/>
  <c r="H61" i="32" s="1"/>
  <c r="K61" i="32" s="1"/>
  <c r="E59" i="32"/>
  <c r="H59" i="32" s="1"/>
  <c r="K59" i="32" s="1"/>
  <c r="E57" i="32"/>
  <c r="H57" i="32" s="1"/>
  <c r="K57" i="32" s="1"/>
  <c r="E56" i="32"/>
  <c r="H56" i="32" s="1"/>
  <c r="K56" i="32" s="1"/>
  <c r="E55" i="32"/>
  <c r="H55" i="32" s="1"/>
  <c r="K55" i="32" s="1"/>
  <c r="E54" i="32"/>
  <c r="H54" i="32" s="1"/>
  <c r="K54" i="32" s="1"/>
  <c r="E53" i="32"/>
  <c r="H53" i="32" s="1"/>
  <c r="K53" i="32" s="1"/>
  <c r="E52" i="32"/>
  <c r="H52" i="32" s="1"/>
  <c r="K52" i="32" s="1"/>
  <c r="E51" i="32"/>
  <c r="H51" i="32" s="1"/>
  <c r="K51" i="32" s="1"/>
  <c r="E48" i="32"/>
  <c r="H48" i="32" s="1"/>
  <c r="K48" i="32" s="1"/>
  <c r="E47" i="32"/>
  <c r="H47" i="32" s="1"/>
  <c r="K47" i="32" s="1"/>
  <c r="E46" i="32"/>
  <c r="H46" i="32" s="1"/>
  <c r="K46" i="32" s="1"/>
  <c r="E44" i="32"/>
  <c r="H44" i="32" s="1"/>
  <c r="K44" i="32" s="1"/>
  <c r="E43" i="32"/>
  <c r="H43" i="32" s="1"/>
  <c r="K43" i="32" s="1"/>
  <c r="E42" i="32"/>
  <c r="H42" i="32" s="1"/>
  <c r="K42" i="32" s="1"/>
  <c r="E40" i="32"/>
  <c r="H40" i="32" s="1"/>
  <c r="K40" i="32" s="1"/>
  <c r="E39" i="32"/>
  <c r="H39" i="32" s="1"/>
  <c r="K39" i="32" s="1"/>
  <c r="E38" i="32"/>
  <c r="H38" i="32" s="1"/>
  <c r="K38" i="32" s="1"/>
  <c r="E37" i="32"/>
  <c r="H37" i="32" s="1"/>
  <c r="K37" i="32" s="1"/>
  <c r="E36" i="32"/>
  <c r="H36" i="32" s="1"/>
  <c r="K36" i="32" s="1"/>
  <c r="E34" i="32"/>
  <c r="H34" i="32" s="1"/>
  <c r="K34" i="32" s="1"/>
  <c r="E33" i="32"/>
  <c r="H33" i="32" s="1"/>
  <c r="K33" i="32" s="1"/>
  <c r="E32" i="32"/>
  <c r="H32" i="32" s="1"/>
  <c r="K32" i="32" s="1"/>
  <c r="E31" i="32"/>
  <c r="H31" i="32" s="1"/>
  <c r="K31" i="32" s="1"/>
  <c r="E29" i="32"/>
  <c r="H29" i="32" s="1"/>
  <c r="K29" i="32" s="1"/>
  <c r="E28" i="32"/>
  <c r="H28" i="32" s="1"/>
  <c r="K28" i="32" s="1"/>
  <c r="E27" i="32"/>
  <c r="H27" i="32" s="1"/>
  <c r="K27" i="32" s="1"/>
  <c r="E26" i="32"/>
  <c r="H26" i="32" s="1"/>
  <c r="K26" i="32" s="1"/>
  <c r="E25" i="32"/>
  <c r="H25" i="32" s="1"/>
  <c r="K25" i="32" s="1"/>
  <c r="E24" i="32"/>
  <c r="H24" i="32" s="1"/>
  <c r="K24" i="32" s="1"/>
  <c r="E23" i="32"/>
  <c r="H23" i="32" s="1"/>
  <c r="K23" i="32" s="1"/>
  <c r="E22" i="32"/>
  <c r="H22" i="32" s="1"/>
  <c r="K22" i="32" s="1"/>
  <c r="E21" i="32"/>
  <c r="H21" i="32" s="1"/>
  <c r="K21" i="32" s="1"/>
  <c r="E20" i="32"/>
  <c r="H20" i="32" s="1"/>
  <c r="K20" i="32" s="1"/>
  <c r="E19" i="32"/>
  <c r="H19" i="32" s="1"/>
  <c r="K19" i="32" s="1"/>
  <c r="E18" i="32"/>
  <c r="H18" i="32" s="1"/>
  <c r="K18" i="32" s="1"/>
  <c r="E17" i="32"/>
  <c r="H17" i="32" s="1"/>
  <c r="K17" i="32" s="1"/>
  <c r="E16" i="32"/>
  <c r="H16" i="32" s="1"/>
  <c r="K16" i="32" s="1"/>
  <c r="E15" i="32"/>
  <c r="H15" i="32" s="1"/>
  <c r="K15" i="32" s="1"/>
  <c r="E14" i="32"/>
  <c r="H14" i="32" s="1"/>
  <c r="K14" i="32" s="1"/>
  <c r="E13" i="32"/>
  <c r="H13" i="32" s="1"/>
  <c r="K13" i="32" s="1"/>
  <c r="E12" i="32"/>
  <c r="H12" i="32" s="1"/>
  <c r="K12" i="32" s="1"/>
  <c r="E11" i="32"/>
  <c r="H11" i="32" s="1"/>
  <c r="K11" i="32" s="1"/>
  <c r="C28" i="63"/>
  <c r="P25" i="63"/>
  <c r="P24" i="63"/>
  <c r="P22" i="63"/>
  <c r="P21" i="63"/>
  <c r="P20" i="63"/>
  <c r="P27" i="63"/>
  <c r="P26" i="63"/>
  <c r="P23" i="63"/>
  <c r="P19" i="63"/>
  <c r="H10" i="51" l="1"/>
  <c r="K10" i="51" s="1"/>
  <c r="E2" i="51" s="1"/>
  <c r="H9" i="63" s="1"/>
  <c r="H10" i="54"/>
  <c r="K10" i="54" s="1"/>
  <c r="E2" i="54" s="1"/>
  <c r="H12" i="63" s="1"/>
  <c r="E2" i="56"/>
  <c r="H10" i="63" s="1"/>
  <c r="B2" i="56"/>
  <c r="J10" i="63" s="1"/>
  <c r="B2" i="54"/>
  <c r="J12" i="63" s="1"/>
  <c r="B1" i="54"/>
  <c r="D12" i="63" s="1"/>
  <c r="O15" i="63"/>
  <c r="K15" i="63"/>
  <c r="L15" i="63" s="1"/>
  <c r="B4" i="59"/>
  <c r="O13" i="63" s="1"/>
  <c r="B3" i="59"/>
  <c r="K13" i="63" s="1"/>
  <c r="L13" i="63" s="1"/>
  <c r="R14" i="63"/>
  <c r="B3" i="25"/>
  <c r="K14" i="63" s="1"/>
  <c r="L14" i="63" s="1"/>
  <c r="B4" i="25"/>
  <c r="O14" i="63" s="1"/>
  <c r="B1" i="56"/>
  <c r="D10" i="63" s="1"/>
  <c r="F10" i="54"/>
  <c r="E1" i="54" s="1"/>
  <c r="F12" i="63" s="1"/>
  <c r="R15" i="63"/>
  <c r="R13" i="63"/>
  <c r="B4" i="24"/>
  <c r="O18" i="63" s="1"/>
  <c r="B3" i="24"/>
  <c r="K18" i="63" s="1"/>
  <c r="L18" i="63" s="1"/>
  <c r="R18" i="63"/>
  <c r="R16" i="63"/>
  <c r="B4" i="53"/>
  <c r="O16" i="63" s="1"/>
  <c r="B3" i="53"/>
  <c r="K16" i="63" s="1"/>
  <c r="L16" i="63" s="1"/>
  <c r="F12" i="56"/>
  <c r="F10" i="51"/>
  <c r="E1" i="51" s="1"/>
  <c r="F9" i="63" s="1"/>
  <c r="B2" i="51"/>
  <c r="J9" i="63" s="1"/>
  <c r="B1" i="51"/>
  <c r="D9" i="63" s="1"/>
  <c r="B2" i="32"/>
  <c r="E1" i="56" l="1"/>
  <c r="F10" i="63" s="1"/>
  <c r="E2" i="32"/>
  <c r="H8" i="63" s="1"/>
  <c r="B3" i="54"/>
  <c r="K12" i="63" s="1"/>
  <c r="L12" i="63" s="1"/>
  <c r="B4" i="54"/>
  <c r="O12" i="63" s="1"/>
  <c r="R12" i="63"/>
  <c r="P14" i="63"/>
  <c r="P16" i="63"/>
  <c r="R9" i="63"/>
  <c r="P18" i="63"/>
  <c r="P15" i="63"/>
  <c r="B4" i="56"/>
  <c r="O10" i="63" s="1"/>
  <c r="B3" i="56"/>
  <c r="K10" i="63" s="1"/>
  <c r="L10" i="63" s="1"/>
  <c r="P13" i="63"/>
  <c r="B3" i="51"/>
  <c r="K9" i="63" s="1"/>
  <c r="L9" i="63" s="1"/>
  <c r="B4" i="51"/>
  <c r="O9" i="63" s="1"/>
  <c r="C165" i="57"/>
  <c r="C164" i="57"/>
  <c r="C163" i="57"/>
  <c r="C162" i="57"/>
  <c r="C161" i="57"/>
  <c r="C160" i="57"/>
  <c r="C159" i="57"/>
  <c r="C158" i="57"/>
  <c r="C157" i="57"/>
  <c r="C156" i="57"/>
  <c r="C155" i="57"/>
  <c r="C154" i="57"/>
  <c r="C153" i="57"/>
  <c r="C152" i="57"/>
  <c r="C151" i="57"/>
  <c r="C150" i="57"/>
  <c r="C149" i="57"/>
  <c r="C148" i="57"/>
  <c r="C147" i="57"/>
  <c r="C146" i="57"/>
  <c r="C145" i="57"/>
  <c r="C143" i="57"/>
  <c r="C142" i="57"/>
  <c r="C141" i="57"/>
  <c r="C140" i="57"/>
  <c r="C139" i="57"/>
  <c r="C138" i="57"/>
  <c r="C137" i="57"/>
  <c r="C135" i="57"/>
  <c r="C134" i="57"/>
  <c r="C133" i="57"/>
  <c r="C126" i="57"/>
  <c r="C125" i="57"/>
  <c r="C124" i="57"/>
  <c r="C123" i="57"/>
  <c r="C122" i="57"/>
  <c r="C121" i="57"/>
  <c r="C120" i="57"/>
  <c r="C119" i="57"/>
  <c r="C118" i="57"/>
  <c r="C117" i="57"/>
  <c r="C116" i="57"/>
  <c r="C115" i="57"/>
  <c r="C113" i="57"/>
  <c r="C112" i="57"/>
  <c r="C111" i="57"/>
  <c r="C110" i="57"/>
  <c r="C109" i="57"/>
  <c r="C107" i="57"/>
  <c r="C106" i="57"/>
  <c r="C105" i="57"/>
  <c r="C104" i="57"/>
  <c r="C103" i="57"/>
  <c r="C102" i="57"/>
  <c r="C101" i="57"/>
  <c r="C100" i="57"/>
  <c r="C99" i="57"/>
  <c r="C98" i="57"/>
  <c r="C97" i="57"/>
  <c r="C96" i="57"/>
  <c r="C95" i="57"/>
  <c r="C94" i="57"/>
  <c r="C93" i="57"/>
  <c r="C92" i="57"/>
  <c r="C91" i="57"/>
  <c r="C90" i="57"/>
  <c r="C89" i="57"/>
  <c r="C88" i="57"/>
  <c r="C87" i="57"/>
  <c r="C86" i="57"/>
  <c r="C85" i="57"/>
  <c r="C84" i="57"/>
  <c r="C83" i="57"/>
  <c r="C82" i="57"/>
  <c r="C81" i="57"/>
  <c r="C80" i="57"/>
  <c r="C79" i="57"/>
  <c r="C78" i="57"/>
  <c r="C77" i="57"/>
  <c r="C76" i="57"/>
  <c r="C75" i="57"/>
  <c r="C74" i="57"/>
  <c r="C72" i="57"/>
  <c r="C71" i="57"/>
  <c r="C70" i="57"/>
  <c r="C69" i="57"/>
  <c r="C68" i="57"/>
  <c r="C67" i="57"/>
  <c r="C66" i="57"/>
  <c r="C65" i="57"/>
  <c r="C64" i="57"/>
  <c r="C63" i="57"/>
  <c r="C62" i="57"/>
  <c r="C61" i="57"/>
  <c r="C60" i="57"/>
  <c r="C59" i="57"/>
  <c r="C58" i="57"/>
  <c r="C57" i="57"/>
  <c r="C56" i="57"/>
  <c r="C55" i="57"/>
  <c r="C53" i="57"/>
  <c r="C52" i="57"/>
  <c r="C51" i="57"/>
  <c r="C50" i="57"/>
  <c r="C48" i="57"/>
  <c r="C47" i="57"/>
  <c r="C46" i="57"/>
  <c r="C45" i="57"/>
  <c r="C44" i="57"/>
  <c r="C43" i="57"/>
  <c r="C42" i="57"/>
  <c r="C41" i="57"/>
  <c r="C40" i="57"/>
  <c r="C39" i="57"/>
  <c r="C38" i="57"/>
  <c r="C37" i="57"/>
  <c r="C36" i="57"/>
  <c r="C35" i="57"/>
  <c r="C33" i="57"/>
  <c r="C32" i="57"/>
  <c r="C31" i="57"/>
  <c r="C30" i="57"/>
  <c r="C29" i="57"/>
  <c r="C28" i="57"/>
  <c r="C27" i="57"/>
  <c r="C26" i="57"/>
  <c r="C25" i="57"/>
  <c r="C24" i="57"/>
  <c r="C23" i="57"/>
  <c r="C22" i="57"/>
  <c r="C21" i="57"/>
  <c r="C20" i="57"/>
  <c r="C19" i="57"/>
  <c r="C18" i="57"/>
  <c r="C17" i="57"/>
  <c r="C16" i="57"/>
  <c r="C15" i="57"/>
  <c r="C14" i="57"/>
  <c r="C13" i="57"/>
  <c r="C12" i="57"/>
  <c r="C11" i="57"/>
  <c r="C10" i="57"/>
  <c r="H10" i="57" l="1"/>
  <c r="K10" i="57" s="1"/>
  <c r="E2" i="57" s="1"/>
  <c r="H11" i="63" s="1"/>
  <c r="H28" i="63" s="1"/>
  <c r="R10" i="63"/>
  <c r="B2" i="61"/>
  <c r="J17" i="63" s="1"/>
  <c r="P9" i="63"/>
  <c r="P12" i="63"/>
  <c r="P10" i="63"/>
  <c r="B1" i="57"/>
  <c r="D11" i="63" s="1"/>
  <c r="B1" i="61"/>
  <c r="D17" i="63" s="1"/>
  <c r="B2" i="57"/>
  <c r="J11" i="63" s="1"/>
  <c r="B1" i="32"/>
  <c r="D8" i="63" s="1"/>
  <c r="J8" i="63"/>
  <c r="F48" i="32"/>
  <c r="F130" i="32"/>
  <c r="F44" i="32"/>
  <c r="F47" i="32"/>
  <c r="F52" i="32"/>
  <c r="F54" i="32"/>
  <c r="F76" i="32"/>
  <c r="F117" i="32"/>
  <c r="F119" i="32"/>
  <c r="F136" i="32"/>
  <c r="F71" i="32"/>
  <c r="F90" i="32"/>
  <c r="F92" i="32"/>
  <c r="F94" i="32"/>
  <c r="F96" i="32"/>
  <c r="F98" i="32"/>
  <c r="F100" i="32"/>
  <c r="F107" i="32"/>
  <c r="F109" i="32"/>
  <c r="F111" i="32"/>
  <c r="F114" i="32"/>
  <c r="F116" i="32"/>
  <c r="F118" i="32"/>
  <c r="F120" i="32"/>
  <c r="F137" i="32"/>
  <c r="F139" i="32"/>
  <c r="F17" i="32"/>
  <c r="F25" i="32"/>
  <c r="F29" i="32"/>
  <c r="F33" i="32"/>
  <c r="F56" i="32"/>
  <c r="F68" i="32"/>
  <c r="F75" i="32"/>
  <c r="F135" i="32"/>
  <c r="F72" i="32"/>
  <c r="F74" i="32"/>
  <c r="F79" i="32"/>
  <c r="F87" i="32"/>
  <c r="F97" i="32"/>
  <c r="F110" i="32"/>
  <c r="F121" i="32"/>
  <c r="F123" i="32"/>
  <c r="F128" i="32"/>
  <c r="F131" i="32"/>
  <c r="F10" i="57"/>
  <c r="F61" i="32"/>
  <c r="F133" i="32"/>
  <c r="F16" i="32"/>
  <c r="F18" i="32"/>
  <c r="F20" i="32"/>
  <c r="F22" i="32"/>
  <c r="F24" i="32"/>
  <c r="F26" i="32"/>
  <c r="F28" i="32"/>
  <c r="F32" i="32"/>
  <c r="F34" i="32"/>
  <c r="F37" i="32"/>
  <c r="F39" i="32"/>
  <c r="F42" i="32"/>
  <c r="F43" i="32"/>
  <c r="F57" i="32"/>
  <c r="F62" i="32"/>
  <c r="F67" i="32"/>
  <c r="F69" i="32"/>
  <c r="F104" i="32"/>
  <c r="F78" i="32"/>
  <c r="F84" i="32"/>
  <c r="F95" i="32"/>
  <c r="F101" i="32"/>
  <c r="F103" i="32"/>
  <c r="F105" i="32"/>
  <c r="F108" i="32"/>
  <c r="F124" i="32"/>
  <c r="F127" i="32"/>
  <c r="F141" i="32"/>
  <c r="F142" i="32"/>
  <c r="F70" i="32"/>
  <c r="F80" i="32"/>
  <c r="F13" i="32"/>
  <c r="F21" i="32"/>
  <c r="F36" i="32"/>
  <c r="F38" i="32"/>
  <c r="F46" i="32"/>
  <c r="F51" i="32"/>
  <c r="F59" i="32"/>
  <c r="F83" i="32"/>
  <c r="F85" i="32"/>
  <c r="F132" i="32"/>
  <c r="F40" i="32"/>
  <c r="F53" i="32"/>
  <c r="F55" i="32"/>
  <c r="F63" i="32"/>
  <c r="F73" i="32"/>
  <c r="F82" i="32"/>
  <c r="F91" i="32"/>
  <c r="F93" i="32"/>
  <c r="F102" i="32"/>
  <c r="F115" i="32"/>
  <c r="F125" i="32"/>
  <c r="F138" i="32"/>
  <c r="F14" i="32"/>
  <c r="F12" i="32"/>
  <c r="F11" i="32"/>
  <c r="F15" i="32"/>
  <c r="F19" i="32"/>
  <c r="F23" i="32"/>
  <c r="F27" i="32"/>
  <c r="F31" i="32"/>
  <c r="E1" i="61" l="1"/>
  <c r="F17" i="63" s="1"/>
  <c r="E1" i="57"/>
  <c r="F11" i="63" s="1"/>
  <c r="E1" i="32"/>
  <c r="B3" i="32"/>
  <c r="K8" i="63" s="1"/>
  <c r="B4" i="61"/>
  <c r="O17" i="63" s="1"/>
  <c r="B3" i="61"/>
  <c r="K17" i="63" s="1"/>
  <c r="L17" i="63" s="1"/>
  <c r="B4" i="57"/>
  <c r="O11" i="63" s="1"/>
  <c r="B3" i="57"/>
  <c r="B4" i="32"/>
  <c r="O8" i="63" s="1"/>
  <c r="K11" i="63" l="1"/>
  <c r="L11" i="63" s="1"/>
  <c r="R17" i="63"/>
  <c r="R11" i="63"/>
  <c r="R8" i="63"/>
  <c r="F8" i="63"/>
  <c r="F28" i="63" s="1"/>
  <c r="P11" i="63"/>
  <c r="P17" i="63"/>
  <c r="L8" i="63"/>
  <c r="P8" i="63"/>
  <c r="P3" i="63"/>
  <c r="L3" i="63" l="1"/>
  <c r="L4" i="63"/>
  <c r="R28" i="63"/>
  <c r="S8" i="63" s="1"/>
  <c r="P4" i="63"/>
  <c r="U28" i="63"/>
  <c r="S21" i="63" l="1"/>
  <c r="S23" i="63"/>
  <c r="S25" i="63"/>
  <c r="S15" i="63"/>
  <c r="S11" i="63"/>
  <c r="S10" i="63"/>
  <c r="S16" i="63"/>
  <c r="S12" i="63"/>
  <c r="S17" i="63"/>
  <c r="S13" i="63"/>
  <c r="S22" i="63"/>
  <c r="S9" i="63"/>
  <c r="S24" i="63"/>
  <c r="S14" i="63"/>
  <c r="S27" i="63"/>
  <c r="S20" i="63"/>
  <c r="S26" i="63"/>
  <c r="S18" i="63"/>
  <c r="S19" i="63"/>
  <c r="V27" i="63"/>
  <c r="V19" i="63"/>
  <c r="V11" i="63"/>
  <c r="V26" i="63"/>
  <c r="V18" i="63"/>
  <c r="V10" i="63"/>
  <c r="V25" i="63"/>
  <c r="V17" i="63"/>
  <c r="V9" i="63"/>
  <c r="V24" i="63"/>
  <c r="V16" i="63"/>
  <c r="V23" i="63"/>
  <c r="V15" i="63"/>
  <c r="V22" i="63"/>
  <c r="V14" i="63"/>
  <c r="V20" i="63"/>
  <c r="V21" i="63"/>
  <c r="V13" i="63"/>
  <c r="V12" i="63"/>
  <c r="V8" i="63"/>
  <c r="S28" i="63" l="1"/>
  <c r="V28" i="63"/>
</calcChain>
</file>

<file path=xl/sharedStrings.xml><?xml version="1.0" encoding="utf-8"?>
<sst xmlns="http://schemas.openxmlformats.org/spreadsheetml/2006/main" count="5626" uniqueCount="1933">
  <si>
    <t>Evaluation Sections</t>
  </si>
  <si>
    <t>TBD</t>
  </si>
  <si>
    <t>SCORING KEYS</t>
  </si>
  <si>
    <t>Value</t>
  </si>
  <si>
    <t>Description</t>
  </si>
  <si>
    <t>Weight</t>
  </si>
  <si>
    <t>Priority not yet assigned</t>
  </si>
  <si>
    <t>Section Weight</t>
  </si>
  <si>
    <t>TOTAL SCORE:</t>
  </si>
  <si>
    <t>WEIGHTED SCORE:</t>
  </si>
  <si>
    <t>System Architecture:</t>
  </si>
  <si>
    <t>iii. Funding source/Insurance (multiple sources);</t>
  </si>
  <si>
    <t>iv. Presenting problem; and symptoms</t>
  </si>
  <si>
    <t>(c) Schedule recurring services for a client with one entry;</t>
  </si>
  <si>
    <t>(f) Schedule add-in clients (i.e. Add client to schedule without time slot);</t>
  </si>
  <si>
    <t>(g) Schedule more than one client at a time (i.e., dual or group sessions);</t>
  </si>
  <si>
    <t>(j) Cancel or change an appointment, and record reason;</t>
  </si>
  <si>
    <t>(k) Reschedule appointments without having to re-enter data;</t>
  </si>
  <si>
    <t>(l) Track and manages schedule changes;</t>
  </si>
  <si>
    <t>(m) Reassign appointments to another clinician;</t>
  </si>
  <si>
    <t>(p) Automatically record identity of person entering appointment information; and</t>
  </si>
  <si>
    <t>(q) Color code appointment slots.</t>
  </si>
  <si>
    <t>(b) Display more than one day's schedule and more than one clinic's schedule at a time;</t>
  </si>
  <si>
    <t>(d) Automatically find available appointment slot for a client by day of week; time of day; length of appointment; clinician; type of appointment; office or location; and funding source.</t>
  </si>
  <si>
    <t>(b) Allow scheduling template changes for a defined time period in the future without requiring manual cancellation of existing appointments;</t>
  </si>
  <si>
    <t>(d) Perform wave scheduling (i.e., set up appointments by type in time slots);</t>
  </si>
  <si>
    <t>(f) Schedule blocks of times for clinicians; and</t>
  </si>
  <si>
    <t>(a) Indicate a client has appeared for their appointment;</t>
  </si>
  <si>
    <t>(b) Automatically notify clinician that client has checked-in for their appointment;</t>
  </si>
  <si>
    <t>(e) Reconcile check-ins with service capture and charge entry; and</t>
  </si>
  <si>
    <t>i. Date and time of entry;</t>
  </si>
  <si>
    <t>ii. Referral type;</t>
  </si>
  <si>
    <t>iv. Priority;</t>
  </si>
  <si>
    <t>v. Expected appointment date;</t>
  </si>
  <si>
    <t>vi. Program or benefit information; and</t>
  </si>
  <si>
    <t>(a) Create and attach a user-defined status indicator to a service authorization;</t>
  </si>
  <si>
    <t>i. After a user-defined period of time without receipt of claims;</t>
  </si>
  <si>
    <t>ii. Upon termination of eligibility;</t>
  </si>
  <si>
    <t>iii. When referral provider terminates contract; and</t>
  </si>
  <si>
    <t>iv. The ability to manually override any of the above automated processes.</t>
  </si>
  <si>
    <t>i. Number of visits;</t>
  </si>
  <si>
    <t>ii. Units of service;</t>
  </si>
  <si>
    <t>iii. Level of service codes;</t>
  </si>
  <si>
    <t>iv. Date parameters;</t>
  </si>
  <si>
    <t>v. Cost (dollars); and</t>
  </si>
  <si>
    <t>vi. User defined elements.</t>
  </si>
  <si>
    <t>(a) Provide reporting capability to capture statistics for:</t>
  </si>
  <si>
    <t>i. Submissions;</t>
  </si>
  <si>
    <t>ii. Approvals;</t>
  </si>
  <si>
    <t>(b) Produce the following reports:</t>
  </si>
  <si>
    <t>ii. Authorization productivity reports by authorizing user;</t>
  </si>
  <si>
    <t>iii. Trending of authorizations by:</t>
  </si>
  <si>
    <t>a. Referring provider;</t>
  </si>
  <si>
    <t>b. Referred to provider;</t>
  </si>
  <si>
    <t>c. Referred to provider specialty;</t>
  </si>
  <si>
    <t>e. Combinations of the above.</t>
  </si>
  <si>
    <t>i. Forms;</t>
  </si>
  <si>
    <t>ii. Reports;</t>
  </si>
  <si>
    <t>iii. Fields;</t>
  </si>
  <si>
    <t>iv. Data dictionaries;</t>
  </si>
  <si>
    <t>v. Workflow definitions, rules, and processes;</t>
  </si>
  <si>
    <t>vi. User types; and</t>
  </si>
  <si>
    <t>vii. Validation rules.</t>
  </si>
  <si>
    <t>(a) Easy to navigate, minimizes "clicks" to access features;</t>
  </si>
  <si>
    <t>(b) Use standard Microsoft, or industry standard, user interface conventions;</t>
  </si>
  <si>
    <t>(c) Possess the ability to search system to locate key words;</t>
  </si>
  <si>
    <t>(d) Allow windows displayed and accessibility shortcuts that are configurable by end user to meet personal preferences.</t>
  </si>
  <si>
    <t>(a) Workflow management tools that can be specific to user classification;</t>
  </si>
  <si>
    <t>(b) Includes, but not limited to:</t>
  </si>
  <si>
    <t>i. Intuitive sequencing of required tasks;</t>
  </si>
  <si>
    <t>iii. Forward population of fields in subsequent tasks with information obtained in prior tasks;</t>
  </si>
  <si>
    <t>iv. Cascading decision support; and</t>
  </si>
  <si>
    <t>(a) Allows users to concurrently open, modify, and save data on multiple client files, i.e. more than one client file may be open and editable at a time;</t>
  </si>
  <si>
    <t>(c) Allows users to flexibly arrange concurrent processes (multiple client sessions and/or multiple forms per client) in tiled windows in a manner consistent with Windows standards.</t>
  </si>
  <si>
    <t>(a) User‐definable/modifiable constraints (field level validations/edits, workflow constraints, error detection tools) designed to prevent common user‐ generated errors; and</t>
  </si>
  <si>
    <t>(b) Application limits user to in‐scope activities.</t>
  </si>
  <si>
    <t>(a) Provides for user and/or clerk managed scheduling;</t>
  </si>
  <si>
    <t>(b) Allows for non‐client‐related scheduled activities;</t>
  </si>
  <si>
    <t>(c) Allows scheduling for unregistered "clients;" and</t>
  </si>
  <si>
    <t>(d) Generates reminders, such as automated telephone calls, texts, emails, and letters.</t>
  </si>
  <si>
    <t>(a) Allows for a broad array of field‐types, including but not limited to:</t>
  </si>
  <si>
    <t>i. Free text fields;</t>
  </si>
  <si>
    <t>ii. Dropdown fields and lists populated by user defined data dictionaries;</t>
  </si>
  <si>
    <t>iv. Checkboxes;</t>
  </si>
  <si>
    <t>v. Option buttons;</t>
  </si>
  <si>
    <t>vi. Boxes; and</t>
  </si>
  <si>
    <t>vii. Sliders.</t>
  </si>
  <si>
    <t>(b) Allows automated messaging integrated with workflow, scheduling, supervisory and other functionality.</t>
  </si>
  <si>
    <t>(a) Ability for users to use standard voice dictation software to enter data into the system.</t>
  </si>
  <si>
    <t>(a) Billing, Scheduling by treatment modality;</t>
  </si>
  <si>
    <t>(a) Provide a multi-tiered web-based environment (based on user permissions);</t>
  </si>
  <si>
    <t>(b) Access all user components via a web browser;</t>
  </si>
  <si>
    <t>(c) Provide enterprise Master Patient Index (MPI) supporting unique client identifiers;</t>
  </si>
  <si>
    <t>(e) Operate on current Microsoft-based operating systems (back end);</t>
  </si>
  <si>
    <t>(f) Include queue management, forms management and print distribution capabilities;</t>
  </si>
  <si>
    <t>(g) Allow Contractor to securely access the system remotely via VPN for locally hosted system;</t>
  </si>
  <si>
    <t>(h) Provide a flexible architecture to address integration of multiple systems/utilities using industry standard connectivity protocols;</t>
  </si>
  <si>
    <t>(i) Provide a technical architecture to address WAN/Inter-Site Network connectivity; and</t>
  </si>
  <si>
    <t>(a) Execute application in a Microsoft Terminal Services environment;</t>
  </si>
  <si>
    <t>(b) Execute application in LAN/WAN environment;</t>
  </si>
  <si>
    <t>(c) Designated staff to send or display broadcast messages, alerts and notices within the system;</t>
  </si>
  <si>
    <t>(e) Connect (import and export) to decentralized media:</t>
  </si>
  <si>
    <t>i. Databases;</t>
  </si>
  <si>
    <t>ii. Reporting Services; and</t>
  </si>
  <si>
    <t>iii. Web Services.</t>
  </si>
  <si>
    <t>(a) Provide ability to link documents to a Document Management System (MS SharePoint, FileNet, etc);</t>
  </si>
  <si>
    <t>(c) Provide Application Programming Interfaces (API); and</t>
  </si>
  <si>
    <t>(d) Support mobile devices.</t>
  </si>
  <si>
    <t>(b) Include Entity Relationship Diagram (ERD) of logical design available electronically;</t>
  </si>
  <si>
    <t>(c) Include ERD of physical table design (including attributes) available electronically;</t>
  </si>
  <si>
    <t>(d) Include functional descriptions of stored procedures within the database;</t>
  </si>
  <si>
    <t>(f) Load meta-data into a reporting repository;</t>
  </si>
  <si>
    <t>(g) Provide a normalized data model for processing of data;</t>
  </si>
  <si>
    <t>(h) Provide ad-hoc data access to the production database for trouble-shooting purposes;</t>
  </si>
  <si>
    <t>(i) Make global changes to data in the primary database via back-end;</t>
  </si>
  <si>
    <t>(j) Automatically roll back dead-locked processes;</t>
  </si>
  <si>
    <t>(k) Convert data into XML format;</t>
  </si>
  <si>
    <t>(l) Provide support for Structured Query Language (SQL) for queries;</t>
  </si>
  <si>
    <t>(m) Provide a diagnostic tool or utility to identify contaminated and corrupt files and locate the contamination within the file;</t>
  </si>
  <si>
    <t>(n) Provide a tool or utility to select individual records and execute an update and related downstream data;</t>
  </si>
  <si>
    <t>(o) Provide a tool or utility to select a group of records and execute a mass update and related downstream data;</t>
  </si>
  <si>
    <t>(p) Create data interface forms that are bound to table data;</t>
  </si>
  <si>
    <t>(q) Respond to form events, including ability to pre-populate;</t>
  </si>
  <si>
    <t>(r) Support monthly loading of the Medi-Cal Monthly Eligibility File (MMEF) from the State;</t>
  </si>
  <si>
    <t>(s) Support monthly loading of Other Health Coverage file(s) from other health insurance providers;</t>
  </si>
  <si>
    <t>(t) Support OHC (other health coverage) lookup through a 270/271 online transaction;</t>
  </si>
  <si>
    <t>(v) System design supports methods for archiving, reporting on active and archived records, and retrieving inactive client records;</t>
  </si>
  <si>
    <t>(w) Allow users to export data (menu driven method) in the following formats:</t>
  </si>
  <si>
    <t>i. .csv, xls;</t>
  </si>
  <si>
    <t>ii. standard text;</t>
  </si>
  <si>
    <t>iii. XML; and</t>
  </si>
  <si>
    <t>iv. Other formats.</t>
  </si>
  <si>
    <t>i. Automatically;</t>
  </si>
  <si>
    <t>ii. On or By Schedule; and</t>
  </si>
  <si>
    <t>iii. Manually.</t>
  </si>
  <si>
    <t>(z) Support data importing from external data media; and</t>
  </si>
  <si>
    <t>(aa) Ability to partner with Contractor for database structural changes.</t>
  </si>
  <si>
    <t>(a) Support a reporting repository that is separate from the production database and is synchronized to the production database on a predefined and/or ad hoc schedule;</t>
  </si>
  <si>
    <t>(b) Generate reports without impacting production environment data entry or processing scheduled events;</t>
  </si>
  <si>
    <t>(c) Allow all data elements in system to download to a reporting repository;</t>
  </si>
  <si>
    <t>(d) Generate reports from multiple data repositories ;</t>
  </si>
  <si>
    <t>(e) Capture data from user-defined fields and screens;</t>
  </si>
  <si>
    <t>i. Standard menus and screens;</t>
  </si>
  <si>
    <t>ii. User-defined menus and screens;</t>
  </si>
  <si>
    <t>iii. Standardized reports; and</t>
  </si>
  <si>
    <t>iv. Ad-hoc reports.</t>
  </si>
  <si>
    <t>(g) Create tables with user-defined elements within a reporting repository.</t>
  </si>
  <si>
    <t>(a) Provide one integrated report writer with access to all fields, including user-defined fields (non-proprietary);</t>
  </si>
  <si>
    <t>(b) Provide predefined views of data sets that combine files from multiple tables into logical reporting groupings;</t>
  </si>
  <si>
    <t>(c) Provide a report writer that is menu driven;</t>
  </si>
  <si>
    <t>(d) Provide wizard driven report writing capabilities;</t>
  </si>
  <si>
    <t>(e) Provide a report writer for use by users;</t>
  </si>
  <si>
    <t>(g) Provide a dynamic and complete data dictionary;</t>
  </si>
  <si>
    <t>(h) Provide help text available within the report writer;</t>
  </si>
  <si>
    <t>(i) Write queries and save them;</t>
  </si>
  <si>
    <t>(j) Output report to a screen;</t>
  </si>
  <si>
    <t>(k) Save reports in the various formats:</t>
  </si>
  <si>
    <t>i. Adobe (.pdf);</t>
  </si>
  <si>
    <t>ii. MS-Excel;</t>
  </si>
  <si>
    <t>iv. MS Access;</t>
  </si>
  <si>
    <t>v. ASCII Plain Text (.csv, .txt);</t>
  </si>
  <si>
    <t>vi. Delimited text format;</t>
  </si>
  <si>
    <t>vii. Data Interchange Format (DIF);</t>
  </si>
  <si>
    <t>viii. HTML;</t>
  </si>
  <si>
    <t>ix. XML; and</t>
  </si>
  <si>
    <t>(n) Deliver reports to the web (HTTPS, SFTP);</t>
  </si>
  <si>
    <t>(o) Provide data mining tools;</t>
  </si>
  <si>
    <t>(p) Provide specialized reports:</t>
  </si>
  <si>
    <t>i. Decision Analysis Support;</t>
  </si>
  <si>
    <t>ii. Potential Waste;</t>
  </si>
  <si>
    <t>iii. Potential Abuse; and</t>
  </si>
  <si>
    <t>iv. Ad-hoc Analysis Reports.</t>
  </si>
  <si>
    <t>(a) Restrict rights, privileges or access at the user and group level;</t>
  </si>
  <si>
    <t>(b) Assign rights, privileges or access to processes for specified tasks;</t>
  </si>
  <si>
    <t>(c) Authorize administrators to manage restrictions or privileges associated with users, groups, and processes including:</t>
  </si>
  <si>
    <t>i. Defining levels of access;</t>
  </si>
  <si>
    <t>ii. Assigning levels of access;</t>
  </si>
  <si>
    <t>iii. Modifying a level of access; and</t>
  </si>
  <si>
    <t>iv. Removing a level of access.</t>
  </si>
  <si>
    <t>(d) Associate permissions with a user using the following access controls:</t>
  </si>
  <si>
    <t>i. User-based (i.e., access rights assigned to each user);</t>
  </si>
  <si>
    <t>ii. Role-based (i.e., users are grouped and access rights assigned to these groups); and</t>
  </si>
  <si>
    <t>iii. Context-based (i.e., role-based with additional access rights assigned or restricted based on the context of the transactions, such as time-of- day, workstation-location, emergency-mode, etc.).</t>
  </si>
  <si>
    <t>(e) Limit user functionality based on the following access rights:</t>
  </si>
  <si>
    <t>i. Read;</t>
  </si>
  <si>
    <t>ii. Write;</t>
  </si>
  <si>
    <t>iii. Modify;</t>
  </si>
  <si>
    <t>iv. Transmit;</t>
  </si>
  <si>
    <t>v. Download;</t>
  </si>
  <si>
    <t>vi. Print;</t>
  </si>
  <si>
    <t>vii. View; and</t>
  </si>
  <si>
    <t>viii. Extract.</t>
  </si>
  <si>
    <t>(f) Revoke the access privileges of a user without requiring deletion of the user;</t>
  </si>
  <si>
    <t>(g) Provide integrated security managed in a central accounts database;</t>
  </si>
  <si>
    <t>(h) Retain history of user accounts and access level;</t>
  </si>
  <si>
    <t>(i) View list of users logged on to system in real-time;</t>
  </si>
  <si>
    <t>(j) Terminate user session in real time;</t>
  </si>
  <si>
    <t>(k) Lock users out of application modules in real time;</t>
  </si>
  <si>
    <t>(l) Add user defined messages to log-on screen based on user profile;</t>
  </si>
  <si>
    <t>(n) User to "break the glass" based upon pre-determined (emergency) criteria;</t>
  </si>
  <si>
    <t>(o) Lock client chart against any data entry or revisions; and</t>
  </si>
  <si>
    <t>(p) Mark any or all of patient's specific information as confidential, prohibiting access to all other users.</t>
  </si>
  <si>
    <t>(a) Generate an audit record for all activity of a given user ;</t>
  </si>
  <si>
    <t>(b) Generate an audit record down to the field level for activity associated with a transaction, from creation to completion, including logging of data additions, changes, and deletions;</t>
  </si>
  <si>
    <t>(c) Meet all State of CA and Federal audit requirements;</t>
  </si>
  <si>
    <t>(d) Provide authorized administrators with the capability to read all audit information from the audit records in user-friendly format; and</t>
  </si>
  <si>
    <t>(a) Authenticate the user before any access to protected resources (e.g., PHI) is allowed;</t>
  </si>
  <si>
    <t>(c) Support complex passwords;</t>
  </si>
  <si>
    <t>(d) Support integration with Active Directory for authentication;</t>
  </si>
  <si>
    <t>(e) Require the user to change their password on a defined schedule;</t>
  </si>
  <si>
    <t>(f) Prevent further viewing and access to the proposed system upon detection of inactivity that remains in effect until the user re-establishes access;</t>
  </si>
  <si>
    <t>(h) Lock-out a user due to user account inactivity (inactivity parameters can be customized);</t>
  </si>
  <si>
    <t>(j) Provide a customizable exception report of all unsuccessful login attempts or attempts to make unauthorized changes;</t>
  </si>
  <si>
    <t>(k) Configure the length of time of user account inactivity (logout process should take user back to login screen);</t>
  </si>
  <si>
    <t>(l) Set a maximum number of unsuccessful logon attempts after which user is locked out of the system;</t>
  </si>
  <si>
    <t>(m) Provide security authorization for a predefined/temporary period of time to individuals (ex. audits);</t>
  </si>
  <si>
    <t>(o) Provide an administrative function that resets passwords;</t>
  </si>
  <si>
    <t>(p) An administrator to delegate authority, by user group, to reset password;</t>
  </si>
  <si>
    <t>(q) An administrator to delegate authority, by user group, to restore system access of locked out user;</t>
  </si>
  <si>
    <t>(r) Require the password to be changed by a user at the next successful logon;</t>
  </si>
  <si>
    <t>(t) Install two-factor authentication mechanisms for access (e.g., RSA tokens); and</t>
  </si>
  <si>
    <t>(u) Support for biometric devices for user authentication (fingerprint, smart card, facial recognition, retinal scan, etc.).</t>
  </si>
  <si>
    <t>(a) Provide secure information delivery over the Internet via encryption by the most current encryption methods;</t>
  </si>
  <si>
    <t>(b) Prevent display of passwords while being entered;</t>
  </si>
  <si>
    <t>(d) Provide Login restrictions (days, time and workstation, hard-wired and dial- up);</t>
  </si>
  <si>
    <t>(f) Restrict menu or application element display based on user profile;</t>
  </si>
  <si>
    <t>(g) Support for database and field level security; and</t>
  </si>
  <si>
    <t>(h) Input validation prior to committing data to the back end.</t>
  </si>
  <si>
    <t>(a) Use digital/electronic signatures in records and documents within the system and with external partners;</t>
  </si>
  <si>
    <t>(c) Accept external electronic signature from other systems; and</t>
  </si>
  <si>
    <t>(d) Provide for integrity of information delivered over the Internet.</t>
  </si>
  <si>
    <t>(a) Accept and transmits information in the following standard formats:</t>
  </si>
  <si>
    <t>i. ASC X12N 270 / 271 Eligibility;</t>
  </si>
  <si>
    <t>ii. ASC X12N 276-277 Claim Status;</t>
  </si>
  <si>
    <t>iii. ASC X12N 275 Patient Information / Claims Attachment;</t>
  </si>
  <si>
    <t>iv. ASC X12N 278 Health Care Services Review;</t>
  </si>
  <si>
    <t>v. ASC X12N 834 Benefit / Enrollment / Maintenance;</t>
  </si>
  <si>
    <t>vi. ASC X12N 835 Health Care Claim Payment / Advice;</t>
  </si>
  <si>
    <t>viii. ASC X12N 997/999 Functional Acknowledgment;</t>
  </si>
  <si>
    <t>ix. TA1 Interchange Acknowledgement;</t>
  </si>
  <si>
    <t>x. NCPDP Telecommunication Standard v 5.1;</t>
  </si>
  <si>
    <t>xi. NCPDP Batch Standard v 1.1;</t>
  </si>
  <si>
    <t>xii. NCPDP SCRIPT Standard 8.1;</t>
  </si>
  <si>
    <t>xiii. NCPDP Formulary and Benefit Standard 1.0; and</t>
  </si>
  <si>
    <t>xiv. Additional formats as needed.</t>
  </si>
  <si>
    <t>(b) Software will be updated to meet current data exchange standards;</t>
  </si>
  <si>
    <t>(c) Electronically transmit EDI claims to Medi-Cal, Medicare and other major insurance carriers using industry standard formats;</t>
  </si>
  <si>
    <t>(d) Transmit EDI claims status to providers, including:</t>
  </si>
  <si>
    <t>i. Errors requiring resubmission;</t>
  </si>
  <si>
    <t>ii. Resubmission validation;</t>
  </si>
  <si>
    <t>iii. Ability to reject claims received electronically due to missing required fields;</t>
  </si>
  <si>
    <t>iv. Ability to transmit electronic statements to third-party processing agents;</t>
  </si>
  <si>
    <t>v. Ability to customize EDI components including the addition or removal of elements; and</t>
  </si>
  <si>
    <t>vi. Provides data compression for transmitted transactions.</t>
  </si>
  <si>
    <t>(e) Provide data validation based on:</t>
  </si>
  <si>
    <t>i. Data type;</t>
  </si>
  <si>
    <t>ii. Data integrity checks;</t>
  </si>
  <si>
    <t>iii. Comparison edits (e.g., comparison against a table of acceptable values); and</t>
  </si>
  <si>
    <t>iv. User defined rules.</t>
  </si>
  <si>
    <t>(f) Report all preprocessor errors in an inbound batch at one time;</t>
  </si>
  <si>
    <t>(g) Include error processing mechanism for import process reconciliation;</t>
  </si>
  <si>
    <t>(h) Accept electronic imports and exports of the following information and reference files:</t>
  </si>
  <si>
    <t>ii. ICD-9;</t>
  </si>
  <si>
    <t>iv. CPT;</t>
  </si>
  <si>
    <t>v. HCPCS;</t>
  </si>
  <si>
    <t>vi. REV Codes (revenue);</t>
  </si>
  <si>
    <t>vii. Taxonomy Codes;</t>
  </si>
  <si>
    <t>viii. NDC codes;</t>
  </si>
  <si>
    <t>ix. Provider data;</t>
  </si>
  <si>
    <t>x. National Provider Identifier (NPI);</t>
  </si>
  <si>
    <t>xi. Mode of Treatment Codes;</t>
  </si>
  <si>
    <t>xii. Service Function Codes;</t>
  </si>
  <si>
    <t>xiii. Member data;</t>
  </si>
  <si>
    <t>xiv. Pricing and fee tables;</t>
  </si>
  <si>
    <t>xv. Client Identification Number (CIN);</t>
  </si>
  <si>
    <t>xvi. USPS Data File (zip code); and</t>
  </si>
  <si>
    <t>(i) Retain historical code history (date ranges, time stamped);</t>
  </si>
  <si>
    <t>(j) View status of EDI file transfers;</t>
  </si>
  <si>
    <t>(k) Resend EDI file;</t>
  </si>
  <si>
    <t>(l) Support the development of:</t>
  </si>
  <si>
    <t>i. Error checking routines; and</t>
  </si>
  <si>
    <t>ii. Flagging via error reports.</t>
  </si>
  <si>
    <t>(a) Customize existing application components such as:</t>
  </si>
  <si>
    <t>i. Field Labels;</t>
  </si>
  <si>
    <t>ii. User Defined Fields;</t>
  </si>
  <si>
    <t>iii. Validations;</t>
  </si>
  <si>
    <t>iv. Screens; and</t>
  </si>
  <si>
    <t>v. Default Values (based on screen or table).</t>
  </si>
  <si>
    <t>(b) Provide security controlled access to the customization or definition of tables;</t>
  </si>
  <si>
    <t>(c) Establish table edits or validations within user-defined fields;</t>
  </si>
  <si>
    <t>(d) Flag custom programming and prevents overwrite during upgrades;</t>
  </si>
  <si>
    <t>(e) Flag custom help text and prevents overwrite during upgrades;</t>
  </si>
  <si>
    <t>(f) Provide for user-defined screen literals (field label) associated with the data field;</t>
  </si>
  <si>
    <t>(h) Provide scripting tools to respond to user and system generated events (ex Java Script, VBA);</t>
  </si>
  <si>
    <t>(i) Define the edit rules for a user-defined data element;</t>
  </si>
  <si>
    <t>(j) Provide automatic data formatting as appropriate (e.g., phone number, dates);</t>
  </si>
  <si>
    <t>(k) Allow for System Administrators to modify and customize existing screen data elements and layout;</t>
  </si>
  <si>
    <t>(m) Provide visual cues for user to easily see where they are in their workflow (ie registration or admission);</t>
  </si>
  <si>
    <t>(n) Provide workflow tools to prompt user to continue on to next logical step in business process;</t>
  </si>
  <si>
    <t>(o) Provide "save" and "continue" prompts for user throughout application;</t>
  </si>
  <si>
    <t>(p) Provide a standard user interface throughout all modules for the following actions:</t>
  </si>
  <si>
    <t>i. Searches;</t>
  </si>
  <si>
    <t>ii. Adding / updating data;</t>
  </si>
  <si>
    <t>iii. Report generation; and</t>
  </si>
  <si>
    <t>iv. Navigation through the system.</t>
  </si>
  <si>
    <t>(a) Provide on-line context sensitive definitions for menu-screen selections;</t>
  </si>
  <si>
    <t>(b) Customize help text;</t>
  </si>
  <si>
    <t>(c) Add internal policies and procedures to help text;</t>
  </si>
  <si>
    <t>(d) Provide updates to on-line documentation with each software update; and</t>
  </si>
  <si>
    <t>(e) Provide release notes for every minor or major releases.</t>
  </si>
  <si>
    <t>(b) Include on-line user documentation and help files which are searchable based on a topic and/or keyword; and</t>
  </si>
  <si>
    <t>(c) Incorporate wiki-based user support.</t>
  </si>
  <si>
    <t>(a) Include a complete on-line copy of the technical documentation (system administration, configuration workbook, system architecture, application architecture, etc.);</t>
  </si>
  <si>
    <t>(b) Provide technical documentation, within each screen that includes source of all data (i.e., data element name and table or calculation); and</t>
  </si>
  <si>
    <t>(c) Include documentation that explains system error or performance messages to users and administrators, with the actions required.</t>
  </si>
  <si>
    <t>(b) System restore results in a fully operational and secure state, including application data, security credentials, log and audit files;</t>
  </si>
  <si>
    <t>(c) Do selective restore, such as a table or single client record; and</t>
  </si>
  <si>
    <t>(d) Perform complete backups of a running system in production use without shut down or suspension of operations.</t>
  </si>
  <si>
    <t>(a) Provide user system availability twenty-four (24) hours per day, seven (7) days per week;</t>
  </si>
  <si>
    <t>(b) Include utilities to help monitor and tune performance; and</t>
  </si>
  <si>
    <t>(c) Include standard and remote alerting capabilities.</t>
  </si>
  <si>
    <t>(a) Create synchronized instances of the system at primary and recovery data center sites;</t>
  </si>
  <si>
    <t>(b) Provide high availability capabilities to the recovery data center for users in the event of a system failure;</t>
  </si>
  <si>
    <t>(c) Provide auto-save function for all user updates, based on system settings; and</t>
  </si>
  <si>
    <t>(d) Generate a backup copy of the application data, security credentials, and log/audit files.</t>
  </si>
  <si>
    <t>(a) Establish and support job queues, assign priorities and classes;</t>
  </si>
  <si>
    <t>(b) Provide job scheduling capabilities;</t>
  </si>
  <si>
    <t>(d) Provide job batch scheduling of multiple processes;</t>
  </si>
  <si>
    <t>(e) Provide system notification to the operator of exceptions including: any communications failure; abnormal job completion; and performance degradation;</t>
  </si>
  <si>
    <t>(f) Print the system log;</t>
  </si>
  <si>
    <t>(g) Interface with third party job scheduling systems;</t>
  </si>
  <si>
    <t>(h) Provide inbound/outbound interface messaging queue management capabilities;</t>
  </si>
  <si>
    <t>(i) Provide data extraction and import scheduling:</t>
  </si>
  <si>
    <t>ii. Daily;</t>
  </si>
  <si>
    <t>iii. Monthly; and</t>
  </si>
  <si>
    <t>i. Production;</t>
  </si>
  <si>
    <t>ii. Test;</t>
  </si>
  <si>
    <t>iii. Development;</t>
  </si>
  <si>
    <t>iv. Training;</t>
  </si>
  <si>
    <t>v. Disaster Recovery;</t>
  </si>
  <si>
    <t>vi. Staging; and</t>
  </si>
  <si>
    <t>vii. Others.</t>
  </si>
  <si>
    <t>(b) Comply with State of California and Federal security requirements;</t>
  </si>
  <si>
    <t>(c) Use XML and EDI format;</t>
  </si>
  <si>
    <t>(d) Provide data transmission using current HL7 protocol;</t>
  </si>
  <si>
    <t>(f) Electronically send and receive Clinical Documentation via current HL7 release;</t>
  </si>
  <si>
    <t>(g) Provide data transmission using ASC X12N;</t>
  </si>
  <si>
    <t>(h) Interface with current and commonly used Internet Browsers on Windows and other operating systems;</t>
  </si>
  <si>
    <t>(i) Utilize its own HL7 Parser;</t>
  </si>
  <si>
    <t>(j) Interface with Microsoft System Center Configuration Manager</t>
  </si>
  <si>
    <t>(k) Be compatible with standard networking products;</t>
  </si>
  <si>
    <t>(l) Support Pointsec 2.0 encryption protocol for secure remote laptop access;</t>
  </si>
  <si>
    <t>(m) Support SMTP email messaging protocol;</t>
  </si>
  <si>
    <t>(a) Interface with OCR, scanning applications and intelligent character recognition software;</t>
  </si>
  <si>
    <t>(b) Interface with translation software (interface engine) for the transmission of electronic claims;</t>
  </si>
  <si>
    <t>(d) Interface with pen/touch screen devices;</t>
  </si>
  <si>
    <t>(e) Provide data extracts from the EHR database or reporting repository to feed an external enterprise data warehouse;</t>
  </si>
  <si>
    <t>(g) Provide an interface engine to create customized interfaces;</t>
  </si>
  <si>
    <t>(h) Use a third party interface engine to create customized interfaces with connectivity support for:</t>
  </si>
  <si>
    <t>i. Oracle RDBMS;</t>
  </si>
  <si>
    <t>ii. MS SQL Server;</t>
  </si>
  <si>
    <t>iii. MS Access;</t>
  </si>
  <si>
    <t>iv. Text Files;</t>
  </si>
  <si>
    <t>v. XML Files;</t>
  </si>
  <si>
    <t>vi. SFTP; and</t>
  </si>
  <si>
    <t>vii. HL7.</t>
  </si>
  <si>
    <t>(k) Support a real-time interface to third party health insurance providers (such as Kaiser and Blue Cross);</t>
  </si>
  <si>
    <t>8. System supports user multi‐tasking:</t>
  </si>
  <si>
    <t>vi. Automate user alerts based on County established business rules such as Crisis admissions/discharges</t>
  </si>
  <si>
    <t>(c) Allows secure messaging between client and clinician/support staff or for children, between caregiver and clinician/support staff (Patient Portal as required by Meaningful Use Criteria)</t>
  </si>
  <si>
    <t>viii. Wrap around services.</t>
  </si>
  <si>
    <t>ix. Electroconvulsive Therapy Services (ECT)</t>
  </si>
  <si>
    <t>x. Eating Disorder Services (EDO)- outpatient, IOP, PHP, residential</t>
  </si>
  <si>
    <t>(f) Receive and generate electronic signatures to/from a third party ;</t>
  </si>
  <si>
    <t>(g) Automatically detects potential duplicate authorization requests upon entry, and can generate alerts; and</t>
  </si>
  <si>
    <t>(h) Review and override authorization status.</t>
  </si>
  <si>
    <t>(b) Approve, modify, deny or delay a service authorization request;</t>
  </si>
  <si>
    <t>(c) Require services that require prior and concurrent authorization (SMHS hospital/PHF services, CRT, ART, DTI, DR, IHBS, TFC, TBS; SUD Residential Treatment) to also require an authorization entry with an “approved” status for both Provider invoicing to County and County Medi-Cal claiming to State.</t>
  </si>
  <si>
    <t>(d) Query/report of services missing an authorization entry/ outstanding authorizations, which allows County to reconcile, maximize and submit accurate claims.</t>
  </si>
  <si>
    <t>(e) Automatically generate Notice of Adverse Benefit Determination (NOABD) letters (i.e. Denial, Payment Denial, Delivery System, Modification, Termination, Authorization Delay, Timely Access, Financial Liability, Grievance and Appeal Timely Resolution), with user-defined responses for electronic or hard copy transmission;</t>
  </si>
  <si>
    <t>(f) Track Notice of Adverse Benefit Determination (NOABD) letters sent, by querying the system by delivery system (MHP or DMC-ODS), sent date, provider, type of NOABD sent (Denial, Payment Denial, Delivery System, Modification, Termination, Authorization Delay, Timely Access, Financial Liability, Grievance and Appeal Timely Resolution), reason for system audit;</t>
  </si>
  <si>
    <t>(g) Track the status of a service authorization request as approved, denied, terminated, modified, delayed (including reason);</t>
  </si>
  <si>
    <t>(h) Provide workflow-related rules to direct the flow of service authorizations, and ability to override (based on security);</t>
  </si>
  <si>
    <t>(j) Provide role-based access capability for notes, status determination and opening and closing of service authorization requests;</t>
  </si>
  <si>
    <t>(k) Provide ability to retain history of authorization notes;</t>
  </si>
  <si>
    <t>(o) Provide automatic verification of client eligibility at time of authorization request entry, with ability to authorize even when eligibility cannot be verified;</t>
  </si>
  <si>
    <t>(p) Automatically verifies provider contract status at time of authorization request entry;</t>
  </si>
  <si>
    <t>(q) Out of Network / Continuity of Care Authorizations</t>
  </si>
  <si>
    <t>(r) Offer different authorization screen formats based on type of service (e.g., inpatient, outpatient);</t>
  </si>
  <si>
    <t>(t) Create alerts when eligibility terminates or changes;</t>
  </si>
  <si>
    <t>(u) Authorized services can be stipulated by:</t>
  </si>
  <si>
    <t>(v) Create a single authorization letter for multiple procedure codes (for client and provider respectively);</t>
  </si>
  <si>
    <t>(w) Provide linkage to clinical protocols to review guidelines and alternatives prior to authorizing specific procedures for a given diagnosis or condition;</t>
  </si>
  <si>
    <t>(x) Set and track limits on authorization based on any or all of the following data elements:</t>
  </si>
  <si>
    <t>(y) Interface with claims adjudication module to update authorization usage;</t>
  </si>
  <si>
    <t>(z) Automatically sets authorization status to closed when all services have been claimed and claims have been adjudicated; and</t>
  </si>
  <si>
    <t>(aa) Link authorizations for an individual client.</t>
  </si>
  <si>
    <t>(a) Create record of beneficiary admission (i.e. open episode) upon provider 24 hour admission notification</t>
  </si>
  <si>
    <t>(b) Generate authorizations and authorization data that meets the State Treatment Authorization Request (TAR) specifications;</t>
  </si>
  <si>
    <t>a) Create record of beneficiary admission (i.e. open episode)</t>
  </si>
  <si>
    <t>b) Generate authorizations and authorization data for direct County to State Medi-Cal upload claiming</t>
  </si>
  <si>
    <t>c) Generate monthly report(s) of episodes missing an episode closure date/missing authorization entries, allowing County to make notations of reason and to appropriately reconcile.</t>
  </si>
  <si>
    <t>iii. Modifications;</t>
  </si>
  <si>
    <t>iv. Denials (of authorization);</t>
  </si>
  <si>
    <t>v. Payment Denials;</t>
  </si>
  <si>
    <t>viii. Age of Authorization; and</t>
  </si>
  <si>
    <t>ix. Other.</t>
  </si>
  <si>
    <t>i. Authorization turnaround reports by service type/modality;</t>
  </si>
  <si>
    <t>d. Status (Approved / modified/ denied / delayed); and</t>
  </si>
  <si>
    <t>Appointment Scheduling</t>
  </si>
  <si>
    <t>Client Registration</t>
  </si>
  <si>
    <t>System Architecture</t>
  </si>
  <si>
    <t xml:space="preserve">(e) Ability to integrate with a service such as docusign (or Citrix RightSignature). </t>
  </si>
  <si>
    <t xml:space="preserve">(o) Support for IVR voice services.  </t>
  </si>
  <si>
    <t>viii. PostgreSQL</t>
  </si>
  <si>
    <t>i. Generates an authorization number</t>
  </si>
  <si>
    <t>i. Client name, language(s) spoken, and phone number.   Language and phone number are included in client demographics and are available in the system. Should pre-populate</t>
  </si>
  <si>
    <t>Vendor Response</t>
  </si>
  <si>
    <t>i. System shall work with County Citrix environment.</t>
  </si>
  <si>
    <t>i. This requirement may be met by SQL server messaging.</t>
  </si>
  <si>
    <t>(a) Utilize SQL Server enterprise or higher as the Relational Database Management System (RDBMS) or equivalent;</t>
  </si>
  <si>
    <t>(e) Include a complete dynamic electronic data dictionary that includes user / county defined tables and columns (fields);</t>
  </si>
  <si>
    <t>i.  Contractor ability to load System on Hyper V virtual server.</t>
  </si>
  <si>
    <t>i. Ability to convert xml data within templates into data tables of discreet elements</t>
  </si>
  <si>
    <t>i. Data can be accessed for use with various business intelligence software systems.  End users and System Administrators may have access to the report writer.  (Data restricted for end users according to their permissions.)</t>
  </si>
  <si>
    <t xml:space="preserve">Security Requirements </t>
  </si>
  <si>
    <t>i. Ability to give permission to view confidential records to specified staff or type of staff (i.e. QA or Management)</t>
  </si>
  <si>
    <t>(g) Log all  access attempts to log-on to the system; including both successful and unsuccessful</t>
  </si>
  <si>
    <t xml:space="preserve">i. System shall have option so that a locked out user, in certain instances,  can reset password after answering security questions.  </t>
  </si>
  <si>
    <t>i.  Allow sequential (one character at a time) display of password characters as they are being entered or click/hold temporary display of entire password.</t>
  </si>
  <si>
    <t>(c) Prevent storage/transmission of unencrypted passwords in Clear Text</t>
  </si>
  <si>
    <t>i. Auto save of documents in process at scheduled intervals.</t>
  </si>
  <si>
    <t>(a) Include a complete on-line copy of the end-user documentation;</t>
  </si>
  <si>
    <t xml:space="preserve">(a) Provide for fully automated backups of data, security credentials, log and audit files; System will be capable of performing a daily incremental (or differential) backup and weekly full backup. Restores must be able to be performed on-demand </t>
  </si>
  <si>
    <t xml:space="preserve">(c) Provide ability to use predecessor/successor conditions in job run controls. </t>
  </si>
  <si>
    <t>i. On-demand</t>
  </si>
  <si>
    <t>Production Scheduling and Control</t>
  </si>
  <si>
    <t>i. Able to notify user of any job status change, including ‘job completion’.</t>
  </si>
  <si>
    <t>(e) Include test transactions, with input, that have been defined and are available for validating the functionality of the system;</t>
  </si>
  <si>
    <t>(f) Use subset copies of the production database for testing, development or training (i.e., database structure intact with a subset of the real data);</t>
  </si>
  <si>
    <t>(g) Provide testing of configuration changes;</t>
  </si>
  <si>
    <t>(h) Provide testing of control file changes;</t>
  </si>
  <si>
    <t>(i) Create a testing environment that includes all functional components of the production environment;</t>
  </si>
  <si>
    <t>(k) Comply to standard Data Warehouse extraction and import standards;</t>
  </si>
  <si>
    <t>(b)  Current copy of production database can be copied to target environment at intervals established by County or on demand</t>
  </si>
  <si>
    <t>(c)  Any data from the LIVE system into a secondary system must have the ability to mask / alter (de-identify) defined client data.  De-identification of clients should be controlled / determined for each target environment.</t>
  </si>
  <si>
    <t>(d)  If the offering includes off-line or shadow databases for reporting, these tools and environments should be copied also.</t>
  </si>
  <si>
    <t>(a) Create / Provide separate multiple environments, including:</t>
  </si>
  <si>
    <t>(n) Support for secure SMS text messaging and SMPP; and</t>
  </si>
  <si>
    <t>i. Scanned documents can be attached to the existing client record.  Must have ability to interface with third-party document management software, such as Laserfiche, Clinicians’ Gateway, Imaviser, and SharePoint.</t>
  </si>
  <si>
    <t>(f) Interface with (import/export) Netalytics MethaSoft or comparable Product (all-inclusive system for Narcotics Treatment Program);</t>
  </si>
  <si>
    <t>(c) Interface with standard voice recognition software (currently use Dragon Naturally Speaking)</t>
  </si>
  <si>
    <t>ii. Touch Screen Tablets or PC/Laptops</t>
  </si>
  <si>
    <t>i. Ability to map / translate data values between systems as appropriate.</t>
  </si>
  <si>
    <t>(m) Allow system access by authorized users via secure internet connections or behavioral health citrix secure portal connection;</t>
  </si>
  <si>
    <t>(a) A properly permissioned County user(s) should be able to modify, add and delete, without the involvement of the Contractor:</t>
  </si>
  <si>
    <t>Trauma Indicator</t>
  </si>
  <si>
    <t>Ref source  (table)</t>
  </si>
  <si>
    <t>Legal Consent  (table)</t>
  </si>
  <si>
    <t>Admission/Discharge data</t>
  </si>
  <si>
    <t>Primary and secondary drug information</t>
  </si>
  <si>
    <t>SUD use and frequency</t>
  </si>
  <si>
    <t>Employment/school information</t>
  </si>
  <si>
    <t>Criminal Justice/Parolee information</t>
  </si>
  <si>
    <t xml:space="preserve">Physical Health </t>
  </si>
  <si>
    <t>Mental Health</t>
  </si>
  <si>
    <t># of children by age group</t>
  </si>
  <si>
    <t>Other user defined fields.</t>
  </si>
  <si>
    <t>1. County shall define cascading decision logic.</t>
  </si>
  <si>
    <t>i. County can define and apply the constraints within the system</t>
  </si>
  <si>
    <t>i. County can define what activities are allowed by user type or group type</t>
  </si>
  <si>
    <t>iii. Dynamic dropdown lists that filter list items according to existing information (Example: procedure codes filtered by program or staff type)</t>
  </si>
  <si>
    <t>(a) Fields shall include, but not be limited to data option of ellipses to indicate additional information available at the by clicking the icon.</t>
  </si>
  <si>
    <t xml:space="preserve">2. Develop the ability to filter client transaction data by </t>
  </si>
  <si>
    <t>Paper Claims</t>
  </si>
  <si>
    <t>Electronic claim</t>
  </si>
  <si>
    <t>Manually enter adjustments which allows Coordination Of Benefits functionality of the outstanding balances.</t>
  </si>
  <si>
    <t>Client Identifier or Number</t>
  </si>
  <si>
    <t>Unmet SOC amount</t>
  </si>
  <si>
    <t>Service Date(s)</t>
  </si>
  <si>
    <t>Service Code</t>
  </si>
  <si>
    <t>Service Cost Amount</t>
  </si>
  <si>
    <t>(a) Create authorization requests through a secure web-based portal;</t>
  </si>
  <si>
    <t>(b) Date and time stamp receipt and completion of authorization requests</t>
  </si>
  <si>
    <t>(c) Create service authorization requests for the following types of services:</t>
  </si>
  <si>
    <t>(e) Accept, capture, store and generate a Referral Certification and Authorization transaction, using standard data protocol;</t>
  </si>
  <si>
    <t>(c) Support patterns of staff schedules that may be used either continuously or by specifying day of the week;</t>
  </si>
  <si>
    <t>(a) Maintain a pending services list that shall include fields for all legal requirements for each type of appointment and other items required by County</t>
  </si>
  <si>
    <t>(b) Provide an on-line data entry screen with user-defined fields for pending services list;</t>
  </si>
  <si>
    <t>(c) Update pending services list information as client circumstances change; and</t>
  </si>
  <si>
    <t>iii. Reason for pending services list;</t>
  </si>
  <si>
    <t>(e) Allow staff to define availability by location, as well as ability to block time for non-service or other  out of the office activities;</t>
  </si>
  <si>
    <t xml:space="preserve">i.  System will have prompts to require the completion of demographic information prior to completion of an episode record. </t>
  </si>
  <si>
    <t>i.  Ability to select dates (instance) to remove from the recurring set</t>
  </si>
  <si>
    <t>i. Scheduling can be done by administrative staff or a clinician can self-schedule.</t>
  </si>
  <si>
    <t>ii.  Ability to cancel a specific appointment without cancelling the  series</t>
  </si>
  <si>
    <t>(r) appointment reminders sent to client</t>
  </si>
  <si>
    <t>i.  By clinician Type</t>
  </si>
  <si>
    <t>(t)  Validate that a scheduled service is consistent with client service plan; warning if not.</t>
  </si>
  <si>
    <t>(c) Alert staff if client needs to provide something ($, forms, etc)</t>
  </si>
  <si>
    <t>(d) Indicate that a client was a "walk-in;"</t>
  </si>
  <si>
    <t>(o) Schedule two or more resources simultaneously; (Example: room and staff or multiple staff)</t>
  </si>
  <si>
    <t xml:space="preserve">1. Access to this information shall be available through the scheduling module and on the EHR. </t>
  </si>
  <si>
    <t xml:space="preserve">i.  Wave scheduling includes the ability to set appointments for different lengths of times, different types of clients and other parameters. </t>
  </si>
  <si>
    <t>i.  Group check-in of multiple individuals when scheduled by event or location.</t>
  </si>
  <si>
    <t>(d) Generate Pending Services lists containing the following client information:</t>
  </si>
  <si>
    <t>(e) Generate a State TAR Update Transmittal (TUT) form;</t>
  </si>
  <si>
    <t>(f) Set field indicators for medical necessity reviews and decisions; and</t>
  </si>
  <si>
    <t>(g) Enter County TAR appeal (1st level) information)</t>
  </si>
  <si>
    <t xml:space="preserve">d)  Automatic revision of procedure codes in accordance with County authorization type (i.e. Acute, Administrative Day).  </t>
  </si>
  <si>
    <t xml:space="preserve">e)  If services are denied/not authorized, want system to prevent services to claim to Medi-Cal and prevent provider from invoicing the County.  Also need a automatic report for addendum invoicing if denials are reversed to approvals via appeal.  </t>
  </si>
  <si>
    <t xml:space="preserve">f)  Warning notification if service paid and auth entry needs to be revised (e.g. approval to denial status).  Need mechanism to reconcile payment. </t>
  </si>
  <si>
    <t>g)  Abiity for system to show cost/utilization of allocation</t>
  </si>
  <si>
    <t>i. Ability to securely upload clinical documentation along with the auth request form, similar to a drop box</t>
  </si>
  <si>
    <t>i. SUD Residential Treatment Services.     Prior authorization requires 24 hour timeliness standard.</t>
  </si>
  <si>
    <t>ii. SMHS Hospital Inpatient (FFS- Treatment Authorization Request).   Unique TARs that route to Medi-Cal Fiscal Intermediary</t>
  </si>
  <si>
    <t>iii. SMHS Hospital Inpatient (Short Doyle/Medi-Cal)).   Direct County Medi-Cal claiming/upload to the State</t>
  </si>
  <si>
    <t>iv. SMHS Crisis Residential Treatment Services (CRT).   Final Rule indicates concurrent review/authorization requirement</t>
  </si>
  <si>
    <t>v. SMHS Adult Residential Treatment Services (ART).  Final Rule indicates concurrent review/authorization requirement</t>
  </si>
  <si>
    <t xml:space="preserve">vi. SMHS Outpatient services (Request for Continued Services (RCS).  Per Final Rule, 5 business day authorization timeliness requirement upon receipt of authorization request AND receipt of information reasonably necessary and requested by the MHP.  </t>
  </si>
  <si>
    <t>vii. Day Treatment Intensive (DTI) and Day Rehabilitation (DR).  Final Rule indicates prior authorization requirement (i.e. County service authorization prior to rendering/claiming of service)</t>
  </si>
  <si>
    <t xml:space="preserve">xi. Intensive Home-Based Services (IHBS), Therapeutic Behavioral Services (TBS), Therapeutic Foster Care (TBS).   SMHS children’s services that require prior authorization per Final Rule. </t>
  </si>
  <si>
    <t xml:space="preserve">i. Any electronic signatures shall comply with legal standards and meet security requirements. </t>
  </si>
  <si>
    <t xml:space="preserve">i. Need system to accommodate prior authorization requirements (per Federal Managed Care authorization regulation and DHCS IN: 19-026).  Prior auth = service auth prior to rendering service.  </t>
  </si>
  <si>
    <t xml:space="preserve">ii. Need system to take auth entries without an open episode/active client; connect to an open episode/active ct., should this occur.  </t>
  </si>
  <si>
    <t xml:space="preserve">(i) Waitlist issue and timeliness requirement:  Need system to be able to intake/track/report on date/time of service request to first/second/third offered appointment, first face-to-face appointment; report on wait-time and whether or not Federal/State timeliness requirements are met.  </t>
  </si>
  <si>
    <t>i. By Date of Service (DOS) (For 1 episode, there may be a combination of authorization decisions [approval; denial]).</t>
  </si>
  <si>
    <t>ii. Appeals (Flexibility to change authorization decisions due to appeal requests that result in initial denial reversals).</t>
  </si>
  <si>
    <t>i. Include partial auth (6 of 10 days for example) NOABD for days denied</t>
  </si>
  <si>
    <t xml:space="preserve">(i) Provide unlimited authorization level notes with date stamp and time stamp, with ability to insert initials/name of reviewer; notes can be from automated software/copied &amp; pasted/imported from other sources (e.g. clinical notes from other electronic health records). </t>
  </si>
  <si>
    <t>(l) Provide capability to verify authorized services against benefit plan and accumulators before approving (i.e. provider beneficiary insureance eligilibty and residency status as display, but not as inhibitor to completing an authorization).</t>
  </si>
  <si>
    <t>i.   There are different and various service/reimbursment eligibility rules between MHP and DMC-ODS and amongst MHP hospital services (e.g.  FFS vs. SD/MC Hospitals).  Hence, it is not practical to have system code for a specific set of authorization eligibility rules.  However, efficiency is increased if the system can automatically display up-to-date insurance/residency information.</t>
  </si>
  <si>
    <t>i.   270/271 on demand; eligibility override (MediCal can handle)  (see L)</t>
  </si>
  <si>
    <t>i.   Need ability to denote type (for reporting)</t>
  </si>
  <si>
    <t>(s) Automatically inactivate authorizations, and trigger a Notice of Adverse Benefit Determination (NOABD)</t>
  </si>
  <si>
    <t>i. Units / Date Range</t>
  </si>
  <si>
    <t>ii. Procedure code groupings;</t>
  </si>
  <si>
    <t>iii. HCPCS groupings;</t>
  </si>
  <si>
    <t>iv. ICD-9, ICD10, DSM-IV or DSM-V codes;</t>
  </si>
  <si>
    <t>v. Provider;</t>
  </si>
  <si>
    <t>vi. Provider taxonomy; and</t>
  </si>
  <si>
    <t>vii. Place of service.</t>
  </si>
  <si>
    <t>(c) Submit TARs to the State fiscal intermediary electronically;  (All TARS will be submitted. )</t>
  </si>
  <si>
    <t xml:space="preserve">(d) System take in unique TAR # and ability to search by TAR #: </t>
  </si>
  <si>
    <t>(h) Enter State TAR appeal (2nd level) information.</t>
  </si>
  <si>
    <t>(i) Enter authorizations via UB-04 claim form for 1991 Realignment (aka Short Doyle) reimbursement for hospital services that are not Medi-Cal reimbursable (IMD Exclusion)</t>
  </si>
  <si>
    <t>(j) Generate monthly report(s) of episodes that are missing an episode closure date/ missing authorization entries, allowing County to make notations of reason and to appropriately reconcile.</t>
  </si>
  <si>
    <t xml:space="preserve">a)  Require an authorization entry with an “approval” status for Provider to County invoicing and County to State Medi-Cal claim submissions. </t>
  </si>
  <si>
    <t>b) HR should have authorization and authorization decision template</t>
  </si>
  <si>
    <t>c) all authorization functions/data housed in one system</t>
  </si>
  <si>
    <t>vi. Delivery System; (MHP vs. DMC-ODS)</t>
  </si>
  <si>
    <t>vii. Provider type (SMHS Example:  hospital vs. CRT vs ART vs DTI vs DR, etc)</t>
  </si>
  <si>
    <t>(a) Monitor  / Create alerts for Medi-Cal documentation (e.g. Initial Client plan - 60 days, Annual Asssement</t>
  </si>
  <si>
    <t>(b) Add free-text notes to claim;</t>
  </si>
  <si>
    <t>(e) Allow claims entry in the following three methods;</t>
  </si>
  <si>
    <t xml:space="preserve">(h) Develop method to identify potential duplicate clients in the entry or  uploading of Claims. </t>
  </si>
  <si>
    <t>(j) Provide individual work ques for Claims Processors, and supervising staff</t>
  </si>
  <si>
    <t>Assessment Appointment Information</t>
  </si>
  <si>
    <t>Treatment Appointment</t>
  </si>
  <si>
    <t>Closure Information</t>
  </si>
  <si>
    <t>(b) Secure Access - restrictions and authentication via account profile</t>
  </si>
  <si>
    <t>(c) Support all requirements necessary for ONC certification</t>
  </si>
  <si>
    <t>(d) Retains History of Activity</t>
  </si>
  <si>
    <t>1. Client Referral</t>
  </si>
  <si>
    <t>i.  Configured by appointment type and user preference for calendar display</t>
  </si>
  <si>
    <t>(s)  Schedule multiple staff and multiple clients into a designated location (not 1 client  assigned to 1 staff)</t>
  </si>
  <si>
    <t>ii.  By client preference, such as clinician gender or language</t>
  </si>
  <si>
    <t xml:space="preserve">1. System should provide ability to update information (ie phone, address, etc) that was brought over and might not be current. </t>
  </si>
  <si>
    <t xml:space="preserve">(f) Includes functionality including, but not limited to, the following: </t>
  </si>
  <si>
    <t>General Product and Usability</t>
  </si>
  <si>
    <t>Authorization Management</t>
  </si>
  <si>
    <t>Billing /  Payment Adj or Denial Posting</t>
  </si>
  <si>
    <t>Claims Administration / Managed Care</t>
  </si>
  <si>
    <t>(l) Support ability to save work in progress, even if all required fields are not completed;</t>
  </si>
  <si>
    <t>1.  ability to escalate / report to supervisory staff; coming due, past due; user definable rules</t>
  </si>
  <si>
    <t>(e) Generates documentation drafts on check-in</t>
  </si>
  <si>
    <t>(k) Support direct SQL queries</t>
  </si>
  <si>
    <t>(e) Ability to read data directly from or insert data at table level, generating error files notifications</t>
  </si>
  <si>
    <t>Interface with standard assistive devices for visually impaired</t>
  </si>
  <si>
    <t>(b) Supports assistive devices for visually impaired</t>
  </si>
  <si>
    <t>Comments</t>
  </si>
  <si>
    <t xml:space="preserve">And other county defined items as needed. </t>
  </si>
  <si>
    <t>Date of First Contact</t>
  </si>
  <si>
    <t>Many items above require annual updates</t>
  </si>
  <si>
    <t>SUD data required to meet the CalOMS requirements are many, here are some general categories but it is not limited to this list;</t>
  </si>
  <si>
    <t>DNR effective  date</t>
  </si>
  <si>
    <t>Note: If the MMEF file indicates a Medicare plan the system is expected to also create a client Medicare Part A and Part B insurance policy. See "Electronic creation of Medicare A/B policy for client based on MMEF" section below.</t>
  </si>
  <si>
    <t>D/2 Manual Service Entry</t>
  </si>
  <si>
    <t>D/3 Bulk Editing SERVICE TRANSFER</t>
  </si>
  <si>
    <t xml:space="preserve">   F/1 For All Claim types</t>
  </si>
  <si>
    <t>F/2 Medicare electronic claim</t>
  </si>
  <si>
    <t>F/3 Medi-Cal electronic claim</t>
  </si>
  <si>
    <t xml:space="preserve">Prior to claim production run a  re-verification of Medi-Cal eligibility  using the 270/271 in batch, with ability to store 271 responses in a table. Provide a county user defined report for any mismatched clients. </t>
  </si>
  <si>
    <t xml:space="preserve">F/4 Insurance </t>
  </si>
  <si>
    <t>F/5 Client Statements</t>
  </si>
  <si>
    <t>F/6 Other Claims</t>
  </si>
  <si>
    <t>(a) ability to accept the referral from the Access Unit for Pre-Consumer or Consumer so that clinic knows an appt must be made.</t>
  </si>
  <si>
    <t>System should contain a full scheduling system that allows for rapid entry and retrieval of client appointments based on ACBH business rules and to meet Federal and State requirements, flexibiity to allow county defined tables, county defined messages, system access based on user securtity level, system flexiblity to allow county identified fields as optional or required.</t>
  </si>
  <si>
    <t xml:space="preserve">
</t>
  </si>
  <si>
    <t>County Requirements and Priority</t>
  </si>
  <si>
    <t>Required</t>
  </si>
  <si>
    <t>i.    MH - Crisis PES (6 programs using)</t>
  </si>
  <si>
    <t>iii.     MH ACBH ACCESS</t>
  </si>
  <si>
    <t>iv.    MH CBO (4 unique CBO's using unique dispositions)</t>
  </si>
  <si>
    <t>v.    MH ACBH Level 1 Child or Adult</t>
  </si>
  <si>
    <t>vi.    MH Crisis Support Services</t>
  </si>
  <si>
    <t>vii.    MH Pending Disposition</t>
  </si>
  <si>
    <t>vviii.    SUD Residential (3 levels)</t>
  </si>
  <si>
    <t>ix.     SUD Outpatient Services</t>
  </si>
  <si>
    <t>x.     SUD Intensive Outpatient Services</t>
  </si>
  <si>
    <t>xi.    SUD Opioid Treatment Program</t>
  </si>
  <si>
    <t>xii.    SUD Residential Withdrawal Management</t>
  </si>
  <si>
    <t>xiii.    Fee for Service Managed Care MH Services</t>
  </si>
  <si>
    <t xml:space="preserve">i.    Upon completion of the data collection workflow, the letter should be generated and incorporate the requisite data as entered by staff. </t>
  </si>
  <si>
    <t>ii.    MH ACBH Mobile Crisis Response Program (3 programs using)</t>
  </si>
  <si>
    <t xml:space="preserve">(d)    Unique Initial Disposition table user types such as “BHCS Crisis Response Program” disposition must provide additional fields of data unique to their business model  that allow the user to generate a Referral Letter that is sent to the CRP team via secure email. The information that is populated into the referral letter is pulled from the collected pre-consumer/client registration data. </t>
  </si>
  <si>
    <t xml:space="preserve">(c)    Different types of dispositions must be supported to identify a unique business process for the referral that may have expanded information or limited information.  (i.e.  MH versus SUD referral, County staff referral versus a unique CBO contract arrangement or any available CBO or contractor). </t>
  </si>
  <si>
    <t>(b)    Based on the screening performed in the Pre-Consumer process, the Client Registration staff tracking a referral must have access to Pre-Consumer or other or Client Registration data (such as presenting problems), and this data should be incorporated into a system-generated referral letter.</t>
  </si>
  <si>
    <r>
      <t>(a)</t>
    </r>
    <r>
      <rPr>
        <sz val="7"/>
        <color rgb="FF000000"/>
        <rFont val="Times New Roman"/>
        <family val="1"/>
      </rPr>
      <t xml:space="preserve">    </t>
    </r>
    <r>
      <rPr>
        <sz val="10"/>
        <color rgb="FF000000"/>
        <rFont val="Calibri"/>
        <family val="2"/>
        <scheme val="minor"/>
      </rPr>
      <t xml:space="preserve">The system must provide a method to trigger multiple types of referral letters based on the Pre-Consumer Disposition  = "referral" type (multiple referral types are listed below).  </t>
    </r>
  </si>
  <si>
    <t>(e)     The following "referral" type must be supported:</t>
  </si>
  <si>
    <t>(f)     County must have the ability establish new unique referral types based on new dispositions.</t>
  </si>
  <si>
    <t xml:space="preserve">(h)  A generated letter must be able to pull client information from data entered into various system screens / forms. </t>
  </si>
  <si>
    <t xml:space="preserve">(k)  Provide for multiple standard reports and on demand reports of data from the referral. </t>
  </si>
  <si>
    <t xml:space="preserve">i.    Populate client information on the form from Client Registration or Pre-Consumer data. Form to be printed on demand.  </t>
  </si>
  <si>
    <t xml:space="preserve">(j)  Based on Pre-Consumer screen and Client registration data, must be able to  create an ACCESS Beneficiary Registration form to be used for benefits verification. </t>
  </si>
  <si>
    <t xml:space="preserve">(a)    Provide a capability that allows for multiple clients needs to drive selection of provider, based on capability and availability.   </t>
  </si>
  <si>
    <t>i.    Client Age (County defined table = i.e., Child 0-8-, 9-17, TAY 18-25, Adult 18-64, 60&gt;)</t>
  </si>
  <si>
    <t>ii.    Client Ethnicity</t>
  </si>
  <si>
    <t>iii.    Client Language</t>
  </si>
  <si>
    <t>1.    Does client need an interpreter?</t>
  </si>
  <si>
    <t>iv.    Client Gender identity</t>
  </si>
  <si>
    <t>v.    Client  address/city</t>
  </si>
  <si>
    <t>vi.    Client needing ADA accommodation</t>
  </si>
  <si>
    <t>vii.    Client service hours</t>
  </si>
  <si>
    <t>viii.    Client service days of week</t>
  </si>
  <si>
    <t>ix.    Client in a special insurance program (county defined list)</t>
  </si>
  <si>
    <t>x.    Client requires area of specialty</t>
  </si>
  <si>
    <t>1.    List of Diagnosable Mental Disorders (county defined list)</t>
  </si>
  <si>
    <t>a.    And other plans as defined by the county</t>
  </si>
  <si>
    <t>2.    List of Psychosocial Problems (list)</t>
  </si>
  <si>
    <t xml:space="preserve">3.    Medication services </t>
  </si>
  <si>
    <t xml:space="preserve">4.    Service type (list types) </t>
  </si>
  <si>
    <t>5.    Modality (list type)</t>
  </si>
  <si>
    <t>6.    Special Services (county defined list)</t>
  </si>
  <si>
    <t>7.    American Sign Language</t>
  </si>
  <si>
    <t>(b)    Identify the Facility/Program/Provider the client is referred to and the referral date</t>
  </si>
  <si>
    <t xml:space="preserve">(c)    Provide client view capability by security level  of referral history. </t>
  </si>
  <si>
    <t>i.    by Facility/Program/Provider</t>
  </si>
  <si>
    <t>ii.    by Client</t>
  </si>
  <si>
    <t xml:space="preserve">(d)    Provide for multiple standard reports and on demand reports of data from the referral. </t>
  </si>
  <si>
    <t xml:space="preserve">(f)   Need  ability to link to the EHR when the client is known in the EHR.
 </t>
  </si>
  <si>
    <t xml:space="preserve">(a)    Provide a capability that allows for the identification of client needs based on provider capability and availability to match client to provider. </t>
  </si>
  <si>
    <t>(l)    Track multiple types of referrals for a client</t>
  </si>
  <si>
    <t>(m)    Track multiple outreach attempts over time</t>
  </si>
  <si>
    <t>(n)    Tracking changes in referrals given and reason for change</t>
  </si>
  <si>
    <t>i.    Provider service age group</t>
  </si>
  <si>
    <t>i.    Does Provider have any open slots?</t>
  </si>
  <si>
    <t>1.    List of Diagnosable Mental Disorders (list)</t>
  </si>
  <si>
    <t>6.    Special Services (county defined list, Provider trained in these areas)</t>
  </si>
  <si>
    <t>1.    Level of Care (MH/SUD)</t>
  </si>
  <si>
    <t>ii.    Provider Ethnicity</t>
  </si>
  <si>
    <t>iii.    Provider Language</t>
  </si>
  <si>
    <t>iv.    Does provider work with interpreters?</t>
  </si>
  <si>
    <t>v    Provider Gender Identity</t>
  </si>
  <si>
    <t>vi.    Provider address/city (primary and secondary office locations)</t>
  </si>
  <si>
    <t>vii.    Provider with ADA accommodation</t>
  </si>
  <si>
    <t xml:space="preserve">viii.    Provider service hours </t>
  </si>
  <si>
    <t>ix.    Provider service days of the week (m- f or week-ends)</t>
  </si>
  <si>
    <t>x.    Provider is contracted to serve these special funding programs (county defined list)</t>
  </si>
  <si>
    <t>xi.    Provider lists his/her areas of specialty as noted below</t>
  </si>
  <si>
    <t>(a)    System must have a user friendly search ability to search by any of the following criteria;</t>
  </si>
  <si>
    <t>i.    Consumer Name search, full or partial.  The name search must have a Soundex ability for similar names such as Cathy vs Kathy, or Sue vs Susan.</t>
  </si>
  <si>
    <t>ii.    Consumer Alias Name (one or multiple)</t>
  </si>
  <si>
    <t>iii.    Consumer date of birth</t>
  </si>
  <si>
    <t>iv.    Consumer Gender</t>
  </si>
  <si>
    <t>v.    Consumer Client ID#</t>
  </si>
  <si>
    <r>
      <t>vi.    Consumer SSN</t>
    </r>
    <r>
      <rPr>
        <sz val="11"/>
        <color rgb="FFFF0000"/>
        <rFont val="Calibri"/>
        <family val="2"/>
        <scheme val="minor"/>
      </rPr>
      <t xml:space="preserve"> </t>
    </r>
  </si>
  <si>
    <t>vii.    Consumer CIN</t>
  </si>
  <si>
    <t>viii.    Consumer MBI</t>
  </si>
  <si>
    <t xml:space="preserve">ix.    Any combination of the above criteria </t>
  </si>
  <si>
    <t>i.    Exact Match</t>
  </si>
  <si>
    <t xml:space="preserve">i.    No Match </t>
  </si>
  <si>
    <t>i.    Potential multiple match (with a list of potential clientsfrom which to choose)</t>
  </si>
  <si>
    <t xml:space="preserve">(b)    From any module in which the system includes search functionality, the response to the search is expected to be;  </t>
  </si>
  <si>
    <t xml:space="preserve">(c)    The client information presented from the search will identify that the client is in the system as a Pre-Consumer and/or Registered client with client demographic information as defined by the county. </t>
  </si>
  <si>
    <t xml:space="preserve">i.    The system of care the client is open in  (i.e.; MH only, FFS Managed Care and or SUD  or all) will only be viewed based on HIPAA regulations for the users security level access. </t>
  </si>
  <si>
    <t>(d)  System to provide a path from the search module to access Pre-Consumer module or the Client Registration module in order to create a new Pre-Consumer or a new Client Registration when the client is not found in the system.</t>
  </si>
  <si>
    <t xml:space="preserve">1.  Contact Tracking - General
</t>
  </si>
  <si>
    <t>2.  Pre-Consumer</t>
  </si>
  <si>
    <t xml:space="preserve">(a)    Ability to create user security levels restrict agencies/staff from seeing HIPAA protected data. </t>
  </si>
  <si>
    <t>(c)    When the consumer (via phone call or walk-in) is unknown in the Contact Tracking module then provide the ability to create a new Pre-consumer via an on-line template with the following information, with ability to add additional items as needed;</t>
  </si>
  <si>
    <t xml:space="preserve">i.    Various names, address's, phone numbers,  emails, relationship/ethnicity/language tables, staff identification, client ID numbers with supporting drop down tables or lists of items to select from. </t>
  </si>
  <si>
    <t>(d)    Contact notes (free text by date entered)</t>
  </si>
  <si>
    <r>
      <t>(e)    Provide the ability for county to mark some fields as Required.  Include a "Warning" for incomplete</t>
    </r>
    <r>
      <rPr>
        <u/>
        <sz val="10"/>
        <color theme="1"/>
        <rFont val="Calibri"/>
        <family val="2"/>
        <scheme val="minor"/>
      </rPr>
      <t xml:space="preserve"> required</t>
    </r>
    <r>
      <rPr>
        <sz val="10"/>
        <color theme="1"/>
        <rFont val="Calibri"/>
        <family val="2"/>
        <scheme val="minor"/>
      </rPr>
      <t xml:space="preserve"> fields. </t>
    </r>
  </si>
  <si>
    <t xml:space="preserve">(a)    System must support an on-line entry Pre-Consumer capability to collect new client demographic information entered at the time of call screening and tracking of a Pre-Consumer when client is unknown in the Consumer/Client Search.   </t>
  </si>
  <si>
    <t>(b)    If the consumer is identified as existing in the system then provide the ability to Update information in the data fields PER SECURITY LEVEL</t>
  </si>
  <si>
    <t>i.    Include last modified by (staff) and  date/timestamp</t>
  </si>
  <si>
    <t xml:space="preserve">(f)    Entering pre-consumer data should not require opening a client case/account, as often the pre-consumer does not engage in service. </t>
  </si>
  <si>
    <t xml:space="preserve">(g)    Provide a warning method if two staff are on the same client record entering data at the same time to either prevent (block) or allow  user access to changes. </t>
  </si>
  <si>
    <t xml:space="preserve">(h)    Assign a unique system generated number to each contact for identification and tracking purposes. </t>
  </si>
  <si>
    <t>i.    For repeat contact by same contact person provide the ability to link the contacts.</t>
  </si>
  <si>
    <t xml:space="preserve">i.    Default todays date as Service  Date/timestamp. Also include a date/timestamp for updates as last changed action. Need to allow retro-active dates. </t>
  </si>
  <si>
    <t xml:space="preserve">(i)     On completion of a new Pre-Consumers demographic record, create logic for a Consumer Presenting screen to come up for completion. </t>
  </si>
  <si>
    <t>iii.    Provide a "Notes" field to record text information for the consumers problem, include default user ID, date and time stamp of entry. Notes must be stored as history with capacity to view by staff. (see item (l) below)</t>
  </si>
  <si>
    <t xml:space="preserve">i.    Initial Disposition will require a county defined type table with categories and unique disposition types per category. Must have ability to select multiple types. Based on County business rules unique Disposition tables may be required for specific user types (i.e.; county, CBO, SUD etc.)with access to table based on user security level. Include a  Disposition Status Flag field including Pending.  Pending status will require an aging date from the original service date and todays date for follow up practice. </t>
  </si>
  <si>
    <t>(k)    Create a Disposition capture ability for completion by staff, include the following item with ability to add additional items as needed;</t>
  </si>
  <si>
    <t xml:space="preserve">ii.    Some Initial Disposition types will require further action to create referral letters or other letters.  (see Client Referral section) </t>
  </si>
  <si>
    <t xml:space="preserve">(l)    Develop a Consumer Contact History screen to enable the view of all historical notes, presenting problem and disposition for a client. </t>
  </si>
  <si>
    <t xml:space="preserve">i.    Provide the ability to review all client notes history in either reverse date order or chronological order. </t>
  </si>
  <si>
    <t xml:space="preserve">(m)     Many Contact Tracking reports will be needed as on demand reports or scheduled reports to track and report specific data fields in the Pre-Consumer module based on  specific time periods or other parameters. In addition the Contact Tracking data will also reside on the Clients Registration record for registered clients and the same data  fields  will be needed for comprehensive Contact Tracking reports. </t>
  </si>
  <si>
    <t>(n)    The ability to generate customized Pre-Consumer forms and letters using collected consumer data.</t>
  </si>
  <si>
    <t xml:space="preserve">(o)    Provide a report writing module for standard, Adhoc and/or on-demand reports. </t>
  </si>
  <si>
    <t xml:space="preserve">(p)    Provide the ability to create multiple unique types of client screening forms to identify unique needs for the client and the ability to store and or print the forms for view. </t>
  </si>
  <si>
    <t xml:space="preserve">i.    Provide the ability to send the forms to others. </t>
  </si>
  <si>
    <t>See General Product and Usability - Client Search</t>
  </si>
  <si>
    <t xml:space="preserve">(c)    New Client Registration should have the ability to insert a Pre-Consumer number to initiate registration and have the system auto-populate client information in the Client Registration from Pre-Consumer data. Then staff would be responsible for completing other client registration data. This would not be a valid process when the name of Pre-Consumer = "Unknown". </t>
  </si>
  <si>
    <t>ERMHS Client Data</t>
  </si>
  <si>
    <t>ERMHS Qualifying Start and End Date</t>
  </si>
  <si>
    <t>Close Code</t>
  </si>
  <si>
    <t xml:space="preserve">District of Residence DOR information; School Dist name, ID#, effective and end dates, DOR type county defined table. </t>
  </si>
  <si>
    <t xml:space="preserve">Parent #1 information, name, address, phone, email and language. </t>
  </si>
  <si>
    <t xml:space="preserve">Parent #2 information, name, address, phone, email and language. </t>
  </si>
  <si>
    <t>ERMS Referral Manager</t>
  </si>
  <si>
    <t xml:space="preserve">Note: Only 1 Open Referral per client allowed.  Referral date must be after the DOR effective date. </t>
  </si>
  <si>
    <t>LEA Carrier # and Name (county defined table)</t>
  </si>
  <si>
    <t xml:space="preserve">   Title (county defined table)</t>
  </si>
  <si>
    <t xml:space="preserve">   Phone   Ext</t>
  </si>
  <si>
    <t>Referral Support (county defined table)</t>
  </si>
  <si>
    <t>Referral stamp date</t>
  </si>
  <si>
    <t xml:space="preserve">Grade (county defined table) </t>
  </si>
  <si>
    <t xml:space="preserve">Primary Disability (county defined table) </t>
  </si>
  <si>
    <t>District (must match DOR, validation rule)</t>
  </si>
  <si>
    <t xml:space="preserve">AP IN Date  </t>
  </si>
  <si>
    <t>AP Out Date (auto generated from the Ref stamp Date)</t>
  </si>
  <si>
    <t>AP Due Date  (auto generated from the Ref stamp Date)</t>
  </si>
  <si>
    <t>AR due Date (auto generated from the Ref stamp Date)</t>
  </si>
  <si>
    <t xml:space="preserve">Provide a Referral Manager summary screen showing history of referral with appropriate information as county defines. </t>
  </si>
  <si>
    <t>ERMHS Assessment</t>
  </si>
  <si>
    <t>Provide a screen to request an Assessment with validation rules defined by the county. Provide tracking actions as defined below.</t>
  </si>
  <si>
    <t xml:space="preserve">Assessment Type (county defined table) </t>
  </si>
  <si>
    <t xml:space="preserve">Assessor referred to (county defined table) </t>
  </si>
  <si>
    <t>Referral Date</t>
  </si>
  <si>
    <t>Reactivate Date (required to re-auto generate dates)</t>
  </si>
  <si>
    <t>Assessment Date</t>
  </si>
  <si>
    <t>Eligible Yes / No (Yes triggers an entry into Qualifying History table)</t>
  </si>
  <si>
    <t>Incomplete check box  ( removes  county defined dates and triggers  additional fields to cancel the referral with incomplete reason code (county defined table)</t>
  </si>
  <si>
    <t>Notes entry box for  free text notes.</t>
  </si>
  <si>
    <t>Notifications</t>
  </si>
  <si>
    <t>Type of Notification (county defined table)</t>
  </si>
  <si>
    <t>Notification Effective Date</t>
  </si>
  <si>
    <t>District (county defined table with validation with existing District with an error message as needed)</t>
  </si>
  <si>
    <t>Date Received</t>
  </si>
  <si>
    <t>Service Type (county defined table with multiple selection ability, with validation rules)</t>
  </si>
  <si>
    <t>Services</t>
  </si>
  <si>
    <t xml:space="preserve">Custom generated report required to identify the ERMHS client  assessment services identified in this special tracking  module plus other qualifying services for this ERMHS identified client  in other areas of the system, possibly on other facility/programs. </t>
  </si>
  <si>
    <t>Qual History Summary</t>
  </si>
  <si>
    <t xml:space="preserve">A client specific qualification status screen showing unique activities that occurred through out this module and validation rules as county defined. This table may require the ability to  edit entries. </t>
  </si>
  <si>
    <t xml:space="preserve">Reports </t>
  </si>
  <si>
    <t xml:space="preserve">Many standard, Adhoc and on demand reports will be needed for this module. </t>
  </si>
  <si>
    <t xml:space="preserve">Letters </t>
  </si>
  <si>
    <t xml:space="preserve">Multiple Customized letters using information from the module will be required to be printed or distributed by email (county defined email list may include distribution  groups to distribute same letter) as needed. </t>
  </si>
  <si>
    <t>County to define required fields.</t>
  </si>
  <si>
    <t>Security level with read, write or view ability.</t>
  </si>
  <si>
    <t>County to create validation rules.</t>
  </si>
  <si>
    <t xml:space="preserve">County to create defined tables. </t>
  </si>
  <si>
    <t xml:space="preserve">Contact Tracking is required for registered clients. The data fields required for  Contact Tracking appear under Pre-Consumer in this RFP, those same fields will need to appear under Client Registration also. See Pre-Consumer section for that information. Note: The data required  for state reporting of all Client Contacts will be pulled from both Pre-Consumer and Client Registration fields.  </t>
  </si>
  <si>
    <t>Open and Close Dates</t>
  </si>
  <si>
    <t xml:space="preserve">Diagnosis (multiple with one marked as primary, including ICD9 and ICD10 diagnosis code) </t>
  </si>
  <si>
    <t xml:space="preserve">MH module = Diagnosis for MH include multiple DX and one for SUD  Dx field to meet CSI requirements. </t>
  </si>
  <si>
    <t xml:space="preserve">SUD  module = Diagnosis fields are for SUD Dx only </t>
  </si>
  <si>
    <t xml:space="preserve">Clinician ID and/or Physician ID </t>
  </si>
  <si>
    <t>Legal entry and exit (table)</t>
  </si>
  <si>
    <t>Source of Income/Employment type and employment status (tables)</t>
  </si>
  <si>
    <t>Living Situation upon entry and exit (table)</t>
  </si>
  <si>
    <t>Admit and or Disch hour/ Disch reason (table)</t>
  </si>
  <si>
    <t>(e)    Provide a real-time registration template (defined by the county) of data with required and non-required fields, some with drop down lists. Some information may be defaulted from the Contact Tracking,  or Referral modules. Client data to include;</t>
  </si>
  <si>
    <t>i.    Client demographic information</t>
  </si>
  <si>
    <t>ii.    Client Insurance information</t>
  </si>
  <si>
    <t>iii.    State and Federal reporting requirements</t>
  </si>
  <si>
    <t>iv.    Local county reporting requirements</t>
  </si>
  <si>
    <t>v.    CSI data</t>
  </si>
  <si>
    <t>vi.    CalOMS data</t>
  </si>
  <si>
    <t xml:space="preserve">vii.    And any additional defined data per the county or state billing and companion guide. </t>
  </si>
  <si>
    <t>(f)    User must have the ability to search the MMEF Medi-Cal data base at the time of registration to validate monthly Medi-Cal eligibility and import data into the insurance module. Known as the 270/271 process.</t>
  </si>
  <si>
    <t xml:space="preserve">(g)    Provide a unique client field to record the Medi-Cal CIN # with a feature that blocks the entry of the number if it already exists in the client database. Issue a warning to the user for blocked entries. </t>
  </si>
  <si>
    <t xml:space="preserve">(h)    Provide a unique client field to record the Medicare MBI # with a feature that blocks the entry of the number if it already exists in the client database.  Include an effective date and expiration date and store history. Issue a warning to the user for blocked entries. </t>
  </si>
  <si>
    <t xml:space="preserve">(i)     Support both de-centralized and centralized  client registration with audit capacity and generation of daily new registration reports. </t>
  </si>
  <si>
    <t xml:space="preserve">(j)    Allow the import of client demographic data from external systems. </t>
  </si>
  <si>
    <t>(k)    Once client registration is completed allow fields to be used in user defined on-line forms, reports and printable documents. (customized face sheet)</t>
  </si>
  <si>
    <t xml:space="preserve">(l)    Track clients by client status; pre-consumer, registered, discharged, deceased (county defined) etc. </t>
  </si>
  <si>
    <t>(m)    Provide the ability to link family members within the system as privacy allows.</t>
  </si>
  <si>
    <t>(n)    Retain history of all changes to each registration field, including user, date and time, and history of previous entry</t>
  </si>
  <si>
    <t>(o)    Utilize popup windows or other method to select from pre-defined tables or dictionaries (e.g., dictionary of city names, zip codes +four, referral sources);</t>
  </si>
  <si>
    <t>(p)    Provide ability to create unlimited user-defined fields</t>
  </si>
  <si>
    <t>(q)    Add user-defined fields to existing windows, with the option of a field being "required"</t>
  </si>
  <si>
    <t xml:space="preserve">(r)    Allow for user-definition of which fields are required for registration process to be complete. </t>
  </si>
  <si>
    <t xml:space="preserve">(s)    Once client registration is completed/updated and prior to the user closing the form provide Alerts for the following reasons. </t>
  </si>
  <si>
    <t xml:space="preserve">(t)    Develop Duplicate Record Management options </t>
  </si>
  <si>
    <t xml:space="preserve">i.    Missing data, annual updates, required CSI data, CalOMS data, Bad Debt client, dangerous client with ability to select multiple alerts. </t>
  </si>
  <si>
    <t xml:space="preserve">ii.    Other message/alerts as user defines. </t>
  </si>
  <si>
    <t xml:space="preserve">ii.    Allow search on deactivated clients numbers including history of the merge, date who did the merge, old number and new number and notes field. </t>
  </si>
  <si>
    <t xml:space="preserve">iii.    Allow the reactivation of a merged record based on security level. </t>
  </si>
  <si>
    <t xml:space="preserve">iv.    Retain the old client number in the new client record that was merged in order to synch future process's including services and payments. </t>
  </si>
  <si>
    <t xml:space="preserve">v.    Provide a comparison report of potential duplicate client records with  line by line information. </t>
  </si>
  <si>
    <t xml:space="preserve">vi.    Develop a screen view of potential duplicate clients records for comparison  with simultaneous review with line by line client data by security level. </t>
  </si>
  <si>
    <t xml:space="preserve">(u)    Block the display of client information based on security settings. </t>
  </si>
  <si>
    <t>(v)    Client Data for capture via a registration template to include;</t>
  </si>
  <si>
    <t xml:space="preserve">i.    Multiple Client name types, DOB, SSN, marital status, CIN #, Medicare MBI#, ethnicity, language, legal status, veteran, multiple types of  address's, phone numbers, emails address some with supporting drop down tables or lists of items to select from. </t>
  </si>
  <si>
    <t>1.    School District code (start/stop dates) Spec Pop="C"</t>
  </si>
  <si>
    <t>2.    Katie A indicator with start and stop dates (possibly with restricted access to enter data)</t>
  </si>
  <si>
    <t>3.    Presump transfer</t>
  </si>
  <si>
    <t>4.    AB109</t>
  </si>
  <si>
    <t>5.    ERMHS</t>
  </si>
  <si>
    <t>iii.    Date of Death</t>
  </si>
  <si>
    <t>iv.    User defined fields</t>
  </si>
  <si>
    <t xml:space="preserve">(w)    Record the client signature date on the following documents, with tracking if renewal is required. </t>
  </si>
  <si>
    <t xml:space="preserve">i.    Consent form, Assignment of Benefits, HIPAA notification, Advance Directive, Release of Information, </t>
  </si>
  <si>
    <t>ii.    Other user defined forms</t>
  </si>
  <si>
    <t xml:space="preserve">(x)    Integrate external documents associated with the clients registration with the ability to  scan, import, retain and view,  such as drivers license, passport, citizenship documents etc. </t>
  </si>
  <si>
    <t>(y)    Ability to record multiple "Collateral Contacts" for the client including;</t>
  </si>
  <si>
    <t xml:space="preserve">i.    Contact type, name, address, phone, language, effective and expiration dates and client consent to release information to contact with supporting drop down tables or lists of items to select from where needed. </t>
  </si>
  <si>
    <t xml:space="preserve">ii.    Retain history of Collateral Contacts </t>
  </si>
  <si>
    <t>(z)     Ability to link the collateral contact person to more than one client (such as a county social worker, teacher etc.)</t>
  </si>
  <si>
    <t>(aa)    Provide the ability for the county to identify unique data fields to be restricted from view by security level.</t>
  </si>
  <si>
    <t xml:space="preserve">(ab)  Provide a report writing module for standard, adhoc or on demand reports. </t>
  </si>
  <si>
    <t>(ac)    A Special Program capability within the client registration is required to record and track ERMHS referrals, assessments action and school district codes. The following information is needed;</t>
  </si>
  <si>
    <t xml:space="preserve">( e)    Allow for the re-opening of episodes under county defined circumstances. </t>
  </si>
  <si>
    <t xml:space="preserve">(f)     Ability to copy or transfer open episodes individually or in a group from one program to another program with the ability to retain the original episode opening date (usually used for the purpose to preserve the authorization date). System to close the episode transferred from and leave open the new episode in the new program. </t>
  </si>
  <si>
    <r>
      <t xml:space="preserve">(c)    Do not allow  overlapping time period episodes for the </t>
    </r>
    <r>
      <rPr>
        <u/>
        <sz val="10"/>
        <rFont val="Calibri"/>
        <family val="2"/>
        <scheme val="minor"/>
      </rPr>
      <t>same</t>
    </r>
    <r>
      <rPr>
        <sz val="10"/>
        <rFont val="Calibri"/>
        <family val="2"/>
        <scheme val="minor"/>
      </rPr>
      <t xml:space="preserve"> facility/program/managed care plan provider  </t>
    </r>
  </si>
  <si>
    <t xml:space="preserve">(h)    Provide a report writing module for standard, adhoc or on demand reports. </t>
  </si>
  <si>
    <t>i.    For a change in care (for example residential care from 3.1 to 3.2) within the same facility</t>
  </si>
  <si>
    <t>ii.    For Administrative purposes (for example convert a program from satellite to their own program)</t>
  </si>
  <si>
    <t>(a)   Provide a module/web portal/or appointment scheduling item for a provider to record "Timely Access To Care"  a clients timeliness of receiving services as indicated by the federal "Final Rule", state CSI, state NACT and DMC guidelines. Must record the following  for New Clients and New returning clients (clients who have not had services by a ACBH MHP provider in the last 12 months). Client registration or other client data screen. Must have the ability to record the following:</t>
  </si>
  <si>
    <t xml:space="preserve">(b)    Provide a report writing module for standard, adhoc or on demand reports. </t>
  </si>
  <si>
    <t xml:space="preserve">The purpose of this section is to identify the Master Insurance Plan requirement set up for Federal, State and private insurance plans and the appropriate interface for billing services. Also in this section are the requirements for the specific client insurance policy benefits for; co-pay, co-insurance, deductibles etc. In addition this section covers the monthly Medi-Cal Eligibility Plan Management from the state MMEF file for Medi-Cal and Medicare plans.
</t>
  </si>
  <si>
    <t>(b)    Develop a structured template to create, or update by county security level a Insurance Plan with the ability to include:</t>
  </si>
  <si>
    <t>i.    Option to create a; NEW plan, EDIT existing plan or TERMINATE existing plan or DELETE a plan that has never been used.</t>
  </si>
  <si>
    <t>ii.    Insurance company  name (provide history for name changes)</t>
  </si>
  <si>
    <t>iii.    Assign the master insurance plan a system generated number</t>
  </si>
  <si>
    <t>iv.    State insurance carrier code (per the MMEF file)</t>
  </si>
  <si>
    <t>v.    Address (start and end dates with history)</t>
  </si>
  <si>
    <t>vi.    Phone</t>
  </si>
  <si>
    <t>vii.  Contact person (start and end dates with history)</t>
  </si>
  <si>
    <t>viii.    System generated plan creation date and time stamp</t>
  </si>
  <si>
    <t>x.    Indicate type of claim form to be generated</t>
  </si>
  <si>
    <t>xi.    Indicate procedure code type to be generated</t>
  </si>
  <si>
    <t xml:space="preserve">xii.  Insurance Company Type (County defined table INSURANCE TYPE I.E.; HMO, PPO ETC) </t>
  </si>
  <si>
    <t xml:space="preserve">xiii.    Hierarchy for coordination of benefits claiming (Medicare, Insurance before Medi-Cal, county plan and patient pay). County defined hierarchy of controlling the order of insurance plans for cascade billing.  </t>
  </si>
  <si>
    <t>1.    Outpatient Claim form =CMS1500 / 837P</t>
  </si>
  <si>
    <t>2.    Inpatient Claim form = UB04 /837I</t>
  </si>
  <si>
    <t>1.    Outpatient Procedure Code =CPT, HCPC or local code</t>
  </si>
  <si>
    <t>2.    Inpatient Hospital Procedure Code = REV</t>
  </si>
  <si>
    <t>1.    Set/define logic when multiple benefit rules/stipulations overlap such as when two or more rules apply (e.g., apply deductible then calculate co-pay on the balance);</t>
  </si>
  <si>
    <t>(c) Maintain a full history of all user/system changes for the master insurance plan</t>
  </si>
  <si>
    <t>(d) Provide free text comment field (500 character minimum limit)</t>
  </si>
  <si>
    <t>(f)Provide a report writing module for standard, adhoc or on demand reports.</t>
  </si>
  <si>
    <t>(e) Restrict access to this module by user security level</t>
  </si>
  <si>
    <t>i.    By Bill Type (Medicare OP, Medicare IP, Private Insurance OP, Private Insurance IP,  Medi-Cal OP, Medi-Cal IP, County Plan OP,  County Plan IP or patient)</t>
  </si>
  <si>
    <t>ii.    Effective date and Expiration date</t>
  </si>
  <si>
    <t>iii.    County defined Service/Billing Code</t>
  </si>
  <si>
    <t xml:space="preserve">iv.    Payor plan Service/Billing Code to appear on the claim </t>
  </si>
  <si>
    <t>v.    County or Payor Plan Service/Billing code alpha description on the claim</t>
  </si>
  <si>
    <t>vi.    Duration of service Min/Max (limits E/M code acuity levels duration of service)</t>
  </si>
  <si>
    <t>vii.    Include any special modifiers per national standards or county standards</t>
  </si>
  <si>
    <t>viii.    Allowable claim location (place of service), this might be one location or many, or ALL</t>
  </si>
  <si>
    <t>ix.    Include staff discipline, one, many or ALL</t>
  </si>
  <si>
    <t>x.    Payor plan Billable or NOT Billable , Y/N (for local non billable Service/Billing codes)</t>
  </si>
  <si>
    <t>xi.    Ability to exclude for certain facility and or programs within a contractor</t>
  </si>
  <si>
    <t>xii.    Other county defined Service/Billing code indicators</t>
  </si>
  <si>
    <t xml:space="preserve">(a) Client Insurance Policies are created by authorized staff and are based on the Master Insurance Plan table. The task described below will allow staff to select an Insurance Plan from the Insurance Master list to create an insurance policy onto a clients account. Staff will include client specific benefits and have the ability to assign the order of cascade billing. </t>
  </si>
  <si>
    <t>(a)    This Master Insurance Service/Billing Code table should identify  the billing requirements for Payor Plans such as; Medicare, Medi-Cal, private Insurance plans, county plan and patient pay per service/billing code and any special billing indicators. The table should be able to include the following;</t>
  </si>
  <si>
    <t>(b)    Provide a report writing  module for standard, adhoc or on demand reports.</t>
  </si>
  <si>
    <t>(b)    Search for the insurance plan by plan name (alpha search) or by ID number (numeric search). This screen needs the ability to list many plans with similar names and allow staff to scroll through the list to select the appropriate Master Insurance Plan. Once plan is selected perform a process to add or insert that Master Insurance Plan on the clients policy screen. System should  auto  populate the client insurance policy with;</t>
  </si>
  <si>
    <t>(c)   Staff must then enter the following information on a screen template</t>
  </si>
  <si>
    <t>i.    Insurance plan ID</t>
  </si>
  <si>
    <t>ii.    Insurance company name</t>
  </si>
  <si>
    <t>ii.    Medicare policies should include;  Medicare Name</t>
  </si>
  <si>
    <t>i.    Insurance Policy Status (active, inactive, pending, hold)</t>
  </si>
  <si>
    <t>1.    Medicare ID (MBI format)</t>
  </si>
  <si>
    <t>iii.    Group number</t>
  </si>
  <si>
    <t>iv.    Policy number</t>
  </si>
  <si>
    <t xml:space="preserve">v.    Effective Date  (Note: retro effective dates should have the ability to control billing options of preexisting service dates). </t>
  </si>
  <si>
    <t>vi.    Expiration Date  (Note: When the Master Insurance Plan is expired the "end date" must be entered automatically on open clients policies to prevent billing. The end date entered should identify that it was" system generated" and include the  date the end date was entered. Retroactive end dates posted should post a warning on the clients policy also this action should trigger a retroactive insurance end date report.)</t>
  </si>
  <si>
    <t xml:space="preserve">vii.   Insured information; name, DOB, SSN, gender, relationship to insured (table). </t>
  </si>
  <si>
    <t>viii.    Employment Related information (not used for any special billing by ACBH)</t>
  </si>
  <si>
    <t>ix.    Assignment of benefits Y/N with start/stop dates (store history)</t>
  </si>
  <si>
    <t xml:space="preserve">x.    Allow the ability to over-ride the standard cascade billing order. To be flexible to accommodate exceptions for entire policy or for unique facility/programs for a specific time period by authorized staff only.  </t>
  </si>
  <si>
    <t>xi.    Co-Pay (amount)</t>
  </si>
  <si>
    <t>xii.    Co-Insurance Y/N</t>
  </si>
  <si>
    <t>xiii.    Deductible (amount)</t>
  </si>
  <si>
    <t>(c)    Ability to update/delete a policy on a client account and track changes and updates by user and retaining the history of changes.</t>
  </si>
  <si>
    <t>(d)    Ability to add future User defined ID fields</t>
  </si>
  <si>
    <t xml:space="preserve">(e)    Track changes and updates within the insurance policy with user name and date. </t>
  </si>
  <si>
    <t>(f)    Provide a report writing module for standard, adhoc or on demand reports.</t>
  </si>
  <si>
    <t>ii.    This process should also be able to run on an as needed basis to record eligibility for newly registered clients throughout the month or as needed. Client match is based on same Name, Sex, CIN, Social Security, MBI and Date of Birth or county matching criteria as defined..</t>
  </si>
  <si>
    <t xml:space="preserve">(c)    Allow individual user to enter a manual Medi-Cal eligibility policy as determined on Meds Light, used for clients who were a mismatch from the electronic MMEF process, out of county Medi-Cal clients or clients with approved Medi-Cal after the MMEF was created for the month/year. </t>
  </si>
  <si>
    <t>i.    Eligible Month</t>
  </si>
  <si>
    <t>ii.    Card Issue Date</t>
  </si>
  <si>
    <t>iii.    Client CIN</t>
  </si>
  <si>
    <t xml:space="preserve">iv.    EVC/AEVS number </t>
  </si>
  <si>
    <t>v.    County Code</t>
  </si>
  <si>
    <t>vi.    Aid Code - multiple</t>
  </si>
  <si>
    <t>1.    If available provide the partial month effective and expiration date (example Incarcerated clients Medi-Cal aid code changes.)</t>
  </si>
  <si>
    <t>2.    Restricted aid code FLAG per aid code per county defined table ( Y/N)</t>
  </si>
  <si>
    <t>vii.    Special Reason Code (state table includes delay reason code) functionality provided by county</t>
  </si>
  <si>
    <t xml:space="preserve">viii.    Client address </t>
  </si>
  <si>
    <t>ix.    Client phone #</t>
  </si>
  <si>
    <t xml:space="preserve">1.    When a Medi-Cal policy is written but new information for that month is on a different MMEF then the system should write a new eligibility record, but will retain the old eligibility record. </t>
  </si>
  <si>
    <t xml:space="preserve">xi.    OHC field - On the MMEF consumers are identified with Other Health Coverage (OHC) in position 296 (code and label), for all eligible months of consumer’s Medi-Cal eligibility  this data should be entered on the eligibility record to view for informational purposes only. This process should support a report of the clients identified on the MMEF with OHC. </t>
  </si>
  <si>
    <t>xii.    For Health Care Plan HCP (managed care plan) eligible consumers, display the HCP code and the HCP Name, from the most current MMEF positions 291 through 295 and display in all eligible months of consumer’s Medi-Cal eligibility screen for informational purposes only.</t>
  </si>
  <si>
    <t>xiii.    Medi-Cal renewal dates</t>
  </si>
  <si>
    <t>xiv.    Medi-Cal Case #</t>
  </si>
  <si>
    <t>xv.    Record user name, date and time stamp of eligibility entry or update</t>
  </si>
  <si>
    <t>(e)    Create an "on demand" report of  "Partial Match" clients for staff to work. (example; name match but not  Sex, CIN, Social Security, MBI and/or Date of Birth or county matching criteria as defined.)</t>
  </si>
  <si>
    <t xml:space="preserve">(i)    Allow at least one year of Medi-Cal eligibility policy on the clients active account and maintain historical Medi-Cal eligibility records for view ability to settle past cost report years.  </t>
  </si>
  <si>
    <t>(j)   Provide the ability for staff (by security level) to delete a Medi-Cal  eligibility policy while in pending status.</t>
  </si>
  <si>
    <t xml:space="preserve">i.    The updating of an existing Medi-Cal eligibility record must consider any previous adjudicated claim lines that have NOT billed and re-adjudicate the services with the new eligibility record information. </t>
  </si>
  <si>
    <r>
      <t xml:space="preserve">(a)    Allow ACBH designated user(s) (by security level) to clear a client’s monthly, unmet Medi-Cal Share of Cost (SOC) amount, by applying client’s cost of service(s) for the month. The process should include the following steps on a designated screen </t>
    </r>
    <r>
      <rPr>
        <i/>
        <sz val="10"/>
        <rFont val="Calibri"/>
        <family val="2"/>
        <scheme val="minor"/>
      </rPr>
      <t>(preferably the Medi-Cal eligibility screen or in a Medi-Cal section of the system)</t>
    </r>
    <r>
      <rPr>
        <sz val="10"/>
        <rFont val="Calibri"/>
        <family val="2"/>
        <scheme val="minor"/>
      </rPr>
      <t>:</t>
    </r>
  </si>
  <si>
    <r>
      <t xml:space="preserve">iii.    After the service cost has been applied towards a client's unmet SOC amount, the process will locate another service </t>
    </r>
    <r>
      <rPr>
        <i/>
        <sz val="10"/>
        <rFont val="Calibri"/>
        <family val="2"/>
        <scheme val="minor"/>
      </rPr>
      <t>(if available)</t>
    </r>
    <r>
      <rPr>
        <sz val="10"/>
        <rFont val="Calibri"/>
        <family val="2"/>
        <scheme val="minor"/>
      </rPr>
      <t xml:space="preserve"> in the month  </t>
    </r>
    <r>
      <rPr>
        <i/>
        <sz val="10"/>
        <rFont val="Calibri"/>
        <family val="2"/>
        <scheme val="minor"/>
      </rPr>
      <t>(following the same process in step #1 above)</t>
    </r>
    <r>
      <rPr>
        <sz val="10"/>
        <rFont val="Calibri"/>
        <family val="2"/>
        <scheme val="minor"/>
      </rPr>
      <t xml:space="preserve"> to be applied towards any remaining  unmet SOC amount. The process should take into account the amount of the service that was already applied towards the unmet SOC amount.</t>
    </r>
  </si>
  <si>
    <t>iv.    Repeat step #3 above for any remaining SOC amount until total SOC has been met or there are no remaining services.</t>
  </si>
  <si>
    <t>v.    The designated entry screen should reflect the following information in the response from the state once the user applies the service to the client's unmet SOC amount:</t>
  </si>
  <si>
    <t>vi.    When the SOC posting meets the total SOC the staff should be directed to the Medi-Cal eligibility screen to create the Medi-Cal policy.</t>
  </si>
  <si>
    <t>1.    Service Date</t>
  </si>
  <si>
    <t xml:space="preserve">2.    Specific Service Code </t>
  </si>
  <si>
    <t>3.    SOC Case# (if applicable, State SOC Case# per clients Medi-Cal eligibility verification information)</t>
  </si>
  <si>
    <t>4.    SOC applied Amount (Amount to be applied of the service cost)</t>
  </si>
  <si>
    <r>
      <t>5.    Total Service Cost</t>
    </r>
    <r>
      <rPr>
        <sz val="10"/>
        <rFont val="Calibri (Body)_x0000_"/>
      </rPr>
      <t xml:space="preserve"> </t>
    </r>
    <r>
      <rPr>
        <sz val="10"/>
        <rFont val="Calibri"/>
        <family val="2"/>
        <scheme val="minor"/>
      </rPr>
      <t xml:space="preserve">Amount </t>
    </r>
  </si>
  <si>
    <r>
      <t>6.    Comment Section</t>
    </r>
    <r>
      <rPr>
        <sz val="10"/>
        <rFont val="Calibri (Body)_x0000_"/>
      </rPr>
      <t xml:space="preserve"> </t>
    </r>
    <r>
      <rPr>
        <sz val="10"/>
        <rFont val="Calibri"/>
        <family val="2"/>
        <scheme val="minor"/>
      </rPr>
      <t xml:space="preserve"> (if applicable, </t>
    </r>
    <r>
      <rPr>
        <sz val="10"/>
        <rFont val="Calibri (Body)_x0000_"/>
      </rPr>
      <t xml:space="preserve">ACBH </t>
    </r>
    <r>
      <rPr>
        <sz val="10"/>
        <rFont val="Calibri"/>
        <family val="2"/>
        <scheme val="minor"/>
      </rPr>
      <t>staff notes)</t>
    </r>
  </si>
  <si>
    <r>
      <t>(b)    Provide a report writing module for standard, adhoc or on demand reports.</t>
    </r>
    <r>
      <rPr>
        <b/>
        <sz val="12"/>
        <rFont val="Calibri"/>
        <family val="2"/>
        <scheme val="minor"/>
      </rPr>
      <t xml:space="preserve"> </t>
    </r>
  </si>
  <si>
    <t>i.    Provide a monthly report to allow ACBH identified staff to clear the monthly, unmet SOC amount for clients.  The report parameters should include the following:</t>
  </si>
  <si>
    <t xml:space="preserve">1.   Clients  who have an unmet, monthly SOC amount on the States MMEF file and have a service in the system for the same month. </t>
  </si>
  <si>
    <t xml:space="preserve">2.   For multiple services, arrange the client's dates of service by the earliest service date (by date/time stamp) in the month </t>
  </si>
  <si>
    <t>3.   The report should display the following information at a minimum:</t>
  </si>
  <si>
    <t>(a)    Provide an automatic method to create client Medicare A and or B policies based on the monthly MMEF file on a clients account when a Medicare A/B policy does not currently exist.</t>
  </si>
  <si>
    <t>ii.    This process should also be able to run on an as needed basis to record Medicare A/B policies  for newly registered clients throughout the month or as needed. Client match is based on same Name, Sex, CIN, Social Security, MBI and Date of Birth or county matching criteria as defined.</t>
  </si>
  <si>
    <t>(a) Provide a financial assessment screen, for gathering and determining client financial responsibility that:</t>
  </si>
  <si>
    <t>i.    Supports flexibility in defining the benefit period. Start stop date.</t>
  </si>
  <si>
    <t>ii.    Provides annual tickler based on benefit period for required re-determination.</t>
  </si>
  <si>
    <t>iii.    Supports the ability for the financial assessment process to produce printed forms with e-signature ability copy to be given to clients at the conclusion of the financial assessment.</t>
  </si>
  <si>
    <t>iv.    Generates a financial statement to be sent to clients on a periodic basis.</t>
  </si>
  <si>
    <t>vi.    Annual Liability Period with start and stop dates</t>
  </si>
  <si>
    <t xml:space="preserve">vii.    Supports the ability to record client financial qualifications based on a County defined fields to include: </t>
  </si>
  <si>
    <r>
      <t xml:space="preserve">1.    Monthly Income </t>
    </r>
    <r>
      <rPr>
        <i/>
        <sz val="10"/>
        <color theme="1"/>
        <rFont val="Calibri"/>
        <family val="2"/>
      </rPr>
      <t>(County defined drop down list)</t>
    </r>
  </si>
  <si>
    <r>
      <t xml:space="preserve">2.    Total Assets   </t>
    </r>
    <r>
      <rPr>
        <i/>
        <sz val="10"/>
        <color theme="1"/>
        <rFont val="Calibri"/>
        <family val="2"/>
      </rPr>
      <t>(County defined drop down list)</t>
    </r>
  </si>
  <si>
    <r>
      <t xml:space="preserve">3.    Monthly Expenses </t>
    </r>
    <r>
      <rPr>
        <i/>
        <sz val="10"/>
        <color theme="1"/>
        <rFont val="Calibri"/>
        <family val="2"/>
      </rPr>
      <t>(County defined drop down list)</t>
    </r>
  </si>
  <si>
    <t>4.    Responsible party name</t>
  </si>
  <si>
    <t xml:space="preserve">5.    Address </t>
  </si>
  <si>
    <t>6.    Phone</t>
  </si>
  <si>
    <t>7.    Minimum Due</t>
  </si>
  <si>
    <t>8.    Number of Dependents</t>
  </si>
  <si>
    <t>9.    Undetermined Liability</t>
  </si>
  <si>
    <t>10.   Notes field</t>
  </si>
  <si>
    <t>11.   Other ACBH defined  parameters</t>
  </si>
  <si>
    <t>viii.    Provide an UMDAP Account Summary screen indicating the following:</t>
  </si>
  <si>
    <t>1.    Effective and expiration dates</t>
  </si>
  <si>
    <t>2.    Annual Liability Amount</t>
  </si>
  <si>
    <t xml:space="preserve">3.    Balance Paid </t>
  </si>
  <si>
    <t>4.    Balance Due</t>
  </si>
  <si>
    <t xml:space="preserve">5.    Total cost of services during liability period </t>
  </si>
  <si>
    <t>6.    Total paid by payor source</t>
  </si>
  <si>
    <t>7.    Other ACBH defined  parameters</t>
  </si>
  <si>
    <t>ix.    Record user name, date and time stamp of all entries, maintaining history.</t>
  </si>
  <si>
    <t>x.     Provide a report writing module for standard, adhoc or on demand reports.</t>
  </si>
  <si>
    <t>The FFS Managed Care module will require the same Client Registration process as notated in this RFP under Client Registration see that module for details. That section identifies the requirements of a client registration process and to safeguard duplication of clients. Registration information may include Final Rule requirements. Also included in that section is the requirement to report Client Contact Tracking information.</t>
  </si>
  <si>
    <t>1. Service Packages are identified at the time of referral by the ACCESS referral clinician. The package of services will be dependent on the client needs and the service provider will be selected by the ACCESS clinician. The Service Package is based on the selected provider and the type of service the provider is contracted to provide. The Services in the package may or may not need authorization in the module, the Authorization must include the following;</t>
  </si>
  <si>
    <t xml:space="preserve"> (c)  Support attachments of scanned documents to a claim with the ability to configure and apply County defined user fields to scanned documents for search and retrieval at a later time.</t>
  </si>
  <si>
    <t xml:space="preserve">(d) Create and Maintain a service/billing code table to identify standard services and unique local services for the adjudication of claims to include;  . </t>
  </si>
  <si>
    <t>(g) All methods of claim entry must assign a invoice number  per service code and date that can be tracked or used for searching a claim.</t>
  </si>
  <si>
    <t xml:space="preserve">(i) Provide a method for staff to enter or  post paid amounts from other payor sources to the service. This will be part of the payment calculation at the time of adjudication. </t>
  </si>
  <si>
    <t xml:space="preserve">Master Insurance Plans are described in the Benefits and Insurance section of this RFP, see that section for details. The purpose of the Master Insurance Plans section is to identify and create plans that support the requirements of the Federal, State and private insurance plans appropriate billing. Also in this section are the requirements for the specific client insurance policy benefits for; co-pay, co-insurance, deductibles etc. In addition this section covers the Medi-Cal Eligibility Plan Management. The plans created in the Master Insurance Plans module are used for the FFS Managed Care clients and are also linked through the Provider Profile for service authorization and payment validation. </t>
  </si>
  <si>
    <t xml:space="preserve">(a)    Client Insurance Policies (see description/details in the RFP section Client Benefits and Insurance) are created by authorized staff and are based on the Master Insurance Plan table. The FFS Managed Care module should allow staff to select an Insurance Plan from the Insurance Master list to create an insurance policy on a clients account. Staff will include client specific benefits and have the ability to assign the order of cascade billing. </t>
  </si>
  <si>
    <t>(b) Allow for the auto entry of Medi-Cal eligibility records from the State MMEF (see Client Benefits and Insurance section called Medi-Cal Eligibility Files and Maintenance ) for Medi-Cal eligibility, and import monthly client eligibility data into the clients Medi-Cal  insurance plan.</t>
  </si>
  <si>
    <t>(c)  When the  monthly State MMEF  (see Client Benefits and Insurance section - Medi-Cal Eligibility Files and Maintenance) file indicated Medicare  eligibility, and import client Medicare eligibility data into the clients Medicare  insurance plan when it does not already exist.</t>
  </si>
  <si>
    <t xml:space="preserve">The purpose of this section is to identify "FFS Provider" information required for a Service Provider Profile based on a provider application process. The Provider Profile supports the; provider referral selection, provider contract/s,  adjudication of services for provider payments and provider billing, including linkage to the clients insurance plans and authorization of services.  </t>
  </si>
  <si>
    <t xml:space="preserve">The FFS Managed Care module will require the same "Timeliness of Service Delivery" information as notated in the Client Registration module of this RFP.  A clients timeliness of receiving services as dictated by the federal "Final Rule" . Must record the following  for New Clients and New returning clients (clients who have not had services by a ACBH MHP provider in the last year). </t>
  </si>
  <si>
    <t xml:space="preserve">i.    Provider Contract type; Network, Non Network, Out of Network, Continuity of Care, or other county defined type </t>
  </si>
  <si>
    <t>ii.    Provider type; Individual, Group, Organization and Hospitals or other county defined type</t>
  </si>
  <si>
    <t xml:space="preserve">iii.    Provider status; Active, Inactive, Suspended, Pending and Information only </t>
  </si>
  <si>
    <t>1.     App Received  Date</t>
  </si>
  <si>
    <t>(a)    Provide a provider profile capability and create a system generated provider number. Profile information must include the following;</t>
  </si>
  <si>
    <t>2.     App signature date</t>
  </si>
  <si>
    <t xml:space="preserve">iv.   Provider name, first/middle/last or if a group/agency the legal group/agency name.  This name must match the W-9 name as it is used to create the annual 1099 documents. </t>
  </si>
  <si>
    <t>v.    Provider or facility Doing Business As NAME</t>
  </si>
  <si>
    <t>vi.    Provider date of birth (individual provider only)</t>
  </si>
  <si>
    <t>vii.    Provider Social Security #  (individual provider only)</t>
  </si>
  <si>
    <t>viii.    Provider Individual NPI #  (individual provider only)</t>
  </si>
  <si>
    <t>ix.    Organization NPI # (associated with a service site address)</t>
  </si>
  <si>
    <t>x.    Medi-Cal Provider Number</t>
  </si>
  <si>
    <t>xii.    Alameda County Vendor ID # (for Auditors Office)</t>
  </si>
  <si>
    <t>xi.    Medi-Cal Legal Entity number for groups and organizations</t>
  </si>
  <si>
    <t>xiii.    Provider professional degree (table i.e.;  MD, PhD, MFT etc.)</t>
  </si>
  <si>
    <t>xiv.    Provider License (type, license number, effective date/expiration date) support multiple</t>
  </si>
  <si>
    <t>xv.    Provider DEA license( License number, effective date/expiration date)</t>
  </si>
  <si>
    <t>xvi.    Provider Board Certifications (table  American Board of Psychiatry &amp; Neurology - General and American Board of Psychiatry &amp; Neurology - Child &amp; Adolescent )</t>
  </si>
  <si>
    <t>xvii.  Provider Service Age Group =  male/female,  Adult, TAY, Child or age range  with flexibility to add many unique items etc.</t>
  </si>
  <si>
    <t xml:space="preserve">xviii.    Provider Gender identity; (sexual orientation table) </t>
  </si>
  <si>
    <t>xix.   Special program i.e. sexual perp, eating disorder, medication required, with flexibility to add many unique items etc. (County defined table, allow one or many selections)</t>
  </si>
  <si>
    <t xml:space="preserve">xx.  Provider address information; 1.Site address/phone 2. Billing address/phone 3. Mailing address/phone 4. Tax address/phones. Each address/phone to support effective/expiration dates (if multiple service sites need to associate main address for individual and if group/agency need separate NPI for each address.) ID as primary or secondary offices. </t>
  </si>
  <si>
    <t xml:space="preserve">xxi.  Report for each address; Wheelchair or ADA access, Office hours and days of the week, Near Public transportation with area to record directions and public access information. </t>
  </si>
  <si>
    <t>xxii.   Provider identifies as /blind or deaf</t>
  </si>
  <si>
    <t>xxiii.    Provider email address</t>
  </si>
  <si>
    <t>xxiv.    Provider Tax ID #</t>
  </si>
  <si>
    <t>xxvi.    Cultural Identity, ethnicity and support multiple</t>
  </si>
  <si>
    <t>xxvii.   Bi-lingual language (table to select from, support multiple)</t>
  </si>
  <si>
    <t>xxviii.   Provider lists his/her areas of specialty as noted below (allow the selection of multiple items within each table)</t>
  </si>
  <si>
    <t xml:space="preserve">xxix.    Provider Insurance (coverage- limits and effective/expiration date ) General Ins., Professional Ins., Auto Ins., and Workers Comp Ins. </t>
  </si>
  <si>
    <t>xxx.    Is provider accepting referrals (Yes/No) date associated.  Ability to track history of the referral status.</t>
  </si>
  <si>
    <t>xxxi.    Has W-9 been received, date</t>
  </si>
  <si>
    <t xml:space="preserve">xxxii.    Credentialing (a tracking module that may require electronic uploading of monthly information) Cred Reqtd Date, Cred returned from vendor date, Cred Committee approval date, Cred expiration date, Credentialing Comments field and other fields as required for tracking. </t>
  </si>
  <si>
    <t xml:space="preserve">xxxiii.   Providers affiliation (if the provider is a member of a group or organization then build the affiliation to the group/organization, if the provider has a private practice and is a member of the group/organization this profile needs to support the affiliation to the group/organization for payment and billing purposes. ) </t>
  </si>
  <si>
    <t>xxxiv.    And other criteria as needed  with flexibility to add many unique items when required to match provider to client for referral matching.</t>
  </si>
  <si>
    <t>(b)  Provider Contract module</t>
  </si>
  <si>
    <t>i.    Contract status (county defined table)</t>
  </si>
  <si>
    <t>ii.    Contract type; Interim, Urgent Interim, Non-Network, (county defined table)</t>
  </si>
  <si>
    <t>iii.    Contract effective date</t>
  </si>
  <si>
    <t>iv.    Insurance plan for contracted services; Medi-Cal, Social Services Child and Family Services, CalWorks, HealthPAC, Ward of Court, Probation, Medically Indigent.</t>
  </si>
  <si>
    <t>v.    Terms of contract, net days for claim and payment</t>
  </si>
  <si>
    <t>vi.    Service/billing codes associated with the contract (start/stop dates) service/billing codes must be developed to indicate if they will bill to Medi-Cal or NOT. (does service meet medical necessity)</t>
  </si>
  <si>
    <t xml:space="preserve">i.    Rates for service/billing codes are currently a flat rate (fee-for-service), (this rate must appear when a service is adjudicated in the Claims module for staff validation but would allow override per security level, Rate must have start/stop dates and be updated easily) NOTE: Possibly create rates structure by staff discipline with a rate table by discipline that could be updated for changes as needed by date range. But with the ability to have special rates for some providers, such as out of county providers receiving their local county rate, create a flag for those rate decisions. </t>
  </si>
  <si>
    <t xml:space="preserve">ii.    If rates are associated with insurance plans need logic  to pay rate based on coordination of multiple client insurance types. </t>
  </si>
  <si>
    <t>iii.    Case rate. (Note: DHCS-CLAIM is in discussion for future rate/payment changes. Contractor shall adhere to state rate/payment system as required by DHCS when developed.)</t>
  </si>
  <si>
    <t>v.    Price service/billing codes according to one-time negotiated fee arrangements. System shall be able to accommodate multiple negotiated fee arrangements with multiple plans and providers.  Fee arrangements must have ability to have open and close dates.</t>
  </si>
  <si>
    <t>vi.    Support effective dates for each fee schedule</t>
  </si>
  <si>
    <t>iv.    Capitation.  (Note: DHCS-CLAIM is in discussion for future rate/payment changes. Contractor shall adhere to state rate/payment system as required by DHCS when developed.)</t>
  </si>
  <si>
    <t>(c)    Provider Rates, multiple provider reimbursement rate methodologies including:</t>
  </si>
  <si>
    <t>(d)    Support free-text provider notes</t>
  </si>
  <si>
    <t xml:space="preserve">(e)    Provide secured access to provider information by security level </t>
  </si>
  <si>
    <t>(f)    Support user-defined fields at the provider level</t>
  </si>
  <si>
    <t>(g)    Support provider search/inquiry and filtering by combinations of the following criteria:</t>
  </si>
  <si>
    <t>i.    Provider Name;</t>
  </si>
  <si>
    <t>ii.    Partial Provider Name;</t>
  </si>
  <si>
    <t>iii.    Cultural identity</t>
  </si>
  <si>
    <t>iv.    Language</t>
  </si>
  <si>
    <t>v.    Provider Referral status (e.g., open, closed);</t>
  </si>
  <si>
    <t>vi.    License number;</t>
  </si>
  <si>
    <t>vii.    Vendor number;</t>
  </si>
  <si>
    <t>viii.    Tax Payer ID number;</t>
  </si>
  <si>
    <t>ix.    NPI Number;</t>
  </si>
  <si>
    <t>x.    Affiliation;</t>
  </si>
  <si>
    <t>xi.    Geographical site Location;</t>
  </si>
  <si>
    <t>xii.    Site Zip code;</t>
  </si>
  <si>
    <t>xiii.    Provider discipline; MD, PhD, MFT, LCSW etc.</t>
  </si>
  <si>
    <t>xiv.    Provider Service Age Group =  male/female,  Adult, TAY, Child or age range  with flexibility to add many unique items etc.</t>
  </si>
  <si>
    <t xml:space="preserve">xv.    Provider Gender identity; sexual orientation </t>
  </si>
  <si>
    <t>xvi.    Provider identifies as /blind or deaf</t>
  </si>
  <si>
    <t>xvii.    Provider office hours am/pm, and days of the week</t>
  </si>
  <si>
    <t xml:space="preserve">xviii.    Close to public transportation. </t>
  </si>
  <si>
    <t>xix.    Wheelchair  ADA accessible</t>
  </si>
  <si>
    <t>xx.    Provider lists his/her areas of specialty as noted below</t>
  </si>
  <si>
    <t>xxi.    Provider is contracted to serve these special funding programs Medi-Cal, Social Services Child and Family Services, CalWorks, HealthPAC, Ward of Court, Probation, Medically Indigent</t>
  </si>
  <si>
    <t>xxii.    Special Services =Provider trained in the following areas; Eating Disorder, Murphy Conservatorship, Caregiver Competency Eval, ERMHS Assessor, Medication services with flexibility to add many unique items. (county defined table with ability to select many)</t>
  </si>
  <si>
    <t xml:space="preserve">(h)    Provide a means of merging 2 provider profile records in the event of duplicate provider records for the same provider. Include the merge of paid client accounts financial and clinical records. Store the history for  historical tracking of activity and  provide staff the ability to decide which provider number to retain store the old number. Retain who performed the merge and the date processed, provide a notes field. </t>
  </si>
  <si>
    <t xml:space="preserve">(i)    The system must provide interaction within  the system between the provider profile module and the clients information for;  referral, client insurance plan versus the providers contracted insurance plan, the clients authorized services are linked to the provider and the payment of the service is linked to the provider. </t>
  </si>
  <si>
    <t xml:space="preserve">The purpose of this section is to Authorize services or a package of services by service/billing code, number of services and frequency within a specific date range. Authorization record is created by clinical review staff. Some services may not require authorization. </t>
  </si>
  <si>
    <t>i.    Client must be registered with the required registration information.</t>
  </si>
  <si>
    <t>ii.    Client must have a payment source, insurance plan entered by the referring staff.</t>
  </si>
  <si>
    <t xml:space="preserve">iii.    Provider Profile  must have an active contract that contains the services required. </t>
  </si>
  <si>
    <t>(b)    The ACCESS referral team needs to be able to  search and select the appropriate provider for the client based on the criteria described in this RFP in the Referral section.</t>
  </si>
  <si>
    <t xml:space="preserve">(c)    The Authorization module must have a clinical template to record clinical notes or be linked to an EHR. Several custom templates may be needed by level of care; inpatient, outpatient, hospital etc.  The development of unique level of care templates must be flexible and allowed to be maintained by county IS staff. </t>
  </si>
  <si>
    <t xml:space="preserve">(d)    The ability to create unique packages of service containing many codes that have their own unique number of services and frequency of service within the authorized time span. (Example: 2 assessments, 2 collaterals, 12 Indiv Psychotherapy 90 min, 4 Group Therapy in a 6 month time span.) Several package types may be needed. Some services within the package may or may not require authorization. </t>
  </si>
  <si>
    <t xml:space="preserve">i.    A reduced timeperiod of services within the package could be used. Example if the package includes (4) 90 minutes psychotherapy services but only (1) 60 minute services is provided the claim can adjudicate against the 90 minute service in paying the 60 minutes service and it would count against the 90 minute service total with a remainder of (3) 90 minutes services remaining. Some services within the package may or may not require authorization.  </t>
  </si>
  <si>
    <t xml:space="preserve">(e)    Provide logic to automatically compare claimed services entered to authorized service package based on; provider, insurance plan, date of service and service/billing code. </t>
  </si>
  <si>
    <t xml:space="preserve">(f)    Authorizations for Group practices do not require services to be rendered by the same provider within the package of services. But the rendering provider of services must be identified on the claims entry. </t>
  </si>
  <si>
    <t>(g)    Vendor provide the ability to limit claims payment to specific services or service category, lengths of stay, frequency, dates, within the authorization to reconcile services and amounts authorized as claims are posted against authorizations.</t>
  </si>
  <si>
    <t xml:space="preserve">(h)    Support authorization entry/updates with the ability to modify an authorized package by security level. </t>
  </si>
  <si>
    <t xml:space="preserve">(i)   Support look up capability only by established security levels. </t>
  </si>
  <si>
    <t xml:space="preserve">(j)   Support a view screen to track authorized services with claimed (adjudicated) service to determine a balance of services.  </t>
  </si>
  <si>
    <t>i.   Track service limits by:</t>
  </si>
  <si>
    <t>(k)    Automatically generate reminders (electronic or letters) to service providers when authorization limits have been reached or nearly reached;</t>
  </si>
  <si>
    <t xml:space="preserve">(l)   See the RFP section on Authorization #2 Processing of Service Authorization for additional information on Authorization letters and Notice of Adverse Benefit Determinations.  </t>
  </si>
  <si>
    <t>1.   Service/billing code</t>
  </si>
  <si>
    <t>2.   Number of visits for each code</t>
  </si>
  <si>
    <t>3.   Frequency of service</t>
  </si>
  <si>
    <t>4.   Service date to not exceed date timespan of authorization</t>
  </si>
  <si>
    <t xml:space="preserve">(a)    The use of National standard billing code tables are expected to be supported and maintained to state Companion Guides and federal and state Billing Guides in the system to ensure correct billing. These include but are not limited to; CPT-4, DSM-IV/V, ICD9/10, HCPC, modifiers, Revenue, Place of Service, National Drug Codes, DRG, California Medi-Cal aid codes, US Postal codes (plus four) etc. </t>
  </si>
  <si>
    <t>i.    Local codes; (such as unique service/billing codes other than CPT/REV/HCPC codes)</t>
  </si>
  <si>
    <t>ii.    Bill Type;</t>
  </si>
  <si>
    <t>iii.    Combinations of the above on a single claim.</t>
  </si>
  <si>
    <t xml:space="preserve">iv.    All above data sets must be updated as state, federal or local code sets are updated and maintained timely. </t>
  </si>
  <si>
    <t>v.    Support electronic load of tables. (i.e.; .csv file )</t>
  </si>
  <si>
    <t>i.    Track claim notes to individual claims;</t>
  </si>
  <si>
    <t>ii.    Track user name, date and time on claim notes;</t>
  </si>
  <si>
    <t xml:space="preserve">i.    Service/billing code requires authorization or does not include authorization, </t>
  </si>
  <si>
    <t>ii.   Service date range after code creation date,</t>
  </si>
  <si>
    <t>iii.    Ability to adjudicate services within effective date and expiration date of code</t>
  </si>
  <si>
    <t xml:space="preserve">iv.    Allow multiple unit types such as flat time period (15 min /30min/60min etc.), per minute, per hour or portion of an hour (such as 12 hours, 12 1/2 hour, etc.) per day (24 hour). </t>
  </si>
  <si>
    <t xml:space="preserve">i.    On-line web based Claims entry of the CMS1500 or UB04 form types by providers per established security level for full or partial claims with error messages per business rules. Document date and time entered and by user ID. </t>
  </si>
  <si>
    <t xml:space="preserve">ii.    An internal CMS1500 or UB04 manual claims entry, full or partial by Claims staff with error messages per business rules, Document date and time entered and by user ID. </t>
  </si>
  <si>
    <t xml:space="preserve">iii.    Allow a data structure for accepting a standard ASCX12N 837I or P file for uploading of the claims, this process must include an error file process. Document date and time entered and by user ID. </t>
  </si>
  <si>
    <t>i.    Automatically route claims to queues to the appropriate level of staff</t>
  </si>
  <si>
    <t xml:space="preserve">ii.    Allow staff to route claims to a specific work queue, based on security level </t>
  </si>
  <si>
    <t xml:space="preserve">The purpose of this section is to identify the process's needed to adjudicate a claim for payment. This is based on Client registration, service authorization and provider set up. </t>
  </si>
  <si>
    <t>(a)    Claims Adjudication</t>
  </si>
  <si>
    <t>i.    When the Claims Processors are in the Claims module to work manual paper claims or electronically submitted claims (from a work queue) they search for a client and the client screen should include the following;</t>
  </si>
  <si>
    <t>1.    Client full name, DOB, Gender, SSN#, System ID #, Client Reference # (county defined), Client address and active insurance plans.</t>
  </si>
  <si>
    <t>ii.    Support interface of provider information across the following modules in order to adjudicate the service as defined by business rules for the following validations;</t>
  </si>
  <si>
    <t>iii.    Provides logic to apply claims timeliness submission business rules. Allow override by security level. For web interface claims submission  provide allowable late codes per business rules to adjudicate the claim appropriately.</t>
  </si>
  <si>
    <t>iv.    Ability to create user-defined rules for determining whether provider payment for unauthorized services will be pended or paid.</t>
  </si>
  <si>
    <t>v.    Provides logic to detect user-defined timely filing limits based on service date and claim receipt date and allows manual override</t>
  </si>
  <si>
    <t>vi.   Non Adjudicated services will require;</t>
  </si>
  <si>
    <t>1.   Interface with  Client Insurance eligibility for service date (Medi-Cal, Medicare or private insurance or other special plans)  Eligibility data contains start and end dates for current and historical eligibility segments.</t>
  </si>
  <si>
    <t xml:space="preserve">2.   Interface with the Provider module to determine the provider has;  </t>
  </si>
  <si>
    <t xml:space="preserve">3.  Interface with the Authorization module to determine validation on the date of service versus the authorization date span, service/billing code is allowed in the package of authorized services including multiple service timeperiods (30 min, 60 min or 90 min etc,) or  service/billing code is available (in either a package of services, single service or service is identified as not needing authorization) number of services or frequency have not been exceeded. Store history of used services against total allowed indicating remaining services. And allow viewing per security levels.  </t>
  </si>
  <si>
    <t xml:space="preserve">a.  An active contract for service/billing code </t>
  </si>
  <si>
    <t>b.  The appropriate contracted insurance plan for the client.</t>
  </si>
  <si>
    <t xml:space="preserve">c.   When the rendering provider  works within a group practice allow the Claims Processor to select the rendering provider by name/license number. System must validate the provider is a member of the group for the date of service. System must not allow processing of service without a rendering provider identified. </t>
  </si>
  <si>
    <t>d.   The service/billing code has a provider rate for payment. The contracted rate should appear in the adjudication module for the Claims Processor to review.</t>
  </si>
  <si>
    <t>e.   Claims Processor are given the ability to override the payment rate amount as needed. Based on security access level.</t>
  </si>
  <si>
    <t>1.   Creation of a Denial letter with system denial reason codes and descriptions (county defined). Letter to include  provider name/mailing address/ invoice #/s (multiple dates of service)  and Claims Processor name. Must have ability to add custom message. System should provide date stamp and tracking of letter.</t>
  </si>
  <si>
    <t>2.   Creation of a Return/Suspend letter with selectable return/suspend reason codes and descriptions (county defined).  Letter to include  provider name/mailing address/ invoice #/s (multiple dates of service)  and Claims Processor name. Must have ability to add custom message.  System should provide date stamp and tracking of letter.</t>
  </si>
  <si>
    <t xml:space="preserve">3.   Ability to manually suspend or Hold the release of a claim based on business rules. </t>
  </si>
  <si>
    <t xml:space="preserve">4.   For services previously denied make corrections needed on either the clients insurance plan, authorization or provider account and re-adjudicate the service. </t>
  </si>
  <si>
    <t>5.   Ability to create user-defined rules for determining whether provider payment for unauthorized services will be pended or paid;</t>
  </si>
  <si>
    <t xml:space="preserve">6.   Non Adjudicated services will require supervisor override ability by user-specified security levels </t>
  </si>
  <si>
    <t>7.   Ability to detect any claims that are processed but not adjudicated.  System should have the ability to flag services that are not adjudicated. (Warning! Service not adjudicated)</t>
  </si>
  <si>
    <t xml:space="preserve">vii.   Detect duplicate claims at the time of adjudication or possible duplicate claims with a warning flag. Allow override by security level access. </t>
  </si>
  <si>
    <t>viii.   Adjudicated claims require;</t>
  </si>
  <si>
    <t xml:space="preserve">xix.   Ability to initiate a change by security level to the adjudicated service prior to check run process. </t>
  </si>
  <si>
    <t>1.   If a prior paid amount (insurance) is posted on the claim, system does a calculation of the claimed amount minus the paid (insurance) amount to determine the new payable amount.</t>
  </si>
  <si>
    <t xml:space="preserve">2.   Successful Adjudication should assign the adjudicated service an invoice number and place the invoice number into a " to pay" status and hold for check run process. </t>
  </si>
  <si>
    <t xml:space="preserve">3.   Successful Adjudication should support Remittance Advice remarks, auto generated and manually selected for the service to be picked up for the check run process. </t>
  </si>
  <si>
    <t xml:space="preserve">4.   Successful Adjudication should support Adjustment reason codes (county defined) auto generated and manually selected for the service to be picked up for the check run process. </t>
  </si>
  <si>
    <t>(b)   Check write hardware/software for Check Run process</t>
  </si>
  <si>
    <t xml:space="preserve">i.    When the check run process is initiated the system needs to have a TEST and REAL check run process. The process must gather  all "to Pay" status services for each Provider or Group. These "to Pay" invoices should be viewable on a check run for test or a real claim screen so selection, exclusion, or hold can be determined. All credit balances should be held until manually released on a check run by assigned staff.  When these services are gathered the system must assign ONE check number per Provider or Group and calculate a total amount for the payment. The check number and check date must be associated to each "to Pay" service.  </t>
  </si>
  <si>
    <t xml:space="preserve">ii.    Check run process to pick up Remittance Advice remarks, auto generated or manually selected to appear on the remittance advice report.  </t>
  </si>
  <si>
    <t xml:space="preserve">iii.    Check run process to pick up the Adjustment reason codes auto generated and manually selected to appear on the remittance advice report.  </t>
  </si>
  <si>
    <t>iv.    Once the check run process has been run in REAL mode then the system must create a data stream (data file) to be uploaded into a check printer that the county owns to create the check. This will require the vendor to interface with the check printer software program and or vendor (currently Taylor Communications).  Data needed in the stream (data file)  are;</t>
  </si>
  <si>
    <t>1.    Provider name/Provider number</t>
  </si>
  <si>
    <t>2.    Provider mailing address</t>
  </si>
  <si>
    <t>3.    Check number</t>
  </si>
  <si>
    <t>4.    Check date</t>
  </si>
  <si>
    <t>5.    Check Amount</t>
  </si>
  <si>
    <t>v.    Once the check run process has run in REAL mode then a remittance report must be created for each provider, check number to report County defined check processing information i.e. provider name, mailing address, check number/date, client information, date of service, service/billing code, paid amount of service, total paid amount for teh entire check, etc.</t>
  </si>
  <si>
    <t xml:space="preserve">vi.    A check register report will be required to identify all providers paid by check number with a total amount of all checks created. </t>
  </si>
  <si>
    <t>vii.    Claims Processing module should interface with Provider modules to allow Claims Processors to look-up provider information from the Claims screen</t>
  </si>
  <si>
    <t>viii.    Annual creation of a 1099 report for the total paid to each provider.</t>
  </si>
  <si>
    <t xml:space="preserve">xix.     Interface with a check write printer vendor (current vendor Taylor Communications) used by ACBH.  The new FFS Managed Care  system must have the ability to produce a formated data file that supports check write information for the weekly check write process.  Essential requirement. </t>
  </si>
  <si>
    <t xml:space="preserve">1.   "Revert" the entire service creating a credit amount that needs to be deducted from the next check write for the provider. This action must retain a view capability for the original, the reverted  and subsequent service  action history.  This will result in a (-) amount in the "to Pay" record. Create table of county defined revert reason codes to be associated with the revert action.  Note: After the revert process is completed it is possible that a new service must be entered to replace the incorrect service. A link to the revert would be appropriate. </t>
  </si>
  <si>
    <t xml:space="preserve">3.   For services previously denied make corrections needed on either the clients insurance plan, authorization or provider account and re-adjudicate the service. </t>
  </si>
  <si>
    <r>
      <t xml:space="preserve">2.   Correct the billed amount and or the prior paid amount error and re-adjudicate the claim in order </t>
    </r>
    <r>
      <rPr>
        <u/>
        <sz val="10"/>
        <color theme="1"/>
        <rFont val="Calibri"/>
        <family val="2"/>
        <scheme val="minor"/>
      </rPr>
      <t>to pay the difference</t>
    </r>
    <r>
      <rPr>
        <sz val="10"/>
        <color theme="1"/>
        <rFont val="Calibri"/>
        <family val="2"/>
        <scheme val="minor"/>
      </rPr>
      <t xml:space="preserve">. The system must perform a new adjudication calculation for service amount minus prior payment and previous paid amount to determine the balance (either a credit or debit ) amount that should be paid or with held based on the balance amount result on the next check run to the provider. </t>
    </r>
  </si>
  <si>
    <t>(c)    Changes after Check Run</t>
  </si>
  <si>
    <t>The purpose of this section is to describe the need for standard and adhoc reports.</t>
  </si>
  <si>
    <t xml:space="preserve">The purpose of this section is to respond to a providers request for an appeal of a denied service. </t>
  </si>
  <si>
    <t xml:space="preserve">The purpose of this section is to enable the auditing of processed services. </t>
  </si>
  <si>
    <t>(a)    Services that are paid to a provider must be converted into a Short Doyle billable service to Medi-Cal and must provide all of the data necessary for billing the procedure.  Some specialty services will NOT be converted to a billable code. (ACBH current practice)</t>
  </si>
  <si>
    <t xml:space="preserve">(b)   A crosswalk table will be needed for the following tasks; </t>
  </si>
  <si>
    <t>i.     After a service is paid to the provider but a correction is needed the  following is required;</t>
  </si>
  <si>
    <t xml:space="preserve">(c)    Based on the converted billing service/billing code create the Medi-Cal 837 P or I claim. The "FFS" indicator must be in loop and segment of the Medi-Cal claim per the State Companion Guide. </t>
  </si>
  <si>
    <t xml:space="preserve">(d)   On the 835 file match the billed unique identifier from the claim will be returned to match with the Medi-Cal PCCN  code (report on the billing code for future use) to post a  payment or denial (enter payment or denial state reason code)  for the Medi-Cal  service. Provide reports of the denied claims for future process with the paid provider. </t>
  </si>
  <si>
    <t xml:space="preserve">i.    Convert the service/billing code to a Short Doyle Mode/Service Function code with a standard duration of minutes. </t>
  </si>
  <si>
    <t xml:space="preserve">ii.    Provide an option to change the billing rate for the Medi-Cal billable service claim. </t>
  </si>
  <si>
    <t xml:space="preserve">iii.    Provide an option to include any other needed coding such as modifiers, preg indicators, emergency indicators or number in group. </t>
  </si>
  <si>
    <t xml:space="preserve">iv.    Provide tracking of the paid service to the billable service with view capability of those actions and dates they occurred. </t>
  </si>
  <si>
    <t>(a)    Ability for the system to provide a list of claims (adjudicated, paid  or denied) by the following option/s (multiple)  criteria.</t>
  </si>
  <si>
    <t>i.   Paid date range (to/from)</t>
  </si>
  <si>
    <t>ii.   Claims Processor  (name or ID number)</t>
  </si>
  <si>
    <t xml:space="preserve">iii.    Service date range (to/from) </t>
  </si>
  <si>
    <t>iv.    Provider (name or ID #)</t>
  </si>
  <si>
    <t>(b)    Ability to provide all the supporting documents associated with the selected claim.</t>
  </si>
  <si>
    <t>(c)     Ability to generate a claim status report.</t>
  </si>
  <si>
    <t xml:space="preserve">(a)    Provide a on-line web based screen for a provider to electronically submit a Claims Appeal. </t>
  </si>
  <si>
    <t>(b)    Provide ability to record a manual or electronically submitted  provider appeal for a denied client service and record the appeal decisions per claim line in the following way; by showing timeline and decisions.</t>
  </si>
  <si>
    <t xml:space="preserve">i.    Appeal received date (automated if electronically submitted) </t>
  </si>
  <si>
    <t>ii.    Acknowledgement letter (within county designated date range)</t>
  </si>
  <si>
    <t>iii.   1st Level Appeal (response date)</t>
  </si>
  <si>
    <t>iv.    2nd Level Appeal (response date)</t>
  </si>
  <si>
    <t xml:space="preserve">1.    Appeal decision code (county defined table) </t>
  </si>
  <si>
    <t xml:space="preserve">2.    Notes field for appeal decision (free text) </t>
  </si>
  <si>
    <t>(a)    Support the business process with standard reports, such as but not limited to;</t>
  </si>
  <si>
    <t>(b)    Allow the customization of Adhoc reports with an easy reports writer.</t>
  </si>
  <si>
    <t>(c)    Allow all reports to be scheduled or run on demand.</t>
  </si>
  <si>
    <t xml:space="preserve">i.    Claims Processor productivity  (monthly and on demand) </t>
  </si>
  <si>
    <t>ii.    Provider Check run  (result of check creation process)</t>
  </si>
  <si>
    <t>iii.    Provider Remittance Advice per check run (result of check run)</t>
  </si>
  <si>
    <t xml:space="preserve">iv.    Provider Credentialing status report (monthly or on demand) </t>
  </si>
  <si>
    <t>v.    Provider Insurance expiration report (monthly or on demand)</t>
  </si>
  <si>
    <t>vi.    Client account status report (on demand)</t>
  </si>
  <si>
    <t>vii.    Claims Audit (on demand)</t>
  </si>
  <si>
    <t>viii.    Claims Appeal (on demand)</t>
  </si>
  <si>
    <t>xix.    Provider contract status report (on demand)</t>
  </si>
  <si>
    <t>x.    Provider 1099 report (annual and on demand)</t>
  </si>
  <si>
    <t xml:space="preserve">xi.    Paid Claim Service Report(on demand) </t>
  </si>
  <si>
    <t>xii.    Adjudicated Services Report</t>
  </si>
  <si>
    <t>xiii.    Non-Adjudicated Services Report</t>
  </si>
  <si>
    <t>xiv.    Rendering Provider Report</t>
  </si>
  <si>
    <t>Manually enter adjustment codes which do not allow for  Coordination Of Benefits functionality for the remaining outstanding balances.</t>
  </si>
  <si>
    <t xml:space="preserve">(a)    Provide the ability to segregate different categories of providers for the purpose of producing a billable claim (electronic 837P/I and paper UB04/CMS1500). Create   "Billing Groups"; county, CBO,  Network Provider (MCP/FFS), SUD, City of Berkeley or any other category ACBH feels is a necessary subgroup.   </t>
  </si>
  <si>
    <t>(b)    Each clinic site or facility  has the potential to have different tax ID numbers , legal entity number or provider numbers. Allow the billing to identify each unique providers information.</t>
  </si>
  <si>
    <t>(c)    Validates services against the system to prepare services for billing such as;</t>
  </si>
  <si>
    <t>i.   Client Insurance policies</t>
  </si>
  <si>
    <t>ii.  EHR service validations</t>
  </si>
  <si>
    <t>iii.   Required Authorization</t>
  </si>
  <si>
    <t>iv.   Exclusion rules (DHCS and ACBH)</t>
  </si>
  <si>
    <t>v.   Business rules</t>
  </si>
  <si>
    <t xml:space="preserve">(d)    Use  fee schedules per facility and or program.  </t>
  </si>
  <si>
    <t xml:space="preserve">(e)    Provide fee schedule update capability at the service/billing code level with both a individual update or a global update. Allow the ability to HOLD the billing of services to update the rate at the beginning of the fiscal year. </t>
  </si>
  <si>
    <t xml:space="preserve">(f)    Provide the ability to generate electronic claims ANSI 5010 837I and 837P by provider Billing Group.  </t>
  </si>
  <si>
    <t xml:space="preserve">(g)    Provide the ability to generate paper and electronic bills CMS1500 or UB04 forms by Billing Group. </t>
  </si>
  <si>
    <t>(h)    Provide the ability to electronically upload ANSI 5010 835, 277 Medicare reject file (vendor may need an EDI notepad reader to translate information for upload), EOB/RA payments and denials from outside sources (Medicare or Medi-Cal, insurance or CBO).</t>
  </si>
  <si>
    <t xml:space="preserve">(i)    Allow for manual payments, adjustments and denials to be entered by staff as security level permits. </t>
  </si>
  <si>
    <t xml:space="preserve">(j)    Establish user defined billing rules for exclusion rules and unique client billing circumstances and client insurance plan. For example; parent who does not permit us to bill Medi-Cal or other health coverage for child services. </t>
  </si>
  <si>
    <t>(k)    Incorporate Medi-Cal billing regulations per state companion guide</t>
  </si>
  <si>
    <t>i.    Billing requirements as defined by the state Billing Companion Guide for the ANSI 5510 837I/P and 835. ]</t>
  </si>
  <si>
    <t>(l)    Incorporate Medicare billing regulations</t>
  </si>
  <si>
    <t xml:space="preserve">1.    Develop methods for Medi-Cal Void and Replace. The voiding (approved or denied) of a billed  Medi-Cal service may require the entry of a Replacement service. When that is needed the Replacement service must be tagged as a "Replacement" service and require a comment field to post the county defined identifier and the state defined identifier (PCCN) in order to tract the actions between the voided service and the replacement service. </t>
  </si>
  <si>
    <t xml:space="preserve">i.    Develop a method to exclude billing of Medicare services when; 
1. Facility/program is not enrolled with Medicare. Report this out on an exception report for staff to work. 
2. The rendering service provider is not a Medicare enrolled provider. 
3. Provider is not a covered Medicare discipline. 
4. The provider has a taxonomy code not qualified to be enrolled with Medicare. 
5. Locations and services are Medicare excluded. 
6. The service date is not within the providers Medicare start and stop date.
</t>
  </si>
  <si>
    <t>(m)    Develop a Rebill process for Medicare and Insurance claims by allowing the rebill Medicare/insurance plan to be selected by staff. (example; two insurance companies for a client both billed at the same time, now you want to bill the true secondary plan after payment posted by first plan insurance plan.)</t>
  </si>
  <si>
    <t xml:space="preserve">(n)    Create a coordination of benefits methodology to handle billing of multiple plans for a client, include any exclusion rules per insurance plan. After the primary plan pays or denies the service require the system to calculate the total service minus the paid amount to determine the balance due and bill the balance due to the next payor.  Payment and adjustment codes are required for this action to take place. </t>
  </si>
  <si>
    <t>(o)     Bill for a single client who has multiple distinct episodes</t>
  </si>
  <si>
    <t xml:space="preserve">i.    By client account, allow for manual manipulation of the insurance plans coordination of benefits and sequential billing. </t>
  </si>
  <si>
    <t>(p)    Bill multiple clients to a single guarantor / responsible party or special funding stream</t>
  </si>
  <si>
    <t>(q)    Provide the ability to use the Medi-Cal and Medicare client name fields (from the client registration) for billing Medi-Cal or Medicare plans when those fields are populated.</t>
  </si>
  <si>
    <t>(r)    Run claims by insurance type and/or Billing Group;  Medicare, Insurance or specific insurance plan, Medi-Cal, HPAC (county plan) and patient pay. Allow county to develop any other types as needed to control billing.</t>
  </si>
  <si>
    <t xml:space="preserve">(a)    The National standard billing code tables are expected to be supported and maintained to state Companion Guides and federal and state Billing Guides in the system to ensure correct billing. These include but are not limited to; CPT-4, DSM-IV/V, ICD9/10, HCPC, modifiers, Revenue, Place of Service, National Drug Codes, DRG, California Medi-Cal aid codes, US Postal codes (plus four) etc. </t>
  </si>
  <si>
    <t>i.    Local codes/ Bill type/User and county defined tables with read/write ability</t>
  </si>
  <si>
    <t xml:space="preserve">(b)    The above tables should be maintained electronically, manually or both. </t>
  </si>
  <si>
    <t xml:space="preserve">(c)   Allow for manual modification of reference tables by security level. </t>
  </si>
  <si>
    <t xml:space="preserve">(d)     Support the state Medi-Cal crosswalk of service/billing codes and modifiers. Allow county access to make modifications to the crosswalk to accommodate rules for MH and SUD as needed. Maintain mapping history with effective and change dates. </t>
  </si>
  <si>
    <t>(e)    System must allow a unit type structure to accommodate;</t>
  </si>
  <si>
    <t>i.    Flat rate</t>
  </si>
  <si>
    <t>ii.    Per minute rate</t>
  </si>
  <si>
    <t>iii.    Inpatient 24 hr. rate</t>
  </si>
  <si>
    <t xml:space="preserve">v.    Unit rate = convert total minutes into units based on unit type set up with flexibility to accommodate different unit durations such as 15 min unit, 10 min unit etc., (Example convert 60 minutes into 4 - 15 minute units or for 10 minute units convert 60 minutes into 6 units to appear on the Medi-Cal claim only ) Accommodate a rounding rule for minutes above or below a threshold mark of 50% of the unit  or accommodate a fractional unit by %. </t>
  </si>
  <si>
    <t xml:space="preserve">(a)    To meet state and federal billing requirements the Service entry screen should include the following items; </t>
  </si>
  <si>
    <t>i.   Client number / result Client name</t>
  </si>
  <si>
    <t>ii.   Facility/Program ID</t>
  </si>
  <si>
    <t>iii.   Service Date</t>
  </si>
  <si>
    <t xml:space="preserve">iv.   Service/billing code </t>
  </si>
  <si>
    <t xml:space="preserve">v.   Duplicate Code (for MH only) </t>
  </si>
  <si>
    <t>vi.   Staff #</t>
  </si>
  <si>
    <t>vii.   Staff Duration</t>
  </si>
  <si>
    <t>viii.   Number in Group</t>
  </si>
  <si>
    <t xml:space="preserve">1.   Group Documentation Time </t>
  </si>
  <si>
    <t>ix.   Location (table)</t>
  </si>
  <si>
    <t>x.   Billing code</t>
  </si>
  <si>
    <t>xi.   Modifier1</t>
  </si>
  <si>
    <t>xii.   Modifier 2</t>
  </si>
  <si>
    <t>xiii.   Client Pregnant/Postpartum (Y/N)</t>
  </si>
  <si>
    <t>xiv.   Emergency Flag (Y/N)</t>
  </si>
  <si>
    <t xml:space="preserve">xv.   For SUD Only = NDC #  (county defined table with option to select the NDC code based on service/billing code mapping) (need multiple entry lines for # and Quantity and Unit) </t>
  </si>
  <si>
    <t>1.   For SUD Only = Quantity</t>
  </si>
  <si>
    <t>2.   For SUD Only = Unit</t>
  </si>
  <si>
    <t>xvi.   Show last changed (service modification date) and User Name</t>
  </si>
  <si>
    <t xml:space="preserve">xvii.   Show Service creation date </t>
  </si>
  <si>
    <t xml:space="preserve">xviii.   Show User Name who entered the service or indicate if loaded electronically </t>
  </si>
  <si>
    <t xml:space="preserve">xix.   And other county defined fields as needed. </t>
  </si>
  <si>
    <t xml:space="preserve">(b)   County ability to mark fields as required or optional. </t>
  </si>
  <si>
    <t>(a)   Services may be received from our contracted providers on a ASCX12N837I or P  file must be uploaded onto the clients account.</t>
  </si>
  <si>
    <t>i.   Create process to handle service entry errors or services prevented from upload based on ACBH business billing rules. Need the ability to return these errors electronically via an 835 file. (For example SUD Program 25 perinatal services require a pregnancy flag and if the flag is not present report this as an error.  See manual service entry below for further Prog 25 information.)</t>
  </si>
  <si>
    <t xml:space="preserve">(b)   Services may be uploaded from the ACBH EHR product (currently Clinicians Gateway) based on progress note and approval rules onto the clients account on a periodic basis (daily, weekly, monthly etc.) </t>
  </si>
  <si>
    <t>i.   Create process to handle service entry errors or services prevented from upload based on ACBH business billing rules. Need the ability to return these errors electronically. (For example SUD Program 25 perinatal services require a pregnancy flag and if the flag is not present report this as an error.  See manual service entry below for further Prog 25 information.)</t>
  </si>
  <si>
    <t xml:space="preserve">(c)   Develop a method to convert service/billing codes from an accounts payable system (FFS Managed Care in this RFP) and upload the converted service onto the clients account for billing. All rendering provider information must be included to meet billing requirements. </t>
  </si>
  <si>
    <t>i.   Create process to handle service entry errors or services prevented from upload based on ACBH business billing rules. Need the ability to return these errors electronically.</t>
  </si>
  <si>
    <t>(d)   At time of service entry a process must apply county defined service edit criteria such as :</t>
  </si>
  <si>
    <t xml:space="preserve">i.   For EHR MH services only= Perform a "duplicate service entry validation" for a client with  the same;  date of service, same service/billing code by the same rendering provider, same duration of service by same  facility/program and across different facility/programs. Do not load service but propose a potential duplicate code (see screen example below with explanation).   The  Medi-Cal duplicate codes are one of the three possible codes; 59 means different (distinct) service code, 76 means same service code, same service provider 77 means same service code, different service provider. Develop algorithm used to determine the proposed duplicate override code. </t>
  </si>
  <si>
    <t xml:space="preserve">ii.   For MH 837I/P file services only= Perform a "duplicate service entry validation" for a client for the same date of service, same service/billing code by the same rendering provider, same duration of service by same  facility/program and across different facility/programs. Do not load service but report on a error report to allow provider to determine if services are duplicate. In that case the provider will correct the service and return on another 837I/P file. </t>
  </si>
  <si>
    <t>iii.   Validate that the service code entered is allowable by the rendering service providers discipline per billing structure requirements.</t>
  </si>
  <si>
    <t>iv.   Validate that the location of service is allowable for the service/billing code  per the table.</t>
  </si>
  <si>
    <t>v.   Validate that the rendering staff number is a member of the facility/program.</t>
  </si>
  <si>
    <t xml:space="preserve">vi.   Validate that the duration of the service entered  is within the duration range  of the service code. </t>
  </si>
  <si>
    <t xml:space="preserve">vii.   Validate that the date of service/billing code is within the  date parameters of the code. </t>
  </si>
  <si>
    <t xml:space="preserve">viii.   SUD Only - Validate that the service/billing code maps to the correct NDC # code listing for that service/billing code within the NDC county defined table. </t>
  </si>
  <si>
    <t>ix.   Validate the date of service entered against the county business rule and if beyond the date range respond as needed. (example; late service for SUD 6 months for MH 1 year)</t>
  </si>
  <si>
    <t xml:space="preserve">x.   Edit criteria for SUD state program 25 Perinatal services which require a pregnancy flag. A warning message should  appear at point of service entry if pregnancy/postpartum flag = blank or NO, Pregnancy/Portpartum flag must be set to Yes  before existing the entry screen. </t>
  </si>
  <si>
    <t xml:space="preserve">xi.   When using a crisis stabilization facility/program service/billing code need to validate the emergency flag = Yes. </t>
  </si>
  <si>
    <t>xii.   Allow the county to create validation rules as required or needed.</t>
  </si>
  <si>
    <t>D/1 Electronic service upload (837 file or EHR  )</t>
  </si>
  <si>
    <t xml:space="preserve">(e)   Vendor to provide a process for an electronically uploaded service entry to be accepted as a void (-)  or to update a previously submitted service. Provide an edit of the claim to determine if the service  has been billed to a payor and list that exception on a report for staff to manually work. </t>
  </si>
  <si>
    <t xml:space="preserve">(f)   For  methadone Dosing Service only create an edit at time of service entry to validate that there are no other dosing service/billing codes on the same date of service within any facility/program per State SUD Billing lock rules. </t>
  </si>
  <si>
    <t xml:space="preserve">(a)   Provide multiple methods for manual Direct service entry. </t>
  </si>
  <si>
    <t>i.   Single Service entry</t>
  </si>
  <si>
    <t>ii.   Multiple (high volume service entry)</t>
  </si>
  <si>
    <t>iii.   Weekly Service entry (for 24 hr. and day Tx programs)</t>
  </si>
  <si>
    <t>iv.   Daily Service Entry (for 24 hr. and day Tx programs)</t>
  </si>
  <si>
    <t>v.   Ancillary Service Entry</t>
  </si>
  <si>
    <t>vi.   Dosing Service entry provide a daily or weekly dosing entry screen for SUD only with defaults and ability to override a day/s dose, at time of service entry validate that there are no other dosing service/billing codes on the same date of service.</t>
  </si>
  <si>
    <t>vii.   Urinalysis Entry Screen (SUD only)</t>
  </si>
  <si>
    <t>viii.   Create a Late service entry authorization for the screens above when service dates are outside of the county defined business rule.</t>
  </si>
  <si>
    <t xml:space="preserve">ix.   Allow county to identify required fields on all manual service entry screens. </t>
  </si>
  <si>
    <t>ii.   Validate that the service code entered is allowable by the rendering service providers discipline per billing structure requirements.</t>
  </si>
  <si>
    <t>iii.   Validate that the location of service is allowable for the service/billing code  per the table.</t>
  </si>
  <si>
    <t>iv.   Validate that the rendering staff number is a member of the facility/program.</t>
  </si>
  <si>
    <t xml:space="preserve">v.   Validate that the duration of the service entered  is within the duration range  of the service code. </t>
  </si>
  <si>
    <t xml:space="preserve">vi.   Validate that the date of service/billing code is within the  date parameters of the code. </t>
  </si>
  <si>
    <t xml:space="preserve">vii.   SUD Only - Validate that the service/billing code maps to the correct NDC # code listing for that service/billing code within the NDC county defined table. </t>
  </si>
  <si>
    <t>viii.    Validate the date of service entered against the county business rule and if beyond the date range respond as needed. (example; late service for SUD 6 months for MH 1 year)</t>
  </si>
  <si>
    <t xml:space="preserve">ix.   Edit criteria for SUD state program 25 Perinatal services which require a pregnancy flag. A warning message should  appear at point of service entry if pregnancy/postpartum flag = blank or NO, Pregnancy/Portpartum flag must be set to Yes  before existing the entry screen. </t>
  </si>
  <si>
    <t xml:space="preserve">x.   When using a crisis stabilization facility/program service/billing code need to validate the emergency flag = Yes. </t>
  </si>
  <si>
    <t>xi.   Allow the county to create validation rules as required or needed.</t>
  </si>
  <si>
    <t xml:space="preserve">i.   Used for Indirect MAA (Medi-Cal Administrative Activities) service type. Include generating a Daily Staff Log report by rendering provider as required of the MAA program.  </t>
  </si>
  <si>
    <t>(c)    All manually entered services should have edit capacity by user security level.</t>
  </si>
  <si>
    <t xml:space="preserve">(d)   At time of service entry provide a service duration calculation for Group services based on the state defined rules for MH and SUD. </t>
  </si>
  <si>
    <t xml:space="preserve">(e)   All manually entered services should appear on a  service summary screen to validate service prior to committing the service. </t>
  </si>
  <si>
    <t>(f)   Allow county the flexibility to determine when  services will create a claim record for the service associated to the clients insurance policies.  County to determine the number of days from entry of service to the creation of the claim record.</t>
  </si>
  <si>
    <t xml:space="preserve">(g)   Allow for the edit or deletion of  services entered prior to claim creation. </t>
  </si>
  <si>
    <t>(h)   At time of service entry system must apply service edit criteria such as:</t>
  </si>
  <si>
    <t xml:space="preserve">(a)   Allow the transfer of "unclaimed client services"  for; an individual client, open clients in a program or a batch of clients from one facility/program to another facility/program based on user security level. Provide tracking of facility/program changes. (such as when a provider opens clients in a wrong facility/program and a move is required to another facility/program) </t>
  </si>
  <si>
    <t>(a)    Develop an on-line screen (allows user defined views) to view client service transactions, include the following;</t>
  </si>
  <si>
    <t>i.   Client ID, facility/program, all data fields associated with the service entry.</t>
  </si>
  <si>
    <t xml:space="preserve">ii.   Show both the calculated service provider contracted amount and the county billing amount for the service. </t>
  </si>
  <si>
    <t xml:space="preserve">iii.   Provide the Group service cost  after  calculation. </t>
  </si>
  <si>
    <t>iv.   Show the current status and status date of; pending, sent, paid, void, replacement or hold or other user defined status values.</t>
  </si>
  <si>
    <t>v.   The financial responsibility code for insurer</t>
  </si>
  <si>
    <t>vi.   Episode associated to the service</t>
  </si>
  <si>
    <t>vii.   Authorization status</t>
  </si>
  <si>
    <t>viii.   Service/billing code Claim record date, Billing/claim submission date with insurance type plan.</t>
  </si>
  <si>
    <t>ix.   Posted Payments code/date/amount/source (Medi-Cal, Medicare Ins etc.) Indicate the approval code.</t>
  </si>
  <si>
    <t>x.   Posted Denial code/date/source (Medi-Cal, Medicare Ins etc.) Indicate that denial code.</t>
  </si>
  <si>
    <t>xi.    Adjustments code/date/amount/source  (Medi-Cal, Medicare Ins etc.)</t>
  </si>
  <si>
    <t>xii.   Other data elements as county defined</t>
  </si>
  <si>
    <t xml:space="preserve">xiii.   Record and display all changes made to the service with date and time stamp. </t>
  </si>
  <si>
    <t>i.   Date range</t>
  </si>
  <si>
    <t>ii.   By Provider</t>
  </si>
  <si>
    <t>iii.   By location</t>
  </si>
  <si>
    <t>iv.   By service payment balance</t>
  </si>
  <si>
    <t>(c)   Provide fields that will allow users to record "Special Billing Instructions" (via a table of County defined codes) for unique service(s) or for a specific month/year of services for a program. Provide an associated free text note area for users to make comments and report information that will allow County staff to take appropriate actions regarding the service(s). And provide the ability for users to attach associated documents. This functionality can be provided through the use of a module that is fully integrated with the main database. These fields will be used for the following:</t>
  </si>
  <si>
    <t>i.   Providers to report errors on services that have already claimed (i.e. duplicate entries, incorrect service/billing code or duration etc.) and report correction information that will allow County to take appropriate actions (i.e. Void and Replace).</t>
  </si>
  <si>
    <t>ii.   Providers to view 835 Medi-Cal denial information for services and indicate actions for the County to take (i.e. resubmit or keep denied). With a mechanism for County to record the actions taken.</t>
  </si>
  <si>
    <t>iii.   County staff to record special billing information regarding services (i.e. Medicare, insurance, Medi-Cal billing, program site certification issues, etc.) for Cost Settlement reconciliation, billing decisions, or other County purposes.</t>
  </si>
  <si>
    <t xml:space="preserve">(d)   Provide a report writing module for standard, adhoc or on demand reports. </t>
  </si>
  <si>
    <t>(a)   Support HIPAA compliant EDI format for all claims submissions</t>
  </si>
  <si>
    <t>(b)   Support the production of Fiscal Year TEST claim for edits prior to the REAL claim.</t>
  </si>
  <si>
    <t>(d)   Support the ability to force sequential billing based on county user defined rules</t>
  </si>
  <si>
    <t xml:space="preserve">(e)   Support a REBILL feature with the ability to direct the rebill to specific payors and or services. </t>
  </si>
  <si>
    <t xml:space="preserve">(f)   Provide the ability to segregate claims by payor and billing groups per Fiscal Year. </t>
  </si>
  <si>
    <t>(g)   Show the  billed date and ins plan on the client service summary screen.</t>
  </si>
  <si>
    <t>(h)   Run pending claim lines through a validation edit process and produce exception reports to allow correction prior to claim submission.</t>
  </si>
  <si>
    <t xml:space="preserve">(a)    Provide the ability to submit on-line an ASC X12N837I/P  to Medicare intermediary, by billing group, with unique tax ID numbers </t>
  </si>
  <si>
    <t xml:space="preserve">(b)   Follow any implemented "Incident To" rules </t>
  </si>
  <si>
    <t>(d)   Support the full audit trail tracking of claims submissions/resubmissions/rebill and actions according to State/County/Federal guidelines.</t>
  </si>
  <si>
    <t>(f)   Adhere to all CMS Medicare Billing Guidelines</t>
  </si>
  <si>
    <t xml:space="preserve">(c)   Show the  billed date and ins plan on the client service summary screen. </t>
  </si>
  <si>
    <t>(e)    For Coordination of Benefit (COB) plans, provide the ability to create a Medicare bill by billing group for services but not create a ASC X12N837I/P claim this is known as Shadow Claiming.</t>
  </si>
  <si>
    <t xml:space="preserve">(a)   Provide the ability to submit on-line an ASC X12N837I/P  to Medi-Cal, by billing group, with unique tax ID numbers. Produce a CSV file of the claims data per county specifications.  </t>
  </si>
  <si>
    <t xml:space="preserve">(b)   Claims may include both initial service and sequential cross-over claims, void claims and replacement claims. County wants option to segregate the running of claims by the claim type. </t>
  </si>
  <si>
    <t xml:space="preserve">(c)   Claims must meet all of the state billing requirements as stated in the state Billing Guide and  837 companion guide including all required loops and segments. </t>
  </si>
  <si>
    <t xml:space="preserve">(d)   Show the  billed date and ins plan on the client service summary screen. </t>
  </si>
  <si>
    <t>(e)   Support the full audit trail tracking of claims submissions/resubmissions/void/replacement actions according to State/County/Federal guidelines.</t>
  </si>
  <si>
    <t xml:space="preserve">(f)   Parse out  the claim by state legal entity, provider number  or NPI (organization or individual or both) as a dashboard report  and store as a viewable system report. </t>
  </si>
  <si>
    <t xml:space="preserve">(g)   Provide the ability to run Supplemental Medi-Cal claims for prior Fiscal Year as required by the state as a singular claim both in TEST and REAL mode. </t>
  </si>
  <si>
    <t xml:space="preserve">(a)   Provide a report writing module for all claim types for standard, adhoc or on demand reports. </t>
  </si>
  <si>
    <t>(a)    Print and reprint (for mailing purposes) the following billing forms according to industry standards with appropriately completed and formatted data, per billing group with unique tax ID numbers :</t>
  </si>
  <si>
    <t>(a)    Design custom client statements</t>
  </si>
  <si>
    <t>(a)    Bill services to a default payer of last resort other than the client or guarantor</t>
  </si>
  <si>
    <t xml:space="preserve">(a)    Provide the ability to submit on-line an ASC X1(b)   N837I/P  to Insurance, by billing group, with unique tax ID numbers </t>
  </si>
  <si>
    <t>(b)   . Use pre-printed client statements;</t>
  </si>
  <si>
    <t>(c)    For Coordination of Benefit (COB) plans, provide the ability to create a Insurance  bill by billing group for services but not create a paper claim form this is known as Shadow Claiming.</t>
  </si>
  <si>
    <t>(c)    For Coordination of Benefit (COB) plans, provide the ability to create a bill for services but not create a ASC X1(b)   N837I/P claim this is known as Shadow Claiming.</t>
  </si>
  <si>
    <t>(c)    Print client statements on demand;</t>
  </si>
  <si>
    <t xml:space="preserve">(d)    Print client statements in user-defined billing groups </t>
  </si>
  <si>
    <t>(e)    Suppress printing of client statement</t>
  </si>
  <si>
    <t>(f)    Create user-defined messages for letter generation</t>
  </si>
  <si>
    <t>(g)    Allow user to view the statement in the same format as the client</t>
  </si>
  <si>
    <t>(h)    Reprint previous statements</t>
  </si>
  <si>
    <t xml:space="preserve">(i)    Show the billed date for client statements on the client service summary screen. </t>
  </si>
  <si>
    <t xml:space="preserve">(b)   Show the  billed date and ins plan on the client service summary screen. </t>
  </si>
  <si>
    <t xml:space="preserve">(b)   Show the billed date and ins plan on the client service summary screen. </t>
  </si>
  <si>
    <t>i.   CMS 1500 (HCFA1500)</t>
  </si>
  <si>
    <t>ii.   UB04</t>
  </si>
  <si>
    <t xml:space="preserve">Allow appointed staff to create basic reports via a on-line utility per security level and meet HIPAA requirements. </t>
  </si>
  <si>
    <t>(a)   Manage multiple reimbursement methodologies including but not limited to the following types;</t>
  </si>
  <si>
    <t>i.   Contractual rate</t>
  </si>
  <si>
    <t>ii.   Fee-For-Service (FFS)</t>
  </si>
  <si>
    <t>iii.   Case Rate</t>
  </si>
  <si>
    <t>iv.   Capitation</t>
  </si>
  <si>
    <t>v.   Fixed Rate</t>
  </si>
  <si>
    <t>vi.   Bundling or unbundling of service codes (per date of service) by payer/provider</t>
  </si>
  <si>
    <t>vii.   vSelf pay</t>
  </si>
  <si>
    <t>viii.   Sliding Fee Scale (UMDAP)</t>
  </si>
  <si>
    <t>ix.   Local Adjustments</t>
  </si>
  <si>
    <t xml:space="preserve">(b)   Identify overpayments and a method to process a Pay Back to selected payor or plan and post notes to the adjustment such as check number and check date.  </t>
  </si>
  <si>
    <t>(c)   Develop/maintain user defined rules/system tables for payment and adjustment codes, including the ability to create county defined category and manner in which the system processes these payment and adjustment codes</t>
  </si>
  <si>
    <t>(d)   Ability to create a unique table of adjustment codes to;</t>
  </si>
  <si>
    <t>(e)   Apply manual adjustments to the annual liability limit</t>
  </si>
  <si>
    <t>(f)   County staff to apply special negotiated payment arrangements</t>
  </si>
  <si>
    <t>(g)   Receive and process an ASC X12N 835 transaction remittance file from multiple payers</t>
  </si>
  <si>
    <t xml:space="preserve">i.   Processing of the 835 payments/denials should be supported by an internal report that needs to be distributed to providers. </t>
  </si>
  <si>
    <t xml:space="preserve">(h)   Receive  remittance files from contract providers for Medicare or insurance payments. </t>
  </si>
  <si>
    <t>(i)   Manually post payments, adjustments and denials to a line item (or account);</t>
  </si>
  <si>
    <t>(j)   Automatically generate service to cascade bill to next payor after payment or denial has been posted.</t>
  </si>
  <si>
    <t xml:space="preserve">(k)   Generate payment, denial and adjustment posting reports for account balancing. </t>
  </si>
  <si>
    <t>(l)   Allow the correction of a payment;</t>
  </si>
  <si>
    <t xml:space="preserve">i.   Prior to any cascade claiming </t>
  </si>
  <si>
    <t xml:space="preserve">ii.   Provide a report writing module for standard, adhoc or on demand reports. </t>
  </si>
  <si>
    <t>The purpose of this module is to describe the multiple data  sets required for Legal Entity /Organization facility/program/FFS provider/group (referred to as Provider in this document) with data required for state or federal billing. Some data actually appears on the claim form (paper or electronic) some data is recorded for internal identification of funding streams, credentialing or other state or federal reporting purposes (NACT-274, Provider Directory).</t>
  </si>
  <si>
    <t>(a)   Utilize the billed service date for the creation of a Aged Receivable report. Provide detailed and summary level account receivable aging report sorted by:</t>
  </si>
  <si>
    <t>i.   Client</t>
  </si>
  <si>
    <t>ii.   Payer (Medicare, Insurance and patient)</t>
  </si>
  <si>
    <t xml:space="preserve">iii.   Provider (by facility/program) </t>
  </si>
  <si>
    <t>iv.   Insurance Plan</t>
  </si>
  <si>
    <t>v.   By Aged Date range</t>
  </si>
  <si>
    <t>(b)   Track missing service/billing codes from the EHR or appointment scheduling.</t>
  </si>
  <si>
    <t>(c)   Create Overpayment  reports based on a credit service/billing code balance.</t>
  </si>
  <si>
    <t xml:space="preserve">(d)   Create reports of all services billed (test and real claims) to each insurance plan by facility for electronic distribution unless identified as a Shadow Claim. </t>
  </si>
  <si>
    <t xml:space="preserve">(e)   Create a monthly  claimed service/billing report at a summary level for each insurance Type. </t>
  </si>
  <si>
    <t xml:space="preserve">(f)   Create report of manually entered payments/adjustments for staff review prior to or after records being committed, for account receivable balancing on demand. </t>
  </si>
  <si>
    <t>(g)   Pre-Medi-Cal claiming report of potential denials, needs to be distributed to provider agencies.</t>
  </si>
  <si>
    <t>(h)   Create report of denials posted on demand.</t>
  </si>
  <si>
    <t>(i)   Provide audit reports for service/billing code without any payer source. May distribute by facility for response.</t>
  </si>
  <si>
    <t>(j)   Generate Medi-Cal cost report (356) per state guidelines.</t>
  </si>
  <si>
    <t xml:space="preserve">(k)   Report of service/billing codes that are unable to committ in the system and may not bill due to various system validation issues based on business rules. (Daily)  </t>
  </si>
  <si>
    <t xml:space="preserve">(l)   Develop the ability to report unpaid client service/billing  to an outside collection facility. </t>
  </si>
  <si>
    <t xml:space="preserve">(m)   SUD National Drug Code  (NDC) missing report. </t>
  </si>
  <si>
    <t>(n)   Provide a report writing module for standard, adhoc or on demand reports.</t>
  </si>
  <si>
    <t>Legal Entity/Organization Data Set</t>
  </si>
  <si>
    <t>Facility /Program/FFS Individual or Group Data Set</t>
  </si>
  <si>
    <t>The purpose of this module is to describe the set-up of  a service/billing codes associated with facility/program/FFS provider/group with data required for state or federal billing and State reporting as required for the state Mental Health Plan and the state SUD Waiver or for other contracted services . Some data actually appears on the claim form (paper or electronic) some data is recorded for internal identification of funding streams, or other state or federal billing and State reporting purposes.</t>
  </si>
  <si>
    <t>(a)   Provide a tracking method to store history of changed data in this module with changed stamp date by user.</t>
  </si>
  <si>
    <t xml:space="preserve">(a)   Legal Entity; Name, number, start and end dates, address, web site, days of operation, hours of operation, tax ID#, vendor ID#,  and multiple contact information. Provide tracking method to store history of changed data with change stamp, date and user. </t>
  </si>
  <si>
    <t xml:space="preserve">(b)   ACBH Network Office Information; Program Manager Name, Fiscal Manager Name, Administrative Point Person Name, and other county defined items as needed for state and federal requirements. </t>
  </si>
  <si>
    <t xml:space="preserve">(a)   Provider identification number (Facility/program or FFS provider/group) </t>
  </si>
  <si>
    <t xml:space="preserve">(ba)   Provider Legal Business  Name (start and stop dates with history of changes) </t>
  </si>
  <si>
    <t xml:space="preserve">(c)   Provider Doing Business As Name  (start and stop dates with history of changes) </t>
  </si>
  <si>
    <t>(d)   Provider record Start date and End date</t>
  </si>
  <si>
    <t xml:space="preserve">(e)   Legal Entity # (this field will allow the linkage of the facility program to the Legal Entity as one to one or many to one)  </t>
  </si>
  <si>
    <t>(f)   Facility/Program contact information (Program Director/Administrative Staff/Contact etc) Name/ Phone/ Email/website) Include start and stop date for each contact.  Provide a tracking method to store history of changed data in this module with changed stamp date by user.</t>
  </si>
  <si>
    <t>(g)   Facility NPI # (when a Facility/program provider)</t>
  </si>
  <si>
    <t>(h)   Facility Taxonomy code</t>
  </si>
  <si>
    <t xml:space="preserve">(i)   Individual NPI# (when a FFS individual provider) </t>
  </si>
  <si>
    <t>(j)   Individual Taxonomy Code</t>
  </si>
  <si>
    <t xml:space="preserve">(k)   Service Provider Type = county defined table (County, MH CBO, FFS CBO, FFS Indv, FFS Group, SUD CBO , City of Berk CBO)  </t>
  </si>
  <si>
    <t>(l)   MH Program (Modality) Type: ( county defined table, example OP, IP, Day Treatment, Residential, Hospital etc) (the Modality would be linked to the Diagnosis master for use of  IP/OP/or Both Diagnosis for open episodes for the facility/program)</t>
  </si>
  <si>
    <t>(m)   Out of County Program( Y/N)</t>
  </si>
  <si>
    <t>(n)   MH Population - county defined table (with one to many)</t>
  </si>
  <si>
    <t xml:space="preserve">(o)   SUD ASAM Level - County defined table </t>
  </si>
  <si>
    <t xml:space="preserve">(p)   SUD Population- County defined table </t>
  </si>
  <si>
    <t>(q)   Facility program type: county defined table (ERMHS, CESDC, etc)</t>
  </si>
  <si>
    <t>(r)   Medi-Cal Provider Number</t>
  </si>
  <si>
    <t>(s)   Medi-Cal PIN #: (linked to the 270/271 process)</t>
  </si>
  <si>
    <t>(t)   Medi-Cal Mode</t>
  </si>
  <si>
    <t>(u)   Medi-Cal Program Code (State Reporting)</t>
  </si>
  <si>
    <t>(v)   Medi-Cal FFS Note (required for Medi-Cal claim for Managed Care Providers)</t>
  </si>
  <si>
    <t>(w)   Drug Medi-Cal number (SUD only)</t>
  </si>
  <si>
    <t>(x)   Medicare Provider #</t>
  </si>
  <si>
    <t>(y)   Service Site Address=  (Street/City/State/Zip+4 and phone #)</t>
  </si>
  <si>
    <t>(z)   Days of Operation</t>
  </si>
  <si>
    <t>(aa)   Hours of Operation</t>
  </si>
  <si>
    <t>(ab)   Fire Clearance Date (ability to store history for view)</t>
  </si>
  <si>
    <t>(ac)   Payors = county defined table =(County/Medicare/Insurance/Medi-Cal HPAC etc)</t>
  </si>
  <si>
    <t>(ad)   Funding Stream = county defined table with multiple selection  = (Medi-Cal/CFS/Probation/SAPT)</t>
  </si>
  <si>
    <t>(ae)   CSI  Provider Number</t>
  </si>
  <si>
    <t>(af)   CSI Name</t>
  </si>
  <si>
    <t>(ag)   Collect CalOMS (Y/N) ?</t>
  </si>
  <si>
    <t>(ah)   CalOMS Provider Number</t>
  </si>
  <si>
    <t>(ai)   CalOMS Provider Number for OOCR</t>
  </si>
  <si>
    <t>(aj)   CalOMS Service Type</t>
  </si>
  <si>
    <t>(ak)   Utilization Review Type = county defined table, associated with Provider Type (i.e. = MH IP/MH OP/MH Dy Treatment/SUD OP/SUD Meth/SUD IP RES/ etc)
UR type should be associated with the type of program which may or may not require Authorization, also allow a facility/program identifier to have a unique county defined type.</t>
  </si>
  <si>
    <t>(al)   Other County Defined Facility/program data fields (i.e. For Cost Reporting and NACT Reporting purposes)</t>
  </si>
  <si>
    <t xml:space="preserve">(am)    NOTE: FFS Managed Care individual providers and or group providers have additional requirements for this provider set up to accommodate the unique referral and payment process. See the "Provider Requirements" section in this RFP for Claims Administration. </t>
  </si>
  <si>
    <t>(a)   Create a unique service/billing code based on ACBH county service delivery and state contractual requirements (MH/SUD)</t>
  </si>
  <si>
    <t xml:space="preserve">Per State Medi-Cal claiming requirements the vendor must provide the National Drug Code data for MATT drugs per State requirements </t>
  </si>
  <si>
    <t>Per State claiming requirements the vendor must provide 5 diagnosis code fields (primary, secondary, third, fourth and fifth) for State reporting.  The diagnosis master must be flexibile to meet these needs</t>
  </si>
  <si>
    <t>i.   Service/billing code number</t>
  </si>
  <si>
    <t xml:space="preserve">ii.   Service/billing code name </t>
  </si>
  <si>
    <t>iii.   Code description and purpose</t>
  </si>
  <si>
    <t>iv.   Start date</t>
  </si>
  <si>
    <t>v.   Stop Date</t>
  </si>
  <si>
    <t>vi.   Service type (county defined table, MH IP/MHOP/MHTAY ETC )</t>
  </si>
  <si>
    <t>vii.   Duration = Minimum minutes and Maximum minutes</t>
  </si>
  <si>
    <t>viii.   Default Duration</t>
  </si>
  <si>
    <t>ix.   Group Duration = Minimum minutes and Maximum minutes</t>
  </si>
  <si>
    <t>x.   Mode of Service (state code  requirement)</t>
  </si>
  <si>
    <t>xi.   Service Function Code (state code requirement)</t>
  </si>
  <si>
    <t>xii.   CSI Service Function Code</t>
  </si>
  <si>
    <t>xiii.   Payor = county defined table ( Medicare, Insurance, Medi-Cal, HealthPac,  county or patient)</t>
  </si>
  <si>
    <t xml:space="preserve">xiv.   Unit type code = System defined code to include; flat/case/per minute/unit (10 or 15 min) etc. </t>
  </si>
  <si>
    <t xml:space="preserve">xv.   Medicare exempt claiming </t>
  </si>
  <si>
    <t>xvi.   NDC # (required field for NDC service codes)</t>
  </si>
  <si>
    <t>xvii.   Bill staff with out NPI  (Y/N)</t>
  </si>
  <si>
    <t>xviii.   Service Staff type (map to internal discipline type)</t>
  </si>
  <si>
    <t xml:space="preserve">xix.   Service Location (national standard table) </t>
  </si>
  <si>
    <t>xx.   Reference to a Cross walk for a HCPC code one or many modifiers or other required billing data.</t>
  </si>
  <si>
    <t>xxi.   Potential Payor (county defined table)</t>
  </si>
  <si>
    <t>xxii.   Creation and/or update date, datestamp and user ID</t>
  </si>
  <si>
    <t>xxiii.   Comment: free text</t>
  </si>
  <si>
    <t>i.   Rate flag (Y/N) - ACBH staff need the flexibility to turn the rates on/off as needed throught the fiscal year by administrative access level defined by the county.</t>
  </si>
  <si>
    <t>ii.   Billing rate = this $ amount is used to calculate the total charge of the service with the duration and unit of service. This amount may differ per facility/program on a fiscal year basis. This amount is billed to all payors. This flexibity is required to meet State Cost Reporting.</t>
  </si>
  <si>
    <t xml:space="preserve">iii.   Alternate rate =  this $ amount is used to calculate the total charge of the service with the duration and unit of service. This amount may differ per facility/program on a fiscal year basis. This amount is the contracted rate paid to the provider. </t>
  </si>
  <si>
    <t>iv.   Utilization Action = (Y/N)</t>
  </si>
  <si>
    <t>v.   Utilization Type = County defined table</t>
  </si>
  <si>
    <t xml:space="preserve">vi.   Utilization Actions </t>
  </si>
  <si>
    <t xml:space="preserve">vii.   Initial, No Medical Necessity, Reg Ext, Admin Day, Admin Day SUD, Retroactive, Deferred, Retro Disallow. </t>
  </si>
  <si>
    <t xml:space="preserve">viii.   Note: The service/billing code is mapped to the Master Insurance Service/Billing Code Table that directs the service/billing code for billing activities per payor. See this RFP Benefits and Insurance section for that information. </t>
  </si>
  <si>
    <t>(b)   In addition, unique service/billing codes are linked to the ACBH contract with our CBO providers and must be attached to the facility/program in order to control the following items associated to the provider contract.  This flexibiltiy is essential to supporting State Cost Reporting.</t>
  </si>
  <si>
    <t xml:space="preserve">(a)    Include all ICD-10 dx codes on the Diagnosis master table </t>
  </si>
  <si>
    <t>i.   By security level and per state requirements , allow county staff to setup an ICD-10 diagnosis code table for the identification of diagnosis code by inpatient, outpatient or both for Mental Health and Substance Use Disorder clients.</t>
  </si>
  <si>
    <t>ii.   By security level allow county to indicate which sets of ICD-10 diagnosis codes are for Mental Health and Substance Use Disorder.</t>
  </si>
  <si>
    <t>(b)   Billing:</t>
  </si>
  <si>
    <t xml:space="preserve">i.   Only primary ICD-10 Diagnosis codes are to be submitted per each claim line. The clinical note requires the DSM5 code then translated from DSM5 to ICD-10 per the State allowable code list.  Vendor must provide this function. </t>
  </si>
  <si>
    <t>(c)   State Reporting:</t>
  </si>
  <si>
    <t>i.   Per State CSI reporting requirements, mental health Dx codes must be used in primary and seconday fields - may allow all other dx codes in third through fifth dx code fields.Per state CSI Data Dictionary.</t>
  </si>
  <si>
    <t>The purpose of this module is to describe the required staff data for Clinical and Non-Clinical staff used for; billing/claiming, monthly Federal and State reporting requirements such as NACT-274, Provider Directory, Federal Exclusion checks, and Rendering Service Provider credentialing.</t>
  </si>
  <si>
    <t xml:space="preserve">(a)   National Drug Code (NDC)   </t>
  </si>
  <si>
    <t>(b)   NDC Drug Quantity</t>
  </si>
  <si>
    <t>(c)   NDC Drug Unit</t>
  </si>
  <si>
    <t>(d)   NDC Drug Name</t>
  </si>
  <si>
    <t>(e)   NDC Drug Description</t>
  </si>
  <si>
    <t>(f)   Effective Date/Expiration Date</t>
  </si>
  <si>
    <t xml:space="preserve">(g)   Record Stamp </t>
  </si>
  <si>
    <t>(h)   Change stamp</t>
  </si>
  <si>
    <t>(a)   Create a system generated staff number</t>
  </si>
  <si>
    <t xml:space="preserve">(b)   Staff start/end date </t>
  </si>
  <si>
    <t>(c)   Staff type= clinical and non clinical staff (county defined table)</t>
  </si>
  <si>
    <t xml:space="preserve">(d)   Staff legal name= first name, middle name or initial, last name, also provide for other name such as nickname or alias name with ability to track history of name changes with change date stamp and by user. </t>
  </si>
  <si>
    <t xml:space="preserve">(e)   Date of Birth and Place of birth </t>
  </si>
  <si>
    <t>(f)   Gender (county defined table)</t>
  </si>
  <si>
    <t>(g)   Social Security Number</t>
  </si>
  <si>
    <t xml:space="preserve">(h)   Work Permit Number OR Individual Tax Identification Number (ITIN)  if no SSN </t>
  </si>
  <si>
    <t xml:space="preserve">(i)   Ethnicity (county defined table) </t>
  </si>
  <si>
    <t>(j)   Language spoken &amp; proficiency level (county define table)</t>
  </si>
  <si>
    <t>(k)   Staff personal info; Home address street/city/state/zip, work email address, personal email address</t>
  </si>
  <si>
    <t xml:space="preserve">(l)   Clinical staff discipline - (county defined table with suffix)  used for service billing/claiming  </t>
  </si>
  <si>
    <t>i.    Staff Waiver Start Date/ End Date</t>
  </si>
  <si>
    <t>ii.   Discipline Note: Free text</t>
  </si>
  <si>
    <t>(m)   Assigned to Facility/programs  (ability to link more than one facility/program) used for billing/claiming</t>
  </si>
  <si>
    <t>i.   Facility/program name (accommodate multiple)</t>
  </si>
  <si>
    <t>ii.   Facility/program address street/city/state/zip (accommodate multiple locations)</t>
  </si>
  <si>
    <t xml:space="preserve">(n)   Individual staff NPI - required for clinical staff </t>
  </si>
  <si>
    <t>(o)   Taxonomy Codes</t>
  </si>
  <si>
    <t>i.   Medicare taxonomy code (mapped for allowable Medicare billing)</t>
  </si>
  <si>
    <t>ii.   FFS Managed care taxonomy code</t>
  </si>
  <si>
    <t xml:space="preserve">iii.   Medi-Cal taxonomy code </t>
  </si>
  <si>
    <t>(p)   Medicare Provider number</t>
  </si>
  <si>
    <t xml:space="preserve">i.   Medicare enrollment effective / expiration date - (field used for Medicare billing edit) </t>
  </si>
  <si>
    <t>(q)   License type (county defined list of boards) license # and  effective date / expiration date, renewal date (auto renewal date based on one year from effective date)</t>
  </si>
  <si>
    <t>(r)   License DEA # effective date /expiration date, renewal date  (auto renewal date based on one year from effective date)</t>
  </si>
  <si>
    <t xml:space="preserve">(s)   Individual SUD certification by (county defined list)  </t>
  </si>
  <si>
    <t>(t)   SUD Cert effective date / expiration date</t>
  </si>
  <si>
    <t>(u)   Staff credential effective date and expiration date, renewal date   (auto renewal date based on one year from effective date)</t>
  </si>
  <si>
    <t>(v)   Clinicians Clinical and Therapeutic treatment modality (county defined table) one to many options allowed</t>
  </si>
  <si>
    <t>(w)   Hours of employment (FTE) (for State reporting)</t>
  </si>
  <si>
    <t>(x)   Identify staff as "Hands on User" by county defined table - on to many options allowed  (used for State auditing)</t>
  </si>
  <si>
    <t>(y)   Hours of Cultural Competence Training Completed</t>
  </si>
  <si>
    <t xml:space="preserve">(z)   Number of Medi-Cal Beneficiaries accepting </t>
  </si>
  <si>
    <t>(aa)   Clinician treating by age population - county defined table - one to many options allowed</t>
  </si>
  <si>
    <t>(ab)   Clinician treating by specially population - county defined table - one to many options allowed</t>
  </si>
  <si>
    <t>(ac)   Clinician treating by modality - county defined table - one or many options allowed</t>
  </si>
  <si>
    <t xml:space="preserve">(ad)   NOTE: FFS Managed Care individual providers and or group providers have additional requirements for this provider set up to accommodate the unique referral and payment process. See the "Provider Requirements" section in this RFP for Claims Administration. </t>
  </si>
  <si>
    <r>
      <t xml:space="preserve">(j)    Provide ability to capture and track Consumer </t>
    </r>
    <r>
      <rPr>
        <b/>
        <sz val="10"/>
        <color theme="1"/>
        <rFont val="Calibri"/>
        <family val="2"/>
        <scheme val="minor"/>
      </rPr>
      <t>Presenting Problem</t>
    </r>
    <r>
      <rPr>
        <sz val="10"/>
        <color theme="1"/>
        <rFont val="Calibri"/>
        <family val="2"/>
        <scheme val="minor"/>
      </rPr>
      <t xml:space="preserve">  for staff to record the consumers issue, include the following data with ability to add additional items as needed. (Check box's are preferred with the ability to select multiple items within each category.)</t>
    </r>
  </si>
  <si>
    <t xml:space="preserve">ii.    Identify caller, Medi-Cal county, insurance type, staff, danger to self, presenting problem table with drop down lists with multiple selections as defined by the county. </t>
  </si>
  <si>
    <t>The purpose of this section is to describe the data needed in the system for Mental Health, Substance Use Disorder or FFS Managed Care referrals to match a clients service needs with an appropriate provider by acuity level, service location, specialty service, ethnicity, language spoken, ease of transportation, client insurance plan and other criteria. All clients will be screened through the  Pre-Consumer module prior to the determination of performing a referral to either MH, SUD or FFS Managed Care providers. All referred clients must be Registered in the appropriate level of care (MH/FFSMgdCare/SUD) for the services they are to receive.   Referral is based on the Level of Care and client preference and the availability of the provider at the time of referral.</t>
  </si>
  <si>
    <t>(a)    System must allow only ONE client registration number per unique client to be used across all client databases. (MH, SUD and FFS Managed Care)</t>
  </si>
  <si>
    <t xml:space="preserve">(b)    Staff must make the decision to register the client  only after performing a search of the database for the client to prevent duplicate client registrations.  (See General Product and Usability - Client Search) The system must NOT allow clients to be entered more than once with matching SSN (exclude default 999), CIN # or MBI#. </t>
  </si>
  <si>
    <t>(d)    The system must generate a unique client ID number at the time of registration that is linked back to Contact Tracking. This number will follow the client through out all levels of care (MH/FFSMgdCare/SUD) the system.</t>
  </si>
  <si>
    <t>i.    Merge all information from two client records into one single record including client demographic, financial and clinical information. Record the history of the merge across all programs, (MH/SUD/FFSManaged Care). With the ability for staff to determine which client number to keep.</t>
  </si>
  <si>
    <t>ii.    Special Program Identifiers (see item (ac) below for Special Program module information)</t>
  </si>
  <si>
    <t xml:space="preserve">(a)    Develop an episode of care tied to a facility/program/FFS managed care plan provider identifier with required and non-required fields, some with drop down lists. Episode should include the follow but are not limited to this list; </t>
  </si>
  <si>
    <r>
      <t xml:space="preserve">(b)    Allow multiple episodes for the same time periods for </t>
    </r>
    <r>
      <rPr>
        <u/>
        <sz val="10"/>
        <rFont val="Calibri"/>
        <family val="2"/>
        <scheme val="minor"/>
      </rPr>
      <t>different</t>
    </r>
    <r>
      <rPr>
        <sz val="10"/>
        <rFont val="Calibri"/>
        <family val="2"/>
        <scheme val="minor"/>
      </rPr>
      <t xml:space="preserve"> facility/program/FFS managed care plan provider  that may exist open at the same time.   </t>
    </r>
  </si>
  <si>
    <t xml:space="preserve">ix.    End date = when an end date is entered for an Insurance Plan the system should automatically enter that "end date" on each open client  insurance policy to prevent billing after the end date. Should allow for a future date to be entered as the expiration date. When a retroactive end  date is entered then a warning message should go on the clients account and a report should be generated to report clients affected by the retroactive date activity. </t>
  </si>
  <si>
    <t>(a)    Develop methods to electronically upload monthly Medi-Cal eligibility from the MMEF (1779 File), (see item (d) for data required)</t>
  </si>
  <si>
    <t>i.     Create method to electronically upload all monthly eligibility from the state MMEF 1779 file including retroactive Medi-Cal records for all months included on the file. Client match is based on same Name, Sex, CIN, Social Security, MBI and Date of Birth or county matching criteria as defined.</t>
  </si>
  <si>
    <t>(b)    Provide a module to allow staff to perform an on-line inquiry 270/271 process to automatically create a Medi-Cal eligibility policy for a unique month/year. Client match is based on same Name, Sex, CIN, Social Security, MBI and Date of Birth or county matching criteria as defined. The Medi-Cal eligibility record must include the standard fields as identified in item (d) below.</t>
  </si>
  <si>
    <t>i.    Allow individual user to perform the 270/271 in batch process that automatically create the Medi-Cal eligibility policy for each confirmed eligibility policy for each client in the batch query. Client match is based on same Name, Sex, CIN, Social Security and Date of Birth or county matching criteria as needed. To include the standard fields as identified in (d)  below.  Vendor to meet the state batch submission requirements.</t>
  </si>
  <si>
    <t>ii.    Allow Information systems to perform the 270/271 in a large batch process that automatically creates the eligibility policy for each confirmed eligibility policy for each client in the batch query. Client match is based on same Name, Sex, CIN, Social Security and Date of Birth or county matching criteria as needed.. To include the standard fields as identified in (d)  below.  Vendor to meet the state batch submission requirements.</t>
  </si>
  <si>
    <t xml:space="preserve">(h)    Allow user per security level to UPDATE an existing Medi-Cal eligibility policy for any/all items in the record such as those mentioned in item (d) above. </t>
  </si>
  <si>
    <t xml:space="preserve">i.    Per a facility/program request, propose the earliest service date (by date/time stamp) in the month/year for applying the unmet SOC amount. See report section in item (b) below. </t>
  </si>
  <si>
    <r>
      <t xml:space="preserve">i.    In the automated method to create the Medicare A/B policies  include informational  fields to indicate Medicare Part D with </t>
    </r>
    <r>
      <rPr>
        <sz val="10"/>
        <rFont val="Calibri"/>
        <family val="2"/>
      </rPr>
      <t>the DHCS carrier code #, source-ID, plan-ID. No Part D policy will be auto-generated. Client match is based on same Name, Sex, CIN, Social Security, MBI and Date of Birth or county matching criteria as defined.</t>
    </r>
  </si>
  <si>
    <r>
      <t xml:space="preserve">iv.    Group 
</t>
    </r>
    <r>
      <rPr>
        <u/>
        <sz val="10"/>
        <rFont val="Calibri"/>
        <family val="2"/>
        <scheme val="minor"/>
      </rPr>
      <t>Calculation for MH</t>
    </r>
    <r>
      <rPr>
        <sz val="10"/>
        <rFont val="Calibri"/>
        <family val="2"/>
        <scheme val="minor"/>
      </rPr>
      <t xml:space="preserve"> = divide the  total minutes for the group session (includes travel and documentation time) by number in the group, then calculate the unit as described below in Unit rate
</t>
    </r>
    <r>
      <rPr>
        <u/>
        <sz val="10"/>
        <rFont val="Calibri"/>
        <family val="2"/>
        <scheme val="minor"/>
      </rPr>
      <t>Calculation for SUD</t>
    </r>
    <r>
      <rPr>
        <sz val="10"/>
        <rFont val="Calibri"/>
        <family val="2"/>
        <scheme val="minor"/>
      </rPr>
      <t xml:space="preserve"> =  divide the  total minutes for the group session (includes travel time) by number in the group, add the documentation time (per unique client) minutes to the group minutes then calculate the unit as described below in Unit rate.</t>
    </r>
  </si>
  <si>
    <r>
      <t xml:space="preserve">(b)  Provide method for manual  service entry of an "indirect service" (performed as an activity to a group or community </t>
    </r>
    <r>
      <rPr>
        <u/>
        <sz val="10"/>
        <rFont val="Calibri"/>
        <family val="2"/>
        <scheme val="minor"/>
      </rPr>
      <t>not</t>
    </r>
    <r>
      <rPr>
        <sz val="10"/>
        <rFont val="Calibri"/>
        <family val="2"/>
        <scheme val="minor"/>
      </rPr>
      <t xml:space="preserve"> associated to a specific client OR associated to a specific client).</t>
    </r>
  </si>
  <si>
    <t>(b)    Ability to configure permissions for access to pre-consumer information based on organization, user role, or user permission group.</t>
  </si>
  <si>
    <t>(a)    Vendor and county to collaborate on the development of Master Insurance Plans for Medicare A, Medicare B Noridian, Medicare Secondary Part B, Medicare Secondary Part A, Medicare Part C, Medicare Railroad Retiree, Medi-Cal Insurance Plans. Patient Payor to have its own Insurance Plan. Allow private Master Insurance Plan development and maintenance by county staff by security level.</t>
  </si>
  <si>
    <t xml:space="preserve">(d)     For all methods of Medi-Cal eligibility verification per client account, record NEW Medi-Cal eligibility policy or add monthly  or retroactive months to an existing Medi-Cal plan with the following information; </t>
  </si>
  <si>
    <t>x.    Process status (active, superseded, pending, error)</t>
  </si>
  <si>
    <t xml:space="preserve">(f)    Create a process to compare MMEF Medi-Cal eligibility for the current month with the past month to create a Missing Eligibility report for staff to work. In addition post an Alert message on the clients main record (i.e. registration and EHR) to inform clinicians and staff of the missing monthly/year eligibility record.  </t>
  </si>
  <si>
    <t xml:space="preserve">(g)    Post an Alert message on the clients main record (i.e. registration and EHR) for retroactive Medi-Cal eligibility record (month/year) added  to the eligibility record that may have an impact on claims. </t>
  </si>
  <si>
    <t xml:space="preserve">ii.    Once the service date is selected and confirmed by the ACBH designated user, the system should perform a  verification that will apply the service cost amount towards the client's unmet SOC amount at the State and reflect the adjusted SOC amount in the response message (see below #5)  from the State Medi-Cal system. Note: The SOC applied amount cannot be greater than the client’s cost of service. The system should mark the portion ($) of the service that was applied to the SOC in order to prevent the portion ($) of the service from claiming to Medi-Cal.  </t>
  </si>
  <si>
    <t>v.    Auto Assign payor sources based on County defined hierarchy (e.g. Medi-Cal, Medicare, client, etc.)</t>
  </si>
  <si>
    <t xml:space="preserve">(g)  The process and letter may differ depending on the Type of Referral.  The County must be able to customize the by referral type. </t>
  </si>
  <si>
    <t xml:space="preserve">(i)  The system must provide a workflow capability so that a referral request can be routed to multiple staff members, each of which may enter different beneficiary registration information into the system (demographics, insurance, etc.).    </t>
  </si>
  <si>
    <t>Will Not Support</t>
  </si>
  <si>
    <t>Score</t>
  </si>
  <si>
    <t>Response</t>
  </si>
  <si>
    <t>No Response.</t>
  </si>
  <si>
    <t>weight</t>
  </si>
  <si>
    <t>Assigned Response Value</t>
  </si>
  <si>
    <t>Desired; however, not critical to have in system</t>
  </si>
  <si>
    <t>System should contain a real time interface with the clinical EHR system that provides rapid information sharing and updates based on ACBH business rules and to meet Federal and State requirements, flexibiity to allow county defined tables, county defined messages, system access based on user security level, system flexiblity to allow county identified fields as optional or required.</t>
  </si>
  <si>
    <t>(a) Allow data to be exchanged</t>
  </si>
  <si>
    <t>ii. automatically exchange data bi-directionally according to business rules as established by the County</t>
  </si>
  <si>
    <t>(b) Share the following data in real time or with short delay</t>
  </si>
  <si>
    <t>i. Client Data associated with unique Client ID</t>
  </si>
  <si>
    <t xml:space="preserve">(f) Communicate when pre-consumer becomes a registered client, to trigger association of any pre-consumer client data and records with registered client data and records. </t>
  </si>
  <si>
    <t xml:space="preserve">a. When duplicate client ID #s are merged or deleted, the de-activated # is retained as a reference within the client chart. </t>
  </si>
  <si>
    <t>ii. Staff data fields</t>
  </si>
  <si>
    <t xml:space="preserve"> iii. Service/Billing Code tables</t>
  </si>
  <si>
    <t xml:space="preserve">  1. Definitions</t>
  </si>
  <si>
    <t xml:space="preserve">  2. Duration allowed</t>
  </si>
  <si>
    <t xml:space="preserve">  3. Staff Discipline allowed</t>
  </si>
  <si>
    <t xml:space="preserve">  4. Number in Group allowed</t>
  </si>
  <si>
    <t xml:space="preserve">  5. Duplicates allowed</t>
  </si>
  <si>
    <t xml:space="preserve">  6. Other variables as required to meet regulations</t>
  </si>
  <si>
    <t xml:space="preserve">  7. Other County Defined fields</t>
  </si>
  <si>
    <t>2. Medi-Cal and Other insurance eligibility including county defined fields</t>
  </si>
  <si>
    <t>3. Episodes of treatment, including history</t>
  </si>
  <si>
    <t>4. Pre-consumer client data</t>
  </si>
  <si>
    <t>5.  Referrals made</t>
  </si>
  <si>
    <t>6. Authorizations made</t>
  </si>
  <si>
    <t>7. Other client ID numbers such as CIN, State, Federal, Prison, Insurance, and custom ID fields.</t>
  </si>
  <si>
    <t>8. Contact information</t>
  </si>
  <si>
    <t>9. Appointments made and outreach attempts</t>
  </si>
  <si>
    <t>10. Treatment Plan dates, approvals</t>
  </si>
  <si>
    <t>11.  Aliases</t>
  </si>
  <si>
    <t>12.  Custom fields as defined by the County</t>
  </si>
  <si>
    <t xml:space="preserve">13. Client merges </t>
  </si>
  <si>
    <t>1. Staff master data including licensure</t>
  </si>
  <si>
    <t>2. Caseload</t>
  </si>
  <si>
    <t>iv. Providers (Master Tables of Agencies or Programs)</t>
  </si>
  <si>
    <t>vi. Diagnostic Code tables</t>
  </si>
  <si>
    <t>vii. Indirect service data (not client associated)</t>
  </si>
  <si>
    <t>viii. Insurance Policies</t>
  </si>
  <si>
    <t>EHR Interoperability</t>
  </si>
  <si>
    <t xml:space="preserve">
The section describes general universal functionality within a given product </t>
  </si>
  <si>
    <t>v. Financial/Ops system will accept or reject according to business rules as established by County and regulations</t>
  </si>
  <si>
    <t>vi. Financial/Ops system will generate a notification of items rejected, including reason and reference data</t>
  </si>
  <si>
    <t>vii. System will generate a daily report of items transferred</t>
  </si>
  <si>
    <t xml:space="preserve">ii. Services may be direct service to clients. </t>
  </si>
  <si>
    <t>iii.  Services may be other indirect type services. (not client based)</t>
  </si>
  <si>
    <t>14. Diagnoses, including history</t>
  </si>
  <si>
    <t>15. Episodes of Care changes and deletions</t>
  </si>
  <si>
    <t>16. Release of Information forms</t>
  </si>
  <si>
    <t>17. Consent documents</t>
  </si>
  <si>
    <t>b. Merge in Billing system alerts for merging EHR client chart .</t>
  </si>
  <si>
    <t>County Assigned Priority</t>
  </si>
  <si>
    <t>Avg Section Priority</t>
  </si>
  <si>
    <t>Avg Section Bidder Rating</t>
  </si>
  <si>
    <t>Average Section Points</t>
  </si>
  <si>
    <t>Total Section Points</t>
  </si>
  <si>
    <t>Weighted Points (based on Avg)</t>
  </si>
  <si>
    <t>Weighted Points (based on Total)</t>
  </si>
  <si>
    <t>Vendor Responses to Requirements</t>
  </si>
  <si>
    <t>Bidder Response</t>
  </si>
  <si>
    <t>Average ACBH Priority (weighted value):</t>
  </si>
  <si>
    <t>Average Bidder Response (based on assigned value):</t>
  </si>
  <si>
    <t>Average Bidder Score:</t>
  </si>
  <si>
    <t>Total Bidder Score (based on assigned value):</t>
  </si>
  <si>
    <t>i.    With a receipt confirmation that the sent email was read or opened. .</t>
  </si>
  <si>
    <t xml:space="preserve">ii.    The referral disposition process must also  generate an interactive template called a Beneficiary Registration form. This process will auto populate some client information to initiate a staff work flow of assignment via an email. The receiver/s will provide additional information on the template that will auto populate the client record i.e.: demographic information and insurance information. Upon completion of this process the referral letter can be generated.   </t>
  </si>
  <si>
    <t>ii. Medical Record Number/Client Number(s) (multiple numbers)/county defined ID number ;</t>
  </si>
  <si>
    <t>1. Should pre-populate based on county defined fields or be searchable</t>
  </si>
  <si>
    <t>(d) Schedule clinicians, therapists and other direct service providers; Schedule sites/locations, rooms,  and/or equipment;</t>
  </si>
  <si>
    <t xml:space="preserve">       i. Ability to schedule appointment without a specific staff member assigned.</t>
  </si>
  <si>
    <t>(h) allow but not require - Double-book clients, clinicians, staff, and resources;</t>
  </si>
  <si>
    <t>(i) Schedule new clients (Pre-consumer) with incomplete client demographic information;</t>
  </si>
  <si>
    <t>i. provide option for external reminder service and/or text - ability to allow county defined messages</t>
  </si>
  <si>
    <t>(a) Provide on-line graphic displays of schedules and available slots; by staff person, location, Client, or resource.</t>
  </si>
  <si>
    <t>(c)  Ability to print out appointment lists by staff person, location, Client, or resource, or combinations of them.</t>
  </si>
  <si>
    <t>(a) Create individualized templates by provider/resource/site, ability for county staff to create templated as allowed, based on user access levels;</t>
  </si>
  <si>
    <t>(e) Schedule blocks of time for specific procedures, location or services;</t>
  </si>
  <si>
    <t>vii. County defined fields.</t>
  </si>
  <si>
    <t>(b) Provide on-line scheduling of appointments for client services;</t>
  </si>
  <si>
    <t xml:space="preserve">(c) Enter the following information in the appointment screen (Client information passed from client centric pages such as notes or face sheets into scheduling module so that it doesn’t need to be re-entered.) </t>
  </si>
  <si>
    <t>v. Identify urgent requests for service</t>
  </si>
  <si>
    <t xml:space="preserve">vi. what is the service being scheduled? </t>
  </si>
  <si>
    <t xml:space="preserve">vii. Referral source; </t>
  </si>
  <si>
    <t>viii. Authorization number; if applicable</t>
  </si>
  <si>
    <t>ix. Method for client to receive reminders (email, text, phone) and opt-out option;</t>
  </si>
  <si>
    <t xml:space="preserve">x. Data required to monitor and report access to care </t>
  </si>
  <si>
    <t>xi.   Priority population for SABG purposes:  Pregnant, Injecting, Criminal Justice</t>
  </si>
  <si>
    <t>xii.  Track medication needs, allergies, ADA accessibility needs</t>
  </si>
  <si>
    <t>xiii. New variables as required.</t>
  </si>
  <si>
    <t>ii. Track first, second, third offered appointment</t>
  </si>
  <si>
    <t>(f) Pending services list for managing anyone waiting for an appointment//this could be under "screening/triage"</t>
  </si>
  <si>
    <t>(b) Provide for sending and receiving secure messages, including forms such as an ROI or Consent, directly from the system;</t>
  </si>
  <si>
    <t>(u) Support for database mirroring to another server; Or other back-up utility such as Always On</t>
  </si>
  <si>
    <t>i.  Ability to collect signatures via signature pads, touch sensitive screens, mobile devices or other authentication</t>
  </si>
  <si>
    <t>v. Other.</t>
  </si>
  <si>
    <t xml:space="preserve">(e) Electronically send and receive CCDA (Consolidated Clinical Document Architecture) files or current format via HL7 </t>
  </si>
  <si>
    <t xml:space="preserve">(p) Support for assistive technology such as visually impaired assistive devices and dictation software </t>
  </si>
  <si>
    <t>(i) Notify a third party system in the event a client  record is created/modified/deleted;</t>
  </si>
  <si>
    <t>Internal Use Only!</t>
  </si>
  <si>
    <t>max pts based on ACBH priorities</t>
  </si>
  <si>
    <t>Pctg of Max Pts</t>
  </si>
  <si>
    <t>Average</t>
  </si>
  <si>
    <t>Total</t>
  </si>
  <si>
    <t>(c) Integrates with Document Storage and Image Scanning module for client chart</t>
  </si>
  <si>
    <t>i. Appointment Management, including ability to schedule / reschedule,  and reminders to clients for upcoming appointments</t>
  </si>
  <si>
    <t>ii. Ability to upload documents, or scanned or .pdf images, and link to / be accessible via the client chart</t>
  </si>
  <si>
    <t>ii. Ability to clone appointment so provider does not have to open new appointments every time a client misses an initial appointment</t>
  </si>
  <si>
    <t xml:space="preserve">        i. Generate report of no show or missed appointments (collect reason if possible for missed/no show) on schedule determined by County</t>
  </si>
  <si>
    <t>i. ability to identify needed schedule change due to client/location reclassified for risk/threat as information becomes available</t>
  </si>
  <si>
    <t>(cc) State Reporting Requirements</t>
  </si>
  <si>
    <t>i. CSI Timely Access</t>
  </si>
  <si>
    <t>ii. NACT Timely Access</t>
  </si>
  <si>
    <t>iii. 274</t>
  </si>
  <si>
    <t>iv. ASAM</t>
  </si>
  <si>
    <t>v. CANS - Child</t>
  </si>
  <si>
    <t>vi. ANSA - Adult</t>
  </si>
  <si>
    <t>(h) Repository that meets HIPAA Regulations and 42 CFR guidelines</t>
  </si>
  <si>
    <t>(f) Provide a reports menu for users to run pre-specified reports  in compliance with HIPAA Regulations and 42 CFR guidelines (Contractor/county developed);</t>
  </si>
  <si>
    <t xml:space="preserve">NOTE: additional reporting requirments are included in individual section of the A2 specific to each section </t>
  </si>
  <si>
    <t>vii. ASC X12N 837 Health Care Claim; Medi-Cal 837I (Inpatient), 837P (Outpatient); Medicare 837P</t>
  </si>
  <si>
    <t>(e) Integrates with Clinicians Gateway EHR or its replacement</t>
  </si>
  <si>
    <t>(b) Generate services and charges based on progress note documentation via integration with County clinical EHR application</t>
  </si>
  <si>
    <t>(a) Secure, Web-Based ability for the bi-directional messaging / sharing of information between clients and staff</t>
  </si>
  <si>
    <t>iii.   ability to schedule multiple appointment for one person or location (needed for Santa Rita)</t>
  </si>
  <si>
    <t xml:space="preserve">ii.  Provide ability to have multiple clinicians identified so as to have the ability for multiple clinicians to provide services with notes for the same appointment. </t>
  </si>
  <si>
    <t>(n) Schedule multiple service locations for a client to be performed at multiple sites/locations (needed for Santa Rita)</t>
  </si>
  <si>
    <t>i.  Ability to display or print daily appointments for a siingle staff, location or resource.</t>
  </si>
  <si>
    <t>(c) Display and print client’s appointment history and upcoming appointments.</t>
  </si>
  <si>
    <t>iii.  helps make determination if interpreter (via language line or in person (ie sign language) is required.</t>
  </si>
  <si>
    <t>(g) ability to copy templates for all template types</t>
  </si>
  <si>
    <t>(h) Define the double booking or overbooking limits.</t>
  </si>
  <si>
    <t>i.  Trigger queue to generate patient reminders, including checking requirements such as HIPAA forms and laboratory tests, including multiple Release of Information documents (ROI)</t>
  </si>
  <si>
    <t>(e) Track Priority population for SABG purposes:  Pregnant, Injecting, Criminal Justice</t>
  </si>
  <si>
    <t>Interoperability with Clinician's Gateway EHR (or its replacement)</t>
  </si>
  <si>
    <t>i. automatically exchange data bi-directionally between clinical EHR and Financial/Ops system by scheduled jobs or real time</t>
  </si>
  <si>
    <t>(d) Implement business rules to parse data into various environments such as MHS, SUD or Physical Health.</t>
  </si>
  <si>
    <t xml:space="preserve">i.  Services Rendered data.  All values needed to track and/or claim for individual services performed will be downloaded from EHR into Billing/Claiming system automatically. </t>
  </si>
  <si>
    <t>iv. Tables of service data from Billing/Claiming system can be imported into EHR.</t>
  </si>
  <si>
    <t>(x) Support distributed data processing for web or reporting services;</t>
  </si>
  <si>
    <t>(y) Perform distributed data processing:</t>
  </si>
  <si>
    <t>Medium</t>
  </si>
  <si>
    <t>iii. ICD-10 or current;</t>
  </si>
  <si>
    <t xml:space="preserve">High </t>
  </si>
  <si>
    <t>Low</t>
  </si>
  <si>
    <t xml:space="preserve">vii. Automated user notification of pending tasks at supervisor, program/organization level (e.g. finalization of e‐docs, etc.) May include reports, tickler messaging, onscreen flags, email notification, etc. and flexibility to create flags for client issues.   Configurable  business rules by system adminstrator </t>
  </si>
  <si>
    <t xml:space="preserve">v. Automated user notification of pending tasks (e.g. finalization of e‐docs, etc.) May include tickler messaging, notes on scheduling tool, onscreen flags, email notification, etc. and flexibility to create flags for client issues.  </t>
  </si>
  <si>
    <t>1.  Bring client information forward for such tasks as appointment scheduling</t>
  </si>
  <si>
    <t>ii. Easy accessibility of related tasks (e.g. scheduling next appointment, client diagnosis/history);</t>
  </si>
  <si>
    <r>
      <t>(b) Allows users to concurrently open, modify, and save data on multiple "forms"</t>
    </r>
    <r>
      <rPr>
        <strike/>
        <sz val="10"/>
        <color rgb="FF000000"/>
        <rFont val="Calibri"/>
        <family val="2"/>
        <scheme val="minor"/>
      </rPr>
      <t xml:space="preserve"> </t>
    </r>
    <r>
      <rPr>
        <sz val="10"/>
        <color rgb="FF000000"/>
        <rFont val="Calibri"/>
        <family val="2"/>
        <scheme val="minor"/>
      </rPr>
      <t xml:space="preserve"> for a single client; and</t>
    </r>
  </si>
  <si>
    <t>(a) Provides administrative messaging capability within a provider organization and with external organizations; and</t>
  </si>
  <si>
    <t>(a) MS Outlook integration so that clinician can see their schedule.   Making an appt however must be done on system.</t>
  </si>
  <si>
    <t>6.  Other</t>
  </si>
  <si>
    <t>(b) EHR Interoperability</t>
  </si>
  <si>
    <t>(d) Ability to add new types of service authorizations as necessary by county authorized staff;</t>
  </si>
  <si>
    <t>(m) Intra-operability of other county systems to the authorization module to interface with client master data;</t>
  </si>
  <si>
    <t>(n) system prevention of authorization when there is provider certification issue;</t>
  </si>
  <si>
    <t>(g)   Release of Information table with dates and history storage</t>
  </si>
  <si>
    <t xml:space="preserve">(d)  Provide ability to view open and closed episodes. </t>
  </si>
  <si>
    <t xml:space="preserve">(e)    Provide a method to track multiple types of referrals and outreach prior to service engagement , during service engagement, or after the client is discharged and indicated "Referred to" status,  for documenting Outreach  activities  outside of the clients treatment period. 
 </t>
  </si>
  <si>
    <t>vii.  FSP</t>
  </si>
  <si>
    <t>ii.  Report Writing module that meets HIPAA Regulations and 42 CFR guidelines</t>
  </si>
  <si>
    <t>x. Other, including but not limited to Contractor providing County with SQL code used to generate system standard reports.</t>
  </si>
  <si>
    <t xml:space="preserve">(l) Deliver/Distribute reports through secured portal or Sharefile or secure distribution system using distribution lists and pre-defined scheduling; </t>
  </si>
  <si>
    <t>(m) Recognize PHI in reports and restrict distribution based upon system settings meeting HIPAA Regulations and 42 CFR guidelines</t>
  </si>
  <si>
    <t>(n) Manually or automatically disable accounts after a county-defined period of inactivity since last log-in;</t>
  </si>
  <si>
    <t>(i) Prevent another log-on attempt for specified time after an unsuccessful log-on attempt; both the amount of time and the number of logins to be determined by Adminstrator</t>
  </si>
  <si>
    <t>(e) Alert/notify System Administrators on record tampering activities or suspicious viewing by users.</t>
  </si>
  <si>
    <t>(b) Authenticate the user before any access from standalone devices (e.g., mobile devices) to protected resources (e.g., PHI) is allowed;</t>
  </si>
  <si>
    <t>(b) Utilize Public Key Infrastructure (PKI) technology (or other current standard) for digital signatures;</t>
  </si>
  <si>
    <t>(e) Provide application menu selection restrictions (set viewing options by role)</t>
  </si>
  <si>
    <t xml:space="preserve">          - Insurance 837P</t>
  </si>
  <si>
    <t>i. DSM V (or current);</t>
  </si>
  <si>
    <t>iv. By established Schedule.</t>
  </si>
  <si>
    <t>(j) Preserve user profiles (including group roles and permissions) when loading a new release to any environment;</t>
  </si>
  <si>
    <t>(a) Comply with the security and privacy of health data provisions of the HIPAA Final Security Rules and 42 CFR Part 2;</t>
  </si>
  <si>
    <t>i.  Signature Pad devices (such as Topaz)</t>
  </si>
  <si>
    <t>(j) Support a real-time interface to the Medi-Cal Eligibility database (desire 270/271)</t>
  </si>
  <si>
    <t>(l) Interface with third party report writers such as Crystal Reports, MS Access, R&amp;R, SQL Reporting Services Report Writer, etc.;</t>
  </si>
  <si>
    <t>(m) Support secure FTP batch interfaces;</t>
  </si>
  <si>
    <t>(n) Interface / integrate with standard Document Management Systems;</t>
  </si>
  <si>
    <t>(o) Staff table supports interface with credentialing system and contains necessary fields.</t>
  </si>
  <si>
    <t>(p) Interface with Clinicians Gateway EHR or its replacement for live exchange of client, provider, staff, and service data</t>
  </si>
  <si>
    <t>(q) 	Interface with Health Information Exchange, with ability to restrict access or “break the glass”.</t>
  </si>
  <si>
    <t>(r)  Interface with a check write printer such as Taylor Communications as currently used by ACBH. Check write data must be formatted in the Managed Care  system during the adjudication process for a weekly check write.</t>
  </si>
  <si>
    <t>Client Referral</t>
  </si>
  <si>
    <t>Pre-Consumer (Contact Tracking)</t>
  </si>
  <si>
    <t>Benefits and Insurance</t>
  </si>
  <si>
    <t xml:space="preserve">(i) client summary page </t>
  </si>
  <si>
    <t>(a) All informational data elements must be available to facilitate the re-creation of accurate data snapshots for any time period in the systems data history. eg: All data elements in an 837 file to be retrievable via a query or direct access to a table; and</t>
  </si>
  <si>
    <t>11.  Consumer/Client Search</t>
  </si>
  <si>
    <t xml:space="preserve">(d) If managed care product not available, provide ability to access a secondary practice management system and obtain client information </t>
  </si>
  <si>
    <t>(f) Access the data within a reporting repository by:</t>
  </si>
  <si>
    <t xml:space="preserve">i. Check-in of client triggers an alert to the EHR to create a draft note for the client in the clinician’s inbox. </t>
  </si>
  <si>
    <t xml:space="preserve">ii.  If County requests, Contractor will add ability to send alerts to EHR for creating draft notes for multiple clinicians. </t>
  </si>
  <si>
    <t>iii.  Allow access to view client’s appointment data within the EHR or via link to scheduling module for view capability based on user security level</t>
  </si>
  <si>
    <t>Please Choose Answer</t>
  </si>
  <si>
    <t>This area is the beginning stage of consumer contact, disposition, or referral. The recording of Consumer calls may involve requesting MH or SUD services or any other assistance. The State requires tracking of all calls and the disposition of the call. The call may or may not result in a referral of service. Consumer may not be officially registered in the system if a service referral is not completed. History of all calls and the disposition must be retained for reporting purposes.  This module includes Pre-Consumer contact information for clients who are NOT registered in the system. Pre-consumer information would reside in this module until they are referred for service when they will be fully registered, certain information in this module should be able to default to the Client Registration screens</t>
  </si>
  <si>
    <t>The system must support client registration process and safeguard duplication of clients. Registration information may include State and billing requirements. Also included in this section is the requirement to report Client contact information and to maintain an episode of care tied to a facility/program/FFS Managed Care provider identifier with required and non-required fields and flexibility to allow county defined tables.</t>
  </si>
  <si>
    <t xml:space="preserve">The system must address requirements for managing Authorizations.  This includes pre-authorization, authorization and tracking of client treatment plans needed for MH and SUD treatment, FFS Inpatient treatment, SUD residential treatment, and others as identified. In all scenarios, Bidder is expected to provide and maintain functionality that is consistent with State requirements.  </t>
  </si>
  <si>
    <t>County Specifications and Priority</t>
  </si>
  <si>
    <t xml:space="preserve">Database Specifications </t>
  </si>
  <si>
    <t xml:space="preserve">Reporting Specifications </t>
  </si>
  <si>
    <t xml:space="preserve">Electronic Data Interface (EDI) Specifications </t>
  </si>
  <si>
    <t xml:space="preserve">System Reliability Specifications </t>
  </si>
  <si>
    <t xml:space="preserve">Production Scheduling and Control Specifications </t>
  </si>
  <si>
    <t>Other Environment Specifications</t>
  </si>
  <si>
    <t xml:space="preserve"> System Standards Specifications</t>
  </si>
  <si>
    <t>Interface Specifications</t>
  </si>
  <si>
    <t>Pctg of total specs</t>
  </si>
  <si>
    <t>Count of specs in section</t>
  </si>
  <si>
    <t>Reporting Specifications</t>
  </si>
  <si>
    <t>Security Specifications</t>
  </si>
  <si>
    <t>EDI Specifications</t>
  </si>
  <si>
    <t>System Reliability Specifications</t>
  </si>
  <si>
    <t>System Standards Specifications</t>
  </si>
  <si>
    <t>Database Specifications</t>
  </si>
  <si>
    <r>
      <t xml:space="preserve">Mandatory to be present in system prior to Implementation.   </t>
    </r>
    <r>
      <rPr>
        <b/>
        <i/>
        <sz val="11"/>
        <color theme="1"/>
        <rFont val="Calibri"/>
        <family val="2"/>
        <scheme val="minor"/>
      </rPr>
      <t>A bidder selecting a 'post implementation' or 'will not support' response will be eliminated from RFP contention.</t>
    </r>
  </si>
  <si>
    <t>This specification is fully supported on Bidder's existing solution</t>
  </si>
  <si>
    <t>There is no intent to support this specification in the foreseeable future.</t>
  </si>
  <si>
    <t>General Product and Usability Specifications</t>
  </si>
  <si>
    <t>Appointment Management Specifications</t>
  </si>
  <si>
    <t xml:space="preserve">Authorization Specifications </t>
  </si>
  <si>
    <t xml:space="preserve">Billing Specifications </t>
  </si>
  <si>
    <t>Pre-Consumer Specifications</t>
  </si>
  <si>
    <t>Client Registration Specifications</t>
  </si>
  <si>
    <t xml:space="preserve">Client Benefits and Insurance Specifications </t>
  </si>
  <si>
    <t>Client Referral Specifications</t>
  </si>
  <si>
    <t xml:space="preserve">(e) Provide ability for a non-registered consumer (i.e. a client that is not known to the system - no client ID or admission into any program) to be able to register on Portal </t>
  </si>
  <si>
    <t xml:space="preserve">(f) Track no shows/missed appointments </t>
  </si>
  <si>
    <t>(g) Provide tracking functionality to assist with Federal, State, and county defined auditing</t>
  </si>
  <si>
    <t>(h)    Payment collection</t>
  </si>
  <si>
    <t>(i)   Integrates with billing and account for client</t>
  </si>
  <si>
    <t>(j)   Produces Receipts and statements</t>
  </si>
  <si>
    <t>1. Demographics, including county defined fields</t>
  </si>
  <si>
    <t>v. Provider Billing/Services Allowed Tables   (Billing/Services allowed for a time period for a provider, retaining historical data)</t>
  </si>
  <si>
    <t>(c). Ability to bi-directionally update the data described in (b) above</t>
  </si>
  <si>
    <t>i. Business rules determine whether updates are allowed to specified fields as defined by the County</t>
  </si>
  <si>
    <t>(e)  Transfer billing and/or tracking information of services bi-directionally between the EHR and the billing and payment systems</t>
  </si>
  <si>
    <t>(d) Provide data extraction methods and tools to pull and feed data to another external systems (i.e. a Data Warehouse);</t>
  </si>
  <si>
    <t xml:space="preserve">
The system must enable and process the required information needed for service entry/service maintenance, the billing of specific insurance plans for MH, SUD and FFS Managed Care services and for payment/denial/adjustment maintenance.  The system must contain a billing system that is based on ACBH business rules and to meet Federal and State requirements (including coordination of priority billing), flexibility to allow county defined tables, county defined messages, system access based on user security level, system flexibility to allow county identified fields as optional or required.	</t>
  </si>
  <si>
    <t>This functionality must support requirements of “Claims Administration” associated with the ACBH FFS Managed Care accounts payable process to pay a contracted individual or group provider for services rendered then convert the paid service into a billable service, bill and receive payment to post to the service. This process must include full tracking of service functions between both systems. The set-up of this module may differ from the billing system set up for services as this is a FFS Mental Health Plan process with DHCS.</t>
  </si>
  <si>
    <t xml:space="preserve">Fee-For-Service (FFS) Claims Administration Specifications </t>
  </si>
  <si>
    <t>Count of Specifications:</t>
  </si>
  <si>
    <t>Elimination Warnings:</t>
  </si>
  <si>
    <t>Warning Condition Exists</t>
  </si>
  <si>
    <t>Answer Selected</t>
  </si>
  <si>
    <t>Issue Warning</t>
  </si>
  <si>
    <t>Question not Answered</t>
  </si>
  <si>
    <t>Missing Reponses:</t>
  </si>
  <si>
    <t>Count of Specifications in Section</t>
  </si>
  <si>
    <t>Missing Bidder Responses</t>
  </si>
  <si>
    <t>RESPONSE COUNTS</t>
  </si>
  <si>
    <t>Max Section Points</t>
  </si>
  <si>
    <t>BIDDER SCORES - AVG</t>
  </si>
  <si>
    <t>BIDDER SCORES - SUM</t>
  </si>
  <si>
    <t>Elimination Warnings</t>
  </si>
  <si>
    <t xml:space="preserve">2.  On-line Help </t>
  </si>
  <si>
    <r>
      <t>1.  </t>
    </r>
    <r>
      <rPr>
        <b/>
        <sz val="12"/>
        <color theme="1"/>
        <rFont val="Calibri"/>
        <family val="2"/>
        <scheme val="minor"/>
      </rPr>
      <t>User Customization Options</t>
    </r>
  </si>
  <si>
    <t>3.  User Documentation</t>
  </si>
  <si>
    <t>4.  Technical Documentation</t>
  </si>
  <si>
    <t>5.  Modifiability</t>
  </si>
  <si>
    <t>6.  User Interface:</t>
  </si>
  <si>
    <t>7.  Workflow Management</t>
  </si>
  <si>
    <t>9. User constraints</t>
  </si>
  <si>
    <t>10. Decision Support</t>
  </si>
  <si>
    <t>12.  Scheduling</t>
  </si>
  <si>
    <t>13. Data types</t>
  </si>
  <si>
    <t>14. Messaging</t>
  </si>
  <si>
    <t>16. Integration with Other Modules</t>
  </si>
  <si>
    <t>15. Assitive Technology Capabilities</t>
  </si>
  <si>
    <t>17. Client Portal</t>
  </si>
  <si>
    <t>1. Consumer / Client Search</t>
  </si>
  <si>
    <t>2.  Client Registration</t>
  </si>
  <si>
    <t>3.  Contact Tracking</t>
  </si>
  <si>
    <t>4. Episode of Care</t>
  </si>
  <si>
    <t>5.. Timeliness of Service Delivery</t>
  </si>
  <si>
    <t xml:space="preserve">1. Master Insurance Plan System Set-Up
</t>
  </si>
  <si>
    <t>2. Master Insurance Service/Billing Code Table</t>
  </si>
  <si>
    <t xml:space="preserve">3. Client Insurance Policy
</t>
  </si>
  <si>
    <t>4. Medi-Cal Eligibility Files and Maintenance</t>
  </si>
  <si>
    <t>5. Post Medi-Cal Share of Cost</t>
  </si>
  <si>
    <t>6. Electronic creation of Medicare A/B policy for client based on MMEF</t>
  </si>
  <si>
    <t>7. Financial screening = Calif UMDAP</t>
  </si>
  <si>
    <t>2.  Client</t>
  </si>
  <si>
    <t>3. Provider</t>
  </si>
  <si>
    <r>
      <t>1.  </t>
    </r>
    <r>
      <rPr>
        <b/>
        <sz val="12"/>
        <color theme="1"/>
        <rFont val="Calibri"/>
        <family val="2"/>
        <scheme val="minor"/>
      </rPr>
      <t>Appointment Scheduling</t>
    </r>
  </si>
  <si>
    <t>2.  Appointment Display/Search</t>
  </si>
  <si>
    <t>3.  Appointment Templates</t>
  </si>
  <si>
    <t>4.  Appointment Check-In</t>
  </si>
  <si>
    <t>5.  Appointment Pending Services List Management</t>
  </si>
  <si>
    <r>
      <t>1. </t>
    </r>
    <r>
      <rPr>
        <b/>
        <sz val="12"/>
        <color theme="1"/>
        <rFont val="Calibri"/>
        <family val="2"/>
        <scheme val="minor"/>
      </rPr>
      <t>Creation and Receipt of Service Authorizations</t>
    </r>
  </si>
  <si>
    <r>
      <t>2. </t>
    </r>
    <r>
      <rPr>
        <b/>
        <sz val="12"/>
        <color theme="1"/>
        <rFont val="Calibri"/>
        <family val="2"/>
        <scheme val="minor"/>
      </rPr>
      <t>Processing of Service Authorizations</t>
    </r>
  </si>
  <si>
    <t>3.  SMHS FFS Inpatient</t>
  </si>
  <si>
    <t>4.  SMHS FFS Inpatient</t>
  </si>
  <si>
    <t>5. SUD Residential Treatment</t>
  </si>
  <si>
    <t>6. SMHS CRT/ART</t>
  </si>
  <si>
    <t>7. SMHS DTI/DR</t>
  </si>
  <si>
    <t>8. SMHS IHBS, TBS, TFC</t>
  </si>
  <si>
    <t>9. Reporting</t>
  </si>
  <si>
    <t>10. Timeliness</t>
  </si>
  <si>
    <t>1.  Billing - Admin</t>
  </si>
  <si>
    <t>2. Billing Tables</t>
  </si>
  <si>
    <t>3.  Service/Billing Code</t>
  </si>
  <si>
    <t>4. Service Entry</t>
  </si>
  <si>
    <t xml:space="preserve">5. Client Service Detail View </t>
  </si>
  <si>
    <t>6.  Producing Claims</t>
  </si>
  <si>
    <t>7. Revenue (payment) and Adjustment Management</t>
  </si>
  <si>
    <t xml:space="preserve">7.  Reporting
</t>
  </si>
  <si>
    <t xml:space="preserve">8. Provider Master Record
</t>
  </si>
  <si>
    <t xml:space="preserve">9. Service/Billing Code Master Record
</t>
  </si>
  <si>
    <t xml:space="preserve">10. Diagnosis Master Record 
</t>
  </si>
  <si>
    <t xml:space="preserve">11. National Drug Code Master table
</t>
  </si>
  <si>
    <t xml:space="preserve">12. Staff Master Data Table
</t>
  </si>
  <si>
    <t>1. Client Registration</t>
  </si>
  <si>
    <t xml:space="preserve">2. Master Insurance Plans 
</t>
  </si>
  <si>
    <t>3.  Client Insurance Policy</t>
  </si>
  <si>
    <t>4. Provider Profile</t>
  </si>
  <si>
    <t xml:space="preserve">5. Service Authorization
</t>
  </si>
  <si>
    <t>6. Claims Structure</t>
  </si>
  <si>
    <t xml:space="preserve">7. Claims Processing
</t>
  </si>
  <si>
    <t xml:space="preserve">8.  Crosswalk of a FFS paid service/billing code to billable service/billing code 
</t>
  </si>
  <si>
    <t xml:space="preserve">9. Audit
</t>
  </si>
  <si>
    <r>
      <rPr>
        <b/>
        <sz val="12"/>
        <rFont val="Calibri"/>
        <family val="2"/>
        <scheme val="minor"/>
      </rPr>
      <t>10. Claim Appeal</t>
    </r>
    <r>
      <rPr>
        <b/>
        <sz val="12"/>
        <color rgb="FFFF0000"/>
        <rFont val="Calibri"/>
        <family val="2"/>
        <scheme val="minor"/>
      </rPr>
      <t xml:space="preserve">
</t>
    </r>
  </si>
  <si>
    <t xml:space="preserve">11. Reports
</t>
  </si>
  <si>
    <r>
      <t>1.  </t>
    </r>
    <r>
      <rPr>
        <b/>
        <sz val="12"/>
        <color theme="1"/>
        <rFont val="Calibri"/>
        <family val="2"/>
        <scheme val="minor"/>
      </rPr>
      <t xml:space="preserve">Interface with clinical EHR </t>
    </r>
  </si>
  <si>
    <r>
      <t xml:space="preserve">1.   </t>
    </r>
    <r>
      <rPr>
        <b/>
        <sz val="12"/>
        <color theme="1"/>
        <rFont val="Calibri"/>
        <family val="2"/>
        <scheme val="minor"/>
      </rPr>
      <t>General System</t>
    </r>
  </si>
  <si>
    <t xml:space="preserve">2. Network </t>
  </si>
  <si>
    <r>
      <t>1. </t>
    </r>
    <r>
      <rPr>
        <b/>
        <sz val="12"/>
        <color theme="1"/>
        <rFont val="Calibri"/>
        <family val="2"/>
        <scheme val="minor"/>
      </rPr>
      <t>Database</t>
    </r>
  </si>
  <si>
    <t xml:space="preserve">(bb) Provide ability for IS Adminstrative staff to update/correct data </t>
  </si>
  <si>
    <r>
      <t>1.  </t>
    </r>
    <r>
      <rPr>
        <b/>
        <sz val="12"/>
        <color theme="1"/>
        <rFont val="Calibri"/>
        <family val="2"/>
        <scheme val="minor"/>
      </rPr>
      <t>Reporting Repository</t>
    </r>
  </si>
  <si>
    <t>2.Report Writing</t>
  </si>
  <si>
    <r>
      <t>1.  </t>
    </r>
    <r>
      <rPr>
        <b/>
        <sz val="12"/>
        <color theme="1"/>
        <rFont val="Calibri"/>
        <family val="2"/>
        <scheme val="minor"/>
      </rPr>
      <t>Application Access Control</t>
    </r>
  </si>
  <si>
    <t>2.  Audit Control</t>
  </si>
  <si>
    <t>3. Authentication</t>
  </si>
  <si>
    <t>4. Protection</t>
  </si>
  <si>
    <t>5. Electronic Signature</t>
  </si>
  <si>
    <t>(s) Allow an authenticated user to change their password;</t>
  </si>
  <si>
    <t xml:space="preserve">i.  99.999% uptime is the need.   Please describe schedule maintanence windows or any other event that impacts system availability  window?  </t>
  </si>
  <si>
    <r>
      <t>1. </t>
    </r>
    <r>
      <rPr>
        <b/>
        <sz val="12"/>
        <color theme="1"/>
        <rFont val="Calibri"/>
        <family val="2"/>
        <scheme val="minor"/>
      </rPr>
      <t>EDI Capabilities</t>
    </r>
  </si>
  <si>
    <r>
      <t xml:space="preserve">1.  </t>
    </r>
    <r>
      <rPr>
        <b/>
        <sz val="12"/>
        <color theme="1"/>
        <rFont val="Calibri"/>
        <family val="2"/>
        <scheme val="minor"/>
      </rPr>
      <t>Backups</t>
    </r>
  </si>
  <si>
    <t>2. Availability</t>
  </si>
  <si>
    <t>3. Business Continuity</t>
  </si>
  <si>
    <r>
      <t>1.  </t>
    </r>
    <r>
      <rPr>
        <b/>
        <sz val="12"/>
        <color theme="1"/>
        <rFont val="Calibri"/>
        <family val="2"/>
        <scheme val="minor"/>
      </rPr>
      <t>Production Scheduling  Control</t>
    </r>
  </si>
  <si>
    <t>1.  Multiple Environments</t>
  </si>
  <si>
    <r>
      <t xml:space="preserve">1.  </t>
    </r>
    <r>
      <rPr>
        <b/>
        <sz val="12"/>
        <color theme="1"/>
        <rFont val="Calibri"/>
        <family val="2"/>
        <scheme val="minor"/>
      </rPr>
      <t>Systems Standards</t>
    </r>
  </si>
  <si>
    <r>
      <t xml:space="preserve">1.  </t>
    </r>
    <r>
      <rPr>
        <b/>
        <sz val="12"/>
        <color theme="1"/>
        <rFont val="Calibri"/>
        <family val="2"/>
        <scheme val="minor"/>
      </rPr>
      <t>Interfaces</t>
    </r>
  </si>
  <si>
    <t>Exists</t>
  </si>
  <si>
    <t>Click Here To Return To Main Page</t>
  </si>
  <si>
    <t>(q) provide a workflow that allows an authorized user to set-up a new system user (including roles assignment) and route it to other multiple authorized users for validation and approval</t>
  </si>
  <si>
    <t>Will Add - No Additional Cost - Pre-Implementation</t>
  </si>
  <si>
    <t>Will Add - No Additional  Cost - Post Implementation</t>
  </si>
  <si>
    <t xml:space="preserve">Add with Cost - Pre-Implementation </t>
  </si>
  <si>
    <t xml:space="preserve">Add with Cost - Post-Implementation </t>
  </si>
  <si>
    <t xml:space="preserve">(c)   Flag to HOLD claims for specific time periods (month/year and from/to date ranges) from submission to payors based on county user defined rules.  Also ability to release the HOLD flag.   Ability to "hold" claims based on payor (insurance), individual rendering provider, Provider entity, or groups of Provider entities.  Distinctly different from exclusion rules and claiming groups. This is a "hold" based on temporary  or permanent business needs.  </t>
  </si>
  <si>
    <r>
      <t xml:space="preserve">System enhancement is required in order to support this specification; enhancement can be made prior to system implementation, </t>
    </r>
    <r>
      <rPr>
        <b/>
        <sz val="11"/>
        <color theme="1"/>
        <rFont val="Calibri"/>
        <family val="2"/>
        <scheme val="minor"/>
      </rPr>
      <t>and</t>
    </r>
    <r>
      <rPr>
        <sz val="11"/>
        <color theme="1"/>
        <rFont val="Calibri"/>
        <family val="2"/>
        <scheme val="minor"/>
      </rPr>
      <t xml:space="preserve"> the cost is included in present bid</t>
    </r>
  </si>
  <si>
    <t xml:space="preserve">An additional cost will be charged to support solution enhancement for this specification. Enhancement can be made after system implementation.   </t>
  </si>
  <si>
    <t xml:space="preserve">An additional cost will be charged to support solution enhancement for this specification. Enhancement can be made prior to system implementation.  </t>
  </si>
  <si>
    <r>
      <t xml:space="preserve">System enhancement is required in order to support this specification; enhancement can be made after system implementation (within 1-2 years, unless otherwise defined in an agreed upon schedule), </t>
    </r>
    <r>
      <rPr>
        <b/>
        <sz val="11"/>
        <color theme="1"/>
        <rFont val="Calibri"/>
        <family val="2"/>
        <scheme val="minor"/>
      </rPr>
      <t>and</t>
    </r>
    <r>
      <rPr>
        <sz val="11"/>
        <color theme="1"/>
        <rFont val="Calibri"/>
        <family val="2"/>
        <scheme val="minor"/>
      </rPr>
      <t xml:space="preserve"> the cost is included in present bid</t>
    </r>
  </si>
  <si>
    <t xml:space="preserve">Very important to County; strongly desired that this specification be fully supported in system (tested and functional) prior to the system "Go Live" date.   </t>
  </si>
  <si>
    <t>Important.  Desired this specification to be fully supported in system (tested and functional), and can be made available after "Go Live" date as per a schedule agreed upon with the County</t>
  </si>
  <si>
    <t>RFP No. HCSA-900520 - Detailed Functional Specifications Workbook</t>
  </si>
  <si>
    <t>[Type Your Organization's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</si>
</sst>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sz val="12"/>
      <color theme="1"/>
      <name val="Calibri"/>
      <family val="2"/>
      <scheme val="minor"/>
    </font>
    <font>
      <b/>
      <sz val="11"/>
      <name val="Calibri"/>
      <family val="2"/>
      <scheme val="minor"/>
    </font>
    <font>
      <sz val="10"/>
      <color theme="1"/>
      <name val="Calibri"/>
      <family val="2"/>
      <scheme val="minor"/>
    </font>
    <font>
      <b/>
      <sz val="14"/>
      <name val="Calibri"/>
      <family val="2"/>
      <scheme val="minor"/>
    </font>
    <font>
      <b/>
      <sz val="14"/>
      <color theme="1"/>
      <name val="Calibri"/>
      <family val="2"/>
      <scheme val="minor"/>
    </font>
    <font>
      <b/>
      <sz val="16"/>
      <color theme="1"/>
      <name val="Calibri"/>
      <family val="2"/>
      <scheme val="minor"/>
    </font>
    <font>
      <sz val="11"/>
      <name val="Calibri"/>
      <family val="2"/>
      <scheme val="minor"/>
    </font>
    <font>
      <i/>
      <sz val="10"/>
      <color theme="1"/>
      <name val="Calibri"/>
      <family val="2"/>
      <scheme val="minor"/>
    </font>
    <font>
      <b/>
      <sz val="24"/>
      <color theme="0"/>
      <name val="Calibri"/>
      <family val="2"/>
      <scheme val="minor"/>
    </font>
    <font>
      <sz val="14"/>
      <color theme="1"/>
      <name val="Calibri"/>
      <family val="2"/>
      <scheme val="minor"/>
    </font>
    <font>
      <b/>
      <sz val="18"/>
      <color theme="0"/>
      <name val="Calibri"/>
      <family val="2"/>
      <scheme val="minor"/>
    </font>
    <font>
      <sz val="10"/>
      <color rgb="FF000000"/>
      <name val="Calibri"/>
      <family val="2"/>
      <scheme val="minor"/>
    </font>
    <font>
      <sz val="10"/>
      <color theme="1"/>
      <name val="Calibri"/>
      <family val="2"/>
    </font>
    <font>
      <sz val="10"/>
      <name val="Calibri"/>
      <family val="2"/>
    </font>
    <font>
      <sz val="10"/>
      <color rgb="FFFF0000"/>
      <name val="Calibri"/>
      <family val="2"/>
      <scheme val="minor"/>
    </font>
    <font>
      <sz val="12"/>
      <color theme="1"/>
      <name val="Calibri"/>
      <family val="2"/>
      <scheme val="minor"/>
    </font>
    <font>
      <sz val="10"/>
      <name val="Calibri"/>
      <family val="2"/>
      <scheme val="minor"/>
    </font>
    <font>
      <b/>
      <sz val="12"/>
      <color rgb="FF000000"/>
      <name val="Calibri"/>
      <family val="2"/>
      <scheme val="minor"/>
    </font>
    <font>
      <b/>
      <sz val="12"/>
      <color rgb="FFFF0000"/>
      <name val="Calibri"/>
      <family val="2"/>
      <scheme val="minor"/>
    </font>
    <font>
      <sz val="11"/>
      <color rgb="FFFF0000"/>
      <name val="Calibri"/>
      <family val="2"/>
      <scheme val="minor"/>
    </font>
    <font>
      <sz val="12"/>
      <color theme="1"/>
      <name val="Calibri"/>
      <family val="2"/>
    </font>
    <font>
      <b/>
      <sz val="12"/>
      <name val="Calibri"/>
      <family val="2"/>
      <scheme val="minor"/>
    </font>
    <font>
      <sz val="12"/>
      <name val="Calibri"/>
      <family val="2"/>
    </font>
    <font>
      <b/>
      <sz val="12"/>
      <color theme="1"/>
      <name val="Calibri"/>
      <family val="2"/>
    </font>
    <font>
      <sz val="7"/>
      <color rgb="FF000000"/>
      <name val="Times New Roman"/>
      <family val="1"/>
    </font>
    <font>
      <u/>
      <sz val="10"/>
      <color theme="1"/>
      <name val="Calibri"/>
      <family val="2"/>
      <scheme val="minor"/>
    </font>
    <font>
      <b/>
      <sz val="10"/>
      <color theme="1"/>
      <name val="Calibri"/>
      <family val="2"/>
      <scheme val="minor"/>
    </font>
    <font>
      <b/>
      <sz val="10"/>
      <color rgb="FF000000"/>
      <name val="Calibri"/>
      <family val="2"/>
      <scheme val="minor"/>
    </font>
    <font>
      <u/>
      <sz val="10"/>
      <name val="Calibri"/>
      <family val="2"/>
      <scheme val="minor"/>
    </font>
    <font>
      <i/>
      <sz val="10"/>
      <name val="Calibri"/>
      <family val="2"/>
      <scheme val="minor"/>
    </font>
    <font>
      <sz val="10"/>
      <name val="Calibri (Body)_x0000_"/>
    </font>
    <font>
      <i/>
      <sz val="10"/>
      <color theme="1"/>
      <name val="Calibri"/>
      <family val="2"/>
    </font>
    <font>
      <sz val="10"/>
      <color rgb="FF000000"/>
      <name val="Calibri"/>
      <family val="2"/>
    </font>
    <font>
      <strike/>
      <sz val="10"/>
      <color rgb="FF000000"/>
      <name val="Calibri"/>
      <family val="2"/>
      <scheme val="minor"/>
    </font>
    <font>
      <b/>
      <i/>
      <sz val="10"/>
      <color rgb="FFFF0000"/>
      <name val="Calibri"/>
      <family val="2"/>
      <scheme val="minor"/>
    </font>
    <font>
      <b/>
      <i/>
      <sz val="18"/>
      <color rgb="FFFF0000"/>
      <name val="Calibri"/>
      <family val="2"/>
      <scheme val="minor"/>
    </font>
    <font>
      <b/>
      <sz val="18"/>
      <color rgb="FFFF0000"/>
      <name val="Calibri"/>
      <family val="2"/>
      <scheme val="minor"/>
    </font>
    <font>
      <b/>
      <i/>
      <sz val="11"/>
      <color theme="1"/>
      <name val="Calibri"/>
      <family val="2"/>
      <scheme val="minor"/>
    </font>
    <font>
      <b/>
      <sz val="10"/>
      <color theme="1"/>
      <name val="Calibri"/>
      <family val="2"/>
    </font>
    <font>
      <u/>
      <sz val="11"/>
      <color theme="10"/>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44" fillId="0" borderId="0" applyNumberFormat="0" applyFill="0" applyBorder="0" applyAlignment="0" applyProtection="0"/>
  </cellStyleXfs>
  <cellXfs count="312">
    <xf numFmtId="0" fontId="0" fillId="0" borderId="0" xfId="0"/>
    <xf numFmtId="0" fontId="3" fillId="5" borderId="15" xfId="0" applyFont="1" applyFill="1" applyBorder="1"/>
    <xf numFmtId="0" fontId="3" fillId="3" borderId="15" xfId="0" applyFont="1" applyFill="1" applyBorder="1"/>
    <xf numFmtId="2" fontId="11" fillId="2" borderId="15" xfId="0" applyNumberFormat="1" applyFont="1" applyFill="1" applyBorder="1" applyAlignment="1">
      <alignment horizontal="center"/>
    </xf>
    <xf numFmtId="2" fontId="11" fillId="2" borderId="9" xfId="0" applyNumberFormat="1" applyFont="1" applyFill="1" applyBorder="1" applyAlignment="1">
      <alignment horizontal="center"/>
    </xf>
    <xf numFmtId="0" fontId="5" fillId="0" borderId="13" xfId="0" applyFont="1" applyBorder="1"/>
    <xf numFmtId="0" fontId="3" fillId="3" borderId="14" xfId="0" applyFont="1" applyFill="1" applyBorder="1" applyAlignment="1">
      <alignment horizontal="center"/>
    </xf>
    <xf numFmtId="0" fontId="1" fillId="0" borderId="0" xfId="0" applyFont="1"/>
    <xf numFmtId="0" fontId="1" fillId="0" borderId="0" xfId="0" applyFont="1" applyAlignment="1">
      <alignment horizontal="left"/>
    </xf>
    <xf numFmtId="0" fontId="16" fillId="0" borderId="15" xfId="0" applyFont="1" applyBorder="1" applyAlignment="1">
      <alignment horizontal="left" vertical="top" wrapText="1" indent="3"/>
    </xf>
    <xf numFmtId="0" fontId="7" fillId="0" borderId="0" xfId="0" applyFont="1" applyAlignment="1">
      <alignment vertical="top"/>
    </xf>
    <xf numFmtId="0" fontId="16" fillId="0" borderId="15" xfId="0" applyFont="1" applyBorder="1" applyAlignment="1">
      <alignment horizontal="left" vertical="top" wrapText="1" indent="5"/>
    </xf>
    <xf numFmtId="0" fontId="7" fillId="0" borderId="0" xfId="0" applyFont="1"/>
    <xf numFmtId="0" fontId="7" fillId="0" borderId="0" xfId="0" applyFont="1" applyAlignment="1"/>
    <xf numFmtId="0" fontId="16" fillId="0" borderId="15" xfId="0" applyFont="1" applyBorder="1" applyAlignment="1">
      <alignment horizontal="left" vertical="top" wrapText="1" indent="2"/>
    </xf>
    <xf numFmtId="0" fontId="16" fillId="0" borderId="15" xfId="0" applyFont="1" applyBorder="1" applyAlignment="1">
      <alignment horizontal="left" vertical="top" wrapText="1" indent="4"/>
    </xf>
    <xf numFmtId="0" fontId="0" fillId="0" borderId="0" xfId="0" applyFont="1" applyAlignment="1">
      <alignment vertical="top"/>
    </xf>
    <xf numFmtId="0" fontId="20" fillId="0" borderId="0" xfId="0" applyFont="1" applyAlignment="1">
      <alignment vertical="top"/>
    </xf>
    <xf numFmtId="0" fontId="14" fillId="0" borderId="0" xfId="0" applyFont="1" applyAlignment="1">
      <alignment vertical="top"/>
    </xf>
    <xf numFmtId="0" fontId="21" fillId="0" borderId="15" xfId="0" applyFont="1" applyBorder="1" applyAlignment="1">
      <alignment horizontal="left" vertical="top" wrapText="1" indent="2"/>
    </xf>
    <xf numFmtId="0" fontId="22" fillId="8" borderId="15" xfId="0" applyFont="1" applyFill="1" applyBorder="1" applyAlignment="1">
      <alignment horizontal="left" vertical="top" wrapText="1"/>
    </xf>
    <xf numFmtId="0" fontId="0" fillId="0" borderId="0" xfId="0" applyFont="1" applyAlignment="1"/>
    <xf numFmtId="0" fontId="20" fillId="0" borderId="0" xfId="0" applyFont="1" applyAlignment="1"/>
    <xf numFmtId="0" fontId="21" fillId="0" borderId="15" xfId="0" applyFont="1" applyBorder="1" applyAlignment="1">
      <alignment horizontal="left" vertical="top" wrapText="1" indent="5"/>
    </xf>
    <xf numFmtId="0" fontId="0" fillId="0" borderId="0" xfId="0"/>
    <xf numFmtId="0" fontId="16" fillId="0" borderId="15" xfId="0" applyFont="1" applyBorder="1" applyAlignment="1">
      <alignment horizontal="left" vertical="top" wrapText="1" indent="7"/>
    </xf>
    <xf numFmtId="0" fontId="21" fillId="0" borderId="15" xfId="0" applyFont="1" applyBorder="1" applyAlignment="1">
      <alignment horizontal="left" vertical="top" wrapText="1" indent="4"/>
    </xf>
    <xf numFmtId="0" fontId="21" fillId="0" borderId="0" xfId="0" applyFont="1" applyAlignment="1">
      <alignment vertical="top"/>
    </xf>
    <xf numFmtId="0" fontId="21" fillId="0" borderId="15" xfId="0" applyFont="1" applyBorder="1" applyAlignment="1">
      <alignment horizontal="left" vertical="center" wrapText="1" indent="7"/>
    </xf>
    <xf numFmtId="0" fontId="20" fillId="0" borderId="0" xfId="0" applyFont="1"/>
    <xf numFmtId="0" fontId="25" fillId="0" borderId="0" xfId="0" applyFont="1"/>
    <xf numFmtId="0" fontId="0" fillId="0" borderId="0" xfId="0" applyAlignment="1">
      <alignment wrapText="1"/>
    </xf>
    <xf numFmtId="0" fontId="19" fillId="0" borderId="0" xfId="0" applyFont="1" applyAlignment="1">
      <alignment vertical="top"/>
    </xf>
    <xf numFmtId="0" fontId="25" fillId="0" borderId="0" xfId="0" applyFont="1" applyAlignment="1">
      <alignment wrapText="1"/>
    </xf>
    <xf numFmtId="0" fontId="11" fillId="0" borderId="0" xfId="0" applyFont="1"/>
    <xf numFmtId="0" fontId="9" fillId="10" borderId="15" xfId="0" applyFont="1" applyFill="1" applyBorder="1" applyAlignment="1">
      <alignment horizontal="center" wrapText="1"/>
    </xf>
    <xf numFmtId="0" fontId="9" fillId="8" borderId="18" xfId="0" applyFont="1" applyFill="1" applyBorder="1" applyAlignment="1">
      <alignment vertical="top" wrapText="1"/>
    </xf>
    <xf numFmtId="0" fontId="22" fillId="8" borderId="20" xfId="0" applyFont="1" applyFill="1" applyBorder="1" applyAlignment="1">
      <alignment vertical="top" wrapText="1"/>
    </xf>
    <xf numFmtId="0" fontId="22" fillId="8" borderId="21" xfId="0" applyFont="1" applyFill="1" applyBorder="1" applyAlignment="1">
      <alignment vertical="top" wrapText="1"/>
    </xf>
    <xf numFmtId="0" fontId="16" fillId="0" borderId="15" xfId="0" applyFont="1" applyBorder="1" applyAlignment="1">
      <alignment horizontal="left" vertical="center" wrapText="1" indent="5"/>
    </xf>
    <xf numFmtId="0" fontId="16" fillId="0" borderId="15" xfId="0" applyFont="1" applyBorder="1" applyAlignment="1">
      <alignment horizontal="left" vertical="top" wrapText="1" indent="8"/>
    </xf>
    <xf numFmtId="0" fontId="16" fillId="0" borderId="15" xfId="0" applyFont="1" applyBorder="1" applyAlignment="1">
      <alignment horizontal="left" vertical="top" wrapText="1" indent="10"/>
    </xf>
    <xf numFmtId="0" fontId="9" fillId="8" borderId="24" xfId="0" applyFont="1" applyFill="1" applyBorder="1" applyAlignment="1">
      <alignment vertical="top" wrapText="1"/>
    </xf>
    <xf numFmtId="0" fontId="9" fillId="8" borderId="22" xfId="0" applyFont="1" applyFill="1" applyBorder="1" applyAlignment="1">
      <alignment vertical="top" wrapText="1"/>
    </xf>
    <xf numFmtId="0" fontId="9" fillId="8" borderId="25" xfId="0" applyFont="1" applyFill="1" applyBorder="1" applyAlignment="1">
      <alignment vertical="top" wrapText="1"/>
    </xf>
    <xf numFmtId="0" fontId="28" fillId="8" borderId="21" xfId="0" applyFont="1" applyFill="1" applyBorder="1" applyAlignment="1">
      <alignment vertical="top" wrapText="1"/>
    </xf>
    <xf numFmtId="0" fontId="32" fillId="8" borderId="21" xfId="0" applyFont="1" applyFill="1" applyBorder="1" applyAlignment="1">
      <alignment vertical="top" wrapText="1"/>
    </xf>
    <xf numFmtId="0" fontId="0" fillId="11" borderId="15" xfId="0" applyFont="1" applyFill="1" applyBorder="1" applyAlignment="1" applyProtection="1">
      <alignment vertical="top" wrapText="1"/>
      <protection hidden="1"/>
    </xf>
    <xf numFmtId="0" fontId="22" fillId="8" borderId="23" xfId="0" applyFont="1" applyFill="1" applyBorder="1" applyAlignment="1">
      <alignment horizontal="left" vertical="top" wrapText="1"/>
    </xf>
    <xf numFmtId="0" fontId="2" fillId="10" borderId="15" xfId="0" applyFont="1" applyFill="1" applyBorder="1" applyAlignment="1">
      <alignment horizontal="center" wrapText="1"/>
    </xf>
    <xf numFmtId="0" fontId="22" fillId="8" borderId="23" xfId="0" applyFont="1" applyFill="1" applyBorder="1" applyAlignment="1">
      <alignment horizontal="center" vertical="top" wrapText="1"/>
    </xf>
    <xf numFmtId="0" fontId="7" fillId="10" borderId="22" xfId="0" applyFont="1" applyFill="1" applyBorder="1" applyAlignment="1">
      <alignment textRotation="90" wrapText="1"/>
    </xf>
    <xf numFmtId="0" fontId="7" fillId="10" borderId="23" xfId="0" applyFont="1" applyFill="1" applyBorder="1" applyAlignment="1">
      <alignment textRotation="90" wrapText="1"/>
    </xf>
    <xf numFmtId="0" fontId="7" fillId="10" borderId="25" xfId="0" applyFont="1" applyFill="1" applyBorder="1" applyAlignment="1">
      <alignment textRotation="90" wrapText="1"/>
    </xf>
    <xf numFmtId="0" fontId="9" fillId="8" borderId="20" xfId="0" applyFont="1" applyFill="1" applyBorder="1" applyAlignment="1">
      <alignment horizontal="center" vertical="top" wrapText="1"/>
    </xf>
    <xf numFmtId="0" fontId="6" fillId="11" borderId="14" xfId="0" applyFont="1" applyFill="1" applyBorder="1" applyAlignment="1">
      <alignment horizontal="left" vertical="top"/>
    </xf>
    <xf numFmtId="0" fontId="16" fillId="0" borderId="15" xfId="0" applyFont="1" applyBorder="1" applyAlignment="1">
      <alignment horizontal="left" vertical="top" wrapText="1" indent="9"/>
    </xf>
    <xf numFmtId="0" fontId="7" fillId="0" borderId="15" xfId="0" applyFont="1" applyFill="1" applyBorder="1" applyAlignment="1" applyProtection="1">
      <alignment horizontal="center" vertical="center"/>
    </xf>
    <xf numFmtId="0" fontId="7" fillId="0" borderId="15" xfId="0" applyFont="1" applyBorder="1" applyAlignment="1" applyProtection="1">
      <alignment vertical="top" wrapText="1"/>
      <protection locked="0"/>
    </xf>
    <xf numFmtId="0" fontId="3" fillId="0" borderId="16" xfId="0" applyFont="1" applyBorder="1" applyAlignment="1">
      <alignment horizontal="center" wrapText="1"/>
    </xf>
    <xf numFmtId="0" fontId="1" fillId="0" borderId="0" xfId="0" applyFont="1" applyAlignment="1">
      <alignment horizontal="center"/>
    </xf>
    <xf numFmtId="0" fontId="3" fillId="0" borderId="10" xfId="0" applyFont="1" applyBorder="1" applyAlignment="1">
      <alignment horizontal="center" wrapText="1"/>
    </xf>
    <xf numFmtId="2" fontId="25" fillId="0" borderId="0" xfId="0" applyNumberFormat="1" applyFont="1" applyAlignment="1">
      <alignment wrapText="1"/>
    </xf>
    <xf numFmtId="165" fontId="11" fillId="0" borderId="15" xfId="1" applyNumberFormat="1" applyFont="1" applyFill="1" applyBorder="1" applyAlignment="1">
      <alignment horizontal="center"/>
    </xf>
    <xf numFmtId="0" fontId="9" fillId="8" borderId="25" xfId="0" applyFont="1" applyFill="1" applyBorder="1" applyAlignment="1">
      <alignment horizontal="center" vertical="top" wrapText="1"/>
    </xf>
    <xf numFmtId="0" fontId="9" fillId="8" borderId="26" xfId="0" applyFont="1" applyFill="1" applyBorder="1" applyAlignment="1">
      <alignment horizontal="center" vertical="top" wrapText="1"/>
    </xf>
    <xf numFmtId="0" fontId="1" fillId="0" borderId="0" xfId="0" applyFont="1" applyProtection="1">
      <protection hidden="1"/>
    </xf>
    <xf numFmtId="0" fontId="3" fillId="5" borderId="14" xfId="0" applyFont="1" applyFill="1" applyBorder="1"/>
    <xf numFmtId="0" fontId="3" fillId="5" borderId="9" xfId="0" applyFont="1" applyFill="1" applyBorder="1" applyAlignment="1">
      <alignment horizontal="center"/>
    </xf>
    <xf numFmtId="0" fontId="6" fillId="8" borderId="14" xfId="0" applyFont="1" applyFill="1" applyBorder="1" applyAlignment="1">
      <alignment horizontal="left" vertical="top"/>
    </xf>
    <xf numFmtId="0" fontId="6" fillId="8" borderId="9" xfId="0" applyFont="1" applyFill="1" applyBorder="1" applyAlignment="1">
      <alignment horizontal="center" vertical="top"/>
    </xf>
    <xf numFmtId="164" fontId="6" fillId="8" borderId="9" xfId="0" applyNumberFormat="1" applyFont="1" applyFill="1" applyBorder="1" applyAlignment="1">
      <alignment horizontal="center" vertical="top"/>
    </xf>
    <xf numFmtId="0" fontId="3" fillId="3" borderId="9" xfId="0" applyFont="1" applyFill="1" applyBorder="1" applyAlignment="1">
      <alignment horizontal="center"/>
    </xf>
    <xf numFmtId="0" fontId="1" fillId="0" borderId="27" xfId="0" applyFont="1" applyBorder="1" applyAlignment="1">
      <alignment horizontal="left"/>
    </xf>
    <xf numFmtId="0" fontId="1" fillId="0" borderId="17" xfId="0" applyFont="1" applyBorder="1"/>
    <xf numFmtId="0" fontId="1" fillId="0" borderId="12" xfId="0" applyFont="1" applyBorder="1" applyAlignment="1">
      <alignment horizontal="left"/>
    </xf>
    <xf numFmtId="0" fontId="1" fillId="0" borderId="27" xfId="0" applyFont="1" applyBorder="1"/>
    <xf numFmtId="0" fontId="1" fillId="0" borderId="17" xfId="0" applyFont="1" applyBorder="1" applyAlignment="1">
      <alignment horizontal="left"/>
    </xf>
    <xf numFmtId="0" fontId="1" fillId="0" borderId="12" xfId="0" applyFont="1" applyBorder="1"/>
    <xf numFmtId="0" fontId="3" fillId="0" borderId="22" xfId="0" applyFont="1" applyBorder="1" applyAlignment="1">
      <alignment horizontal="center" wrapText="1"/>
    </xf>
    <xf numFmtId="2" fontId="11" fillId="2" borderId="18" xfId="0" applyNumberFormat="1" applyFont="1" applyFill="1" applyBorder="1" applyAlignment="1">
      <alignment horizontal="center"/>
    </xf>
    <xf numFmtId="0" fontId="2" fillId="11" borderId="14" xfId="0" applyFont="1" applyFill="1" applyBorder="1" applyAlignment="1">
      <alignment horizontal="left" vertical="top" wrapText="1"/>
    </xf>
    <xf numFmtId="0" fontId="6" fillId="11" borderId="14" xfId="0" applyFont="1" applyFill="1" applyBorder="1" applyAlignment="1">
      <alignment horizontal="left" vertical="top" wrapText="1"/>
    </xf>
    <xf numFmtId="0" fontId="0" fillId="8" borderId="15" xfId="0" applyFont="1" applyFill="1" applyBorder="1" applyAlignment="1">
      <alignment vertical="top" wrapText="1"/>
    </xf>
    <xf numFmtId="0" fontId="0" fillId="8" borderId="15" xfId="0" applyFont="1" applyFill="1" applyBorder="1" applyAlignment="1">
      <alignment vertical="top"/>
    </xf>
    <xf numFmtId="0" fontId="1" fillId="0" borderId="15" xfId="0" applyFont="1" applyBorder="1"/>
    <xf numFmtId="0" fontId="1" fillId="0" borderId="0" xfId="0" applyFont="1" applyBorder="1"/>
    <xf numFmtId="0" fontId="1" fillId="0" borderId="14" xfId="0" applyFont="1" applyBorder="1"/>
    <xf numFmtId="0" fontId="1" fillId="0" borderId="9" xfId="0" applyFont="1" applyBorder="1"/>
    <xf numFmtId="0" fontId="0" fillId="11" borderId="9" xfId="0" applyFont="1" applyFill="1" applyBorder="1" applyAlignment="1" applyProtection="1">
      <alignment horizontal="center" vertical="top" wrapText="1"/>
      <protection hidden="1"/>
    </xf>
    <xf numFmtId="0" fontId="22" fillId="8" borderId="15" xfId="0" applyFont="1" applyFill="1" applyBorder="1" applyAlignment="1">
      <alignment horizontal="left" vertical="top"/>
    </xf>
    <xf numFmtId="0" fontId="31" fillId="0" borderId="0" xfId="0" applyFont="1" applyAlignment="1">
      <alignment horizontal="right" vertical="top" wrapText="1" indent="1"/>
    </xf>
    <xf numFmtId="0" fontId="15" fillId="4" borderId="1" xfId="0" applyFont="1" applyFill="1" applyBorder="1" applyAlignment="1"/>
    <xf numFmtId="0" fontId="15" fillId="4" borderId="2" xfId="0" applyFont="1" applyFill="1" applyBorder="1" applyAlignment="1"/>
    <xf numFmtId="2" fontId="31" fillId="0" borderId="0" xfId="0" applyNumberFormat="1" applyFont="1" applyAlignment="1">
      <alignment horizontal="left" vertical="top" indent="1"/>
    </xf>
    <xf numFmtId="0" fontId="4" fillId="9" borderId="17" xfId="0" applyFont="1" applyFill="1" applyBorder="1" applyAlignment="1">
      <alignment horizontal="left"/>
    </xf>
    <xf numFmtId="2" fontId="2" fillId="9" borderId="17" xfId="0" applyNumberFormat="1" applyFont="1" applyFill="1" applyBorder="1" applyAlignment="1">
      <alignment horizontal="center"/>
    </xf>
    <xf numFmtId="0" fontId="1" fillId="9" borderId="12" xfId="0" applyFont="1" applyFill="1" applyBorder="1" applyAlignment="1">
      <alignment horizontal="center"/>
    </xf>
    <xf numFmtId="0" fontId="4" fillId="9" borderId="28" xfId="0" applyFont="1" applyFill="1" applyBorder="1"/>
    <xf numFmtId="9" fontId="5" fillId="9" borderId="29" xfId="0" applyNumberFormat="1" applyFont="1" applyFill="1" applyBorder="1" applyAlignment="1">
      <alignment horizontal="center"/>
    </xf>
    <xf numFmtId="0" fontId="9" fillId="8" borderId="23" xfId="0" applyFont="1" applyFill="1" applyBorder="1" applyAlignment="1">
      <alignment horizontal="center" vertical="top"/>
    </xf>
    <xf numFmtId="0" fontId="22" fillId="8" borderId="18" xfId="0" applyFont="1" applyFill="1" applyBorder="1" applyAlignment="1">
      <alignment vertical="top" wrapText="1"/>
    </xf>
    <xf numFmtId="0" fontId="16" fillId="0" borderId="15" xfId="0" applyFont="1" applyFill="1" applyBorder="1" applyAlignment="1">
      <alignment horizontal="left" vertical="top" wrapText="1" indent="5"/>
    </xf>
    <xf numFmtId="0" fontId="0" fillId="0" borderId="0" xfId="0" applyFill="1"/>
    <xf numFmtId="0" fontId="21" fillId="0" borderId="15" xfId="0" applyFont="1" applyFill="1" applyBorder="1" applyAlignment="1">
      <alignment horizontal="left" vertical="top" wrapText="1" indent="2"/>
    </xf>
    <xf numFmtId="0" fontId="21" fillId="0" borderId="15" xfId="0" applyFont="1" applyFill="1" applyBorder="1" applyAlignment="1">
      <alignment horizontal="left" vertical="top" wrapText="1" indent="5"/>
    </xf>
    <xf numFmtId="0" fontId="21" fillId="0" borderId="15" xfId="0" applyFont="1" applyFill="1" applyBorder="1" applyAlignment="1">
      <alignment horizontal="left" vertical="top" wrapText="1" indent="4"/>
    </xf>
    <xf numFmtId="2" fontId="1" fillId="0" borderId="5" xfId="0" applyNumberFormat="1" applyFont="1" applyBorder="1" applyAlignment="1">
      <alignment horizontal="center"/>
    </xf>
    <xf numFmtId="10" fontId="1" fillId="0" borderId="0" xfId="1" applyNumberFormat="1" applyFont="1" applyBorder="1"/>
    <xf numFmtId="2" fontId="1" fillId="0" borderId="0" xfId="0" applyNumberFormat="1" applyFont="1" applyBorder="1" applyAlignment="1">
      <alignment horizontal="center"/>
    </xf>
    <xf numFmtId="10" fontId="1" fillId="0" borderId="6" xfId="1" applyNumberFormat="1" applyFont="1" applyBorder="1"/>
    <xf numFmtId="2" fontId="3" fillId="0" borderId="27" xfId="0" applyNumberFormat="1" applyFont="1" applyBorder="1" applyAlignment="1">
      <alignment horizontal="center"/>
    </xf>
    <xf numFmtId="10" fontId="3" fillId="0" borderId="17" xfId="0" applyNumberFormat="1" applyFont="1" applyBorder="1" applyAlignment="1">
      <alignment horizontal="center"/>
    </xf>
    <xf numFmtId="2" fontId="3" fillId="0" borderId="17" xfId="0" applyNumberFormat="1" applyFont="1" applyBorder="1" applyAlignment="1">
      <alignment horizontal="center"/>
    </xf>
    <xf numFmtId="10" fontId="3" fillId="0" borderId="12" xfId="0" applyNumberFormat="1" applyFont="1" applyBorder="1" applyAlignment="1">
      <alignment horizontal="center"/>
    </xf>
    <xf numFmtId="0" fontId="1" fillId="0" borderId="7" xfId="0" applyFont="1" applyBorder="1" applyAlignment="1"/>
    <xf numFmtId="0" fontId="0" fillId="0" borderId="8" xfId="0" applyFont="1" applyBorder="1" applyAlignment="1">
      <alignment horizontal="center" wrapText="1"/>
    </xf>
    <xf numFmtId="0" fontId="0" fillId="0" borderId="7" xfId="0" applyFont="1" applyBorder="1" applyAlignment="1">
      <alignment horizontal="center" wrapText="1"/>
    </xf>
    <xf numFmtId="0" fontId="0" fillId="0" borderId="11" xfId="0" applyFont="1" applyBorder="1" applyAlignment="1">
      <alignment horizontal="center" wrapText="1"/>
    </xf>
    <xf numFmtId="0" fontId="10" fillId="5" borderId="0" xfId="0" applyFont="1" applyFill="1" applyBorder="1" applyAlignment="1">
      <alignment vertical="center"/>
    </xf>
    <xf numFmtId="2" fontId="14" fillId="6" borderId="0" xfId="0" applyNumberFormat="1" applyFont="1" applyFill="1" applyBorder="1" applyAlignment="1">
      <alignment vertical="center"/>
    </xf>
    <xf numFmtId="2" fontId="14" fillId="6" borderId="6" xfId="0" applyNumberFormat="1" applyFont="1" applyFill="1" applyBorder="1" applyAlignment="1">
      <alignment vertical="center"/>
    </xf>
    <xf numFmtId="0" fontId="9" fillId="5" borderId="0" xfId="0" applyFont="1" applyFill="1" applyBorder="1" applyAlignment="1">
      <alignment horizontal="right" vertical="center"/>
    </xf>
    <xf numFmtId="0" fontId="9" fillId="5" borderId="0" xfId="0" applyFont="1" applyFill="1" applyAlignment="1">
      <alignment horizontal="right" vertical="center"/>
    </xf>
    <xf numFmtId="2" fontId="4" fillId="9" borderId="17" xfId="0" applyNumberFormat="1" applyFont="1" applyFill="1" applyBorder="1" applyAlignment="1">
      <alignment horizontal="left"/>
    </xf>
    <xf numFmtId="0" fontId="0" fillId="8" borderId="0" xfId="0" applyFill="1"/>
    <xf numFmtId="0" fontId="16" fillId="9" borderId="15" xfId="0" applyFont="1" applyFill="1" applyBorder="1" applyAlignment="1">
      <alignment horizontal="left" vertical="top" wrapText="1" indent="2"/>
    </xf>
    <xf numFmtId="0" fontId="7" fillId="0" borderId="15" xfId="0" applyFont="1" applyFill="1" applyBorder="1" applyAlignment="1" applyProtection="1">
      <alignment horizontal="center" vertical="center"/>
      <protection locked="0"/>
    </xf>
    <xf numFmtId="0" fontId="9" fillId="8" borderId="26" xfId="0" applyFont="1" applyFill="1" applyBorder="1" applyAlignment="1">
      <alignment horizontal="center" vertical="top" wrapText="1"/>
    </xf>
    <xf numFmtId="0" fontId="9" fillId="8" borderId="25" xfId="0" applyFont="1" applyFill="1" applyBorder="1" applyAlignment="1">
      <alignment horizontal="center" vertical="top" wrapText="1"/>
    </xf>
    <xf numFmtId="0" fontId="7" fillId="10" borderId="15" xfId="0" applyFont="1" applyFill="1" applyBorder="1" applyAlignment="1" applyProtection="1">
      <alignment vertical="top" wrapText="1"/>
    </xf>
    <xf numFmtId="0" fontId="39" fillId="0" borderId="15" xfId="0" applyFont="1" applyBorder="1" applyAlignment="1">
      <alignment horizontal="left" vertical="top" wrapText="1"/>
    </xf>
    <xf numFmtId="0" fontId="16" fillId="0" borderId="15" xfId="0" applyFont="1" applyFill="1" applyBorder="1" applyAlignment="1">
      <alignment horizontal="left" vertical="top" wrapText="1" indent="2"/>
    </xf>
    <xf numFmtId="0" fontId="37" fillId="0" borderId="15" xfId="0" applyFont="1" applyFill="1" applyBorder="1" applyAlignment="1">
      <alignment horizontal="left" vertical="top" wrapText="1"/>
    </xf>
    <xf numFmtId="0" fontId="21" fillId="0" borderId="15" xfId="0" applyFont="1" applyBorder="1" applyAlignment="1">
      <alignment horizontal="left" vertical="top" wrapText="1" indent="7"/>
    </xf>
    <xf numFmtId="0" fontId="21" fillId="0" borderId="15" xfId="0" applyFont="1" applyBorder="1" applyAlignment="1">
      <alignment horizontal="left" vertical="top" wrapText="1" indent="3"/>
    </xf>
    <xf numFmtId="0" fontId="21" fillId="0" borderId="15" xfId="0" applyFont="1" applyBorder="1" applyAlignment="1" applyProtection="1">
      <alignment vertical="top" wrapText="1"/>
      <protection locked="0"/>
    </xf>
    <xf numFmtId="0" fontId="7" fillId="0" borderId="3"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2" fillId="8" borderId="23" xfId="0" applyFont="1" applyFill="1" applyBorder="1" applyAlignment="1" applyProtection="1">
      <alignment horizontal="center" vertical="top" wrapText="1"/>
    </xf>
    <xf numFmtId="0" fontId="22" fillId="8" borderId="20" xfId="0" applyFont="1" applyFill="1" applyBorder="1" applyAlignment="1" applyProtection="1">
      <alignment vertical="top" wrapText="1"/>
    </xf>
    <xf numFmtId="0" fontId="21" fillId="0" borderId="15" xfId="0" applyFont="1" applyFill="1" applyBorder="1" applyAlignment="1" applyProtection="1">
      <alignment horizontal="center" vertical="center"/>
    </xf>
    <xf numFmtId="0" fontId="7" fillId="0" borderId="0" xfId="0" applyFont="1" applyAlignment="1" applyProtection="1">
      <alignment vertical="top"/>
    </xf>
    <xf numFmtId="49" fontId="7" fillId="0" borderId="3" xfId="0" applyNumberFormat="1" applyFont="1" applyFill="1" applyBorder="1" applyAlignment="1" applyProtection="1">
      <alignment horizontal="center" vertical="center"/>
    </xf>
    <xf numFmtId="0" fontId="0" fillId="0" borderId="0" xfId="0" applyFont="1" applyFill="1" applyBorder="1" applyAlignment="1">
      <alignment horizontal="center" wrapText="1"/>
    </xf>
    <xf numFmtId="0" fontId="7" fillId="0" borderId="0" xfId="0" applyFont="1" applyAlignment="1">
      <alignment horizontal="center" wrapText="1"/>
    </xf>
    <xf numFmtId="0" fontId="31" fillId="0" borderId="0" xfId="0" applyFont="1" applyAlignment="1">
      <alignment horizontal="center" wrapText="1"/>
    </xf>
    <xf numFmtId="0" fontId="25" fillId="0" borderId="0" xfId="0" applyFont="1" applyAlignment="1">
      <alignment horizontal="center"/>
    </xf>
    <xf numFmtId="0" fontId="14" fillId="0" borderId="0" xfId="0" applyFont="1" applyAlignment="1">
      <alignment horizontal="center" vertical="top"/>
    </xf>
    <xf numFmtId="0" fontId="20" fillId="0" borderId="0" xfId="0" applyFont="1" applyAlignment="1">
      <alignment horizontal="center" vertical="top"/>
    </xf>
    <xf numFmtId="0" fontId="7" fillId="0" borderId="0" xfId="0" applyFont="1" applyAlignment="1">
      <alignment horizontal="center" vertical="top"/>
    </xf>
    <xf numFmtId="0" fontId="3" fillId="0" borderId="23" xfId="0" applyFont="1" applyBorder="1" applyAlignment="1">
      <alignment horizontal="center" wrapText="1"/>
    </xf>
    <xf numFmtId="2" fontId="11" fillId="2" borderId="3" xfId="0" applyNumberFormat="1" applyFont="1" applyFill="1" applyBorder="1" applyAlignment="1">
      <alignment horizontal="center"/>
    </xf>
    <xf numFmtId="0" fontId="15" fillId="4" borderId="30" xfId="0" applyFont="1" applyFill="1" applyBorder="1" applyAlignment="1"/>
    <xf numFmtId="0" fontId="3" fillId="0" borderId="25" xfId="0" applyFont="1" applyBorder="1" applyAlignment="1">
      <alignment horizontal="center" wrapText="1"/>
    </xf>
    <xf numFmtId="2" fontId="11" fillId="2" borderId="20" xfId="0" applyNumberFormat="1" applyFont="1" applyFill="1" applyBorder="1" applyAlignment="1">
      <alignment horizontal="center"/>
    </xf>
    <xf numFmtId="0" fontId="31" fillId="0" borderId="0" xfId="0" applyFont="1" applyAlignment="1">
      <alignment horizontal="right"/>
    </xf>
    <xf numFmtId="2" fontId="43" fillId="0" borderId="0" xfId="0" applyNumberFormat="1" applyFont="1" applyAlignment="1">
      <alignment wrapText="1"/>
    </xf>
    <xf numFmtId="0" fontId="2" fillId="0" borderId="0" xfId="0" applyFont="1" applyAlignment="1">
      <alignment horizontal="right"/>
    </xf>
    <xf numFmtId="2" fontId="28" fillId="0" borderId="0" xfId="0" applyNumberFormat="1" applyFont="1" applyAlignment="1">
      <alignment wrapText="1"/>
    </xf>
    <xf numFmtId="2" fontId="6" fillId="2" borderId="34" xfId="0" applyNumberFormat="1" applyFont="1" applyFill="1" applyBorder="1" applyAlignment="1">
      <alignment horizontal="center"/>
    </xf>
    <xf numFmtId="0" fontId="9" fillId="8" borderId="21" xfId="0" applyFont="1" applyFill="1" applyBorder="1" applyAlignment="1">
      <alignment horizontal="center" vertical="top" wrapText="1"/>
    </xf>
    <xf numFmtId="0" fontId="3" fillId="8" borderId="21" xfId="0" applyFont="1" applyFill="1" applyBorder="1" applyAlignment="1">
      <alignment vertical="top" wrapText="1"/>
    </xf>
    <xf numFmtId="0" fontId="44" fillId="0" borderId="0" xfId="2" applyAlignment="1">
      <alignment horizontal="center" wrapText="1"/>
    </xf>
    <xf numFmtId="0" fontId="44" fillId="0" borderId="0" xfId="2" applyAlignment="1" applyProtection="1">
      <alignment horizontal="center" wrapText="1"/>
      <protection locked="0"/>
    </xf>
    <xf numFmtId="0" fontId="9" fillId="8" borderId="26" xfId="0" applyFont="1" applyFill="1" applyBorder="1" applyAlignment="1">
      <alignment horizontal="center" vertical="top" wrapText="1"/>
    </xf>
    <xf numFmtId="0" fontId="9" fillId="8" borderId="25" xfId="0" applyFont="1" applyFill="1" applyBorder="1" applyAlignment="1">
      <alignment horizontal="center" vertical="top" wrapText="1"/>
    </xf>
    <xf numFmtId="0" fontId="44" fillId="0" borderId="14" xfId="2" applyFill="1" applyBorder="1" applyAlignment="1" applyProtection="1">
      <alignment horizontal="left" indent="3"/>
    </xf>
    <xf numFmtId="0" fontId="7" fillId="0" borderId="0" xfId="0" applyFont="1" applyAlignment="1" applyProtection="1">
      <alignment horizontal="center" vertical="top"/>
    </xf>
    <xf numFmtId="0" fontId="16" fillId="0" borderId="15" xfId="0" applyFont="1" applyBorder="1" applyAlignment="1" applyProtection="1">
      <alignment horizontal="left" vertical="top" wrapText="1" indent="2"/>
    </xf>
    <xf numFmtId="0" fontId="16" fillId="0" borderId="15" xfId="0" applyFont="1" applyBorder="1" applyAlignment="1" applyProtection="1">
      <alignment horizontal="left" vertical="top" wrapText="1" indent="5"/>
    </xf>
    <xf numFmtId="0" fontId="22" fillId="8" borderId="18" xfId="0" applyFont="1" applyFill="1" applyBorder="1" applyAlignment="1" applyProtection="1">
      <alignment horizontal="left" vertical="top" wrapText="1"/>
    </xf>
    <xf numFmtId="0" fontId="22" fillId="8" borderId="23" xfId="0" applyFont="1" applyFill="1" applyBorder="1" applyAlignment="1" applyProtection="1">
      <alignment horizontal="left" vertical="top" wrapText="1"/>
    </xf>
    <xf numFmtId="0" fontId="31" fillId="0" borderId="0" xfId="0" applyFont="1" applyAlignment="1" applyProtection="1">
      <alignment horizontal="right" vertical="top" wrapText="1" indent="1"/>
    </xf>
    <xf numFmtId="2" fontId="31" fillId="0" borderId="0" xfId="0" applyNumberFormat="1" applyFont="1" applyAlignment="1" applyProtection="1">
      <alignment horizontal="left" vertical="top" indent="1"/>
    </xf>
    <xf numFmtId="0" fontId="25" fillId="0" borderId="0" xfId="0" applyFont="1" applyProtection="1"/>
    <xf numFmtId="0" fontId="31" fillId="0" borderId="0" xfId="0" applyFont="1" applyAlignment="1" applyProtection="1">
      <alignment horizontal="right"/>
    </xf>
    <xf numFmtId="2" fontId="43" fillId="0" borderId="0" xfId="0" applyNumberFormat="1" applyFont="1" applyAlignment="1" applyProtection="1">
      <alignment wrapText="1"/>
    </xf>
    <xf numFmtId="2" fontId="25" fillId="0" borderId="0" xfId="0" applyNumberFormat="1" applyFont="1" applyAlignment="1" applyProtection="1">
      <alignment wrapText="1"/>
    </xf>
    <xf numFmtId="0" fontId="44" fillId="0" borderId="0" xfId="2" applyAlignment="1" applyProtection="1">
      <alignment horizontal="center" wrapText="1"/>
    </xf>
    <xf numFmtId="0" fontId="0" fillId="0" borderId="0" xfId="0" applyProtection="1"/>
    <xf numFmtId="0" fontId="14" fillId="0" borderId="0" xfId="0" applyFont="1" applyAlignment="1" applyProtection="1">
      <alignment vertical="top"/>
    </xf>
    <xf numFmtId="0" fontId="9" fillId="8" borderId="22" xfId="0" applyFont="1" applyFill="1" applyBorder="1" applyAlignment="1" applyProtection="1">
      <alignment vertical="top" wrapText="1"/>
    </xf>
    <xf numFmtId="0" fontId="9" fillId="8" borderId="23" xfId="0" applyFont="1" applyFill="1" applyBorder="1" applyAlignment="1" applyProtection="1">
      <alignment horizontal="center" vertical="top" wrapText="1"/>
    </xf>
    <xf numFmtId="0" fontId="9" fillId="8" borderId="25" xfId="0" applyFont="1" applyFill="1" applyBorder="1" applyAlignment="1" applyProtection="1">
      <alignment horizontal="center" vertical="top" wrapText="1"/>
    </xf>
    <xf numFmtId="0" fontId="9" fillId="10" borderId="15" xfId="0" applyFont="1" applyFill="1" applyBorder="1" applyAlignment="1" applyProtection="1">
      <alignment horizontal="center" wrapText="1"/>
    </xf>
    <xf numFmtId="0" fontId="2" fillId="10" borderId="15" xfId="0" applyFont="1" applyFill="1" applyBorder="1" applyAlignment="1" applyProtection="1">
      <alignment horizontal="center" wrapText="1"/>
    </xf>
    <xf numFmtId="0" fontId="7" fillId="0" borderId="0" xfId="0" applyFont="1" applyAlignment="1" applyProtection="1">
      <alignment horizontal="center" wrapText="1"/>
    </xf>
    <xf numFmtId="0" fontId="31" fillId="0" borderId="0" xfId="0" applyFont="1" applyAlignment="1" applyProtection="1">
      <alignment horizontal="center" wrapText="1"/>
    </xf>
    <xf numFmtId="0" fontId="20" fillId="0" borderId="0" xfId="0" applyFont="1" applyAlignment="1" applyProtection="1">
      <alignment vertical="top"/>
    </xf>
    <xf numFmtId="0" fontId="20" fillId="0" borderId="0" xfId="0" applyFont="1" applyAlignment="1" applyProtection="1">
      <alignment horizontal="center" vertical="top"/>
    </xf>
    <xf numFmtId="0" fontId="27" fillId="0" borderId="0" xfId="0" applyFont="1" applyAlignment="1" applyProtection="1">
      <alignment wrapText="1"/>
    </xf>
    <xf numFmtId="0" fontId="25" fillId="0" borderId="0" xfId="0" applyFont="1" applyAlignment="1" applyProtection="1">
      <alignment wrapText="1"/>
    </xf>
    <xf numFmtId="0" fontId="16" fillId="0" borderId="15" xfId="0" applyFont="1" applyBorder="1" applyAlignment="1" applyProtection="1">
      <alignment horizontal="left" vertical="top" wrapText="1" indent="4"/>
    </xf>
    <xf numFmtId="0" fontId="16" fillId="0" borderId="15" xfId="0" applyFont="1" applyBorder="1" applyAlignment="1" applyProtection="1">
      <alignment horizontal="left" vertical="top" wrapText="1" indent="6"/>
    </xf>
    <xf numFmtId="0" fontId="16" fillId="0" borderId="15" xfId="0" applyFont="1" applyBorder="1" applyAlignment="1" applyProtection="1">
      <alignment horizontal="left" vertical="top" wrapText="1" indent="7"/>
    </xf>
    <xf numFmtId="0" fontId="16" fillId="0" borderId="15" xfId="0" applyFont="1" applyBorder="1" applyAlignment="1" applyProtection="1">
      <alignment horizontal="left" vertical="top" wrapText="1" indent="8"/>
    </xf>
    <xf numFmtId="0" fontId="32" fillId="0" borderId="15" xfId="0" applyFont="1" applyBorder="1" applyAlignment="1" applyProtection="1">
      <alignment horizontal="left" vertical="top" wrapText="1" indent="5"/>
    </xf>
    <xf numFmtId="0" fontId="16" fillId="0" borderId="19" xfId="0" applyFont="1" applyBorder="1" applyAlignment="1" applyProtection="1">
      <alignment horizontal="left" vertical="top" wrapText="1" indent="2"/>
    </xf>
    <xf numFmtId="0" fontId="25" fillId="0" borderId="0" xfId="0" applyFont="1" applyAlignment="1" applyProtection="1">
      <alignment horizontal="left" wrapText="1" indent="3"/>
    </xf>
    <xf numFmtId="0" fontId="9" fillId="8" borderId="26" xfId="0" applyFont="1" applyFill="1" applyBorder="1" applyAlignment="1" applyProtection="1">
      <alignment horizontal="center" vertical="top" wrapText="1"/>
    </xf>
    <xf numFmtId="0" fontId="21" fillId="0" borderId="15" xfId="0" applyFont="1" applyBorder="1" applyAlignment="1" applyProtection="1">
      <alignment horizontal="left" vertical="top" wrapText="1" indent="5"/>
    </xf>
    <xf numFmtId="0" fontId="16" fillId="0" borderId="15" xfId="0" applyFont="1" applyBorder="1" applyAlignment="1" applyProtection="1">
      <alignment horizontal="left" vertical="top" wrapText="1" indent="11"/>
    </xf>
    <xf numFmtId="0" fontId="25" fillId="0" borderId="0" xfId="0" applyFont="1" applyFill="1" applyAlignment="1" applyProtection="1">
      <alignment horizontal="left" indent="3"/>
    </xf>
    <xf numFmtId="0" fontId="25" fillId="0" borderId="0" xfId="0" applyFont="1" applyAlignment="1" applyProtection="1">
      <alignment horizontal="left" indent="3"/>
    </xf>
    <xf numFmtId="0" fontId="16" fillId="0" borderId="15" xfId="0" applyFont="1" applyFill="1" applyBorder="1" applyAlignment="1" applyProtection="1">
      <alignment horizontal="left" vertical="top" wrapText="1" indent="5"/>
    </xf>
    <xf numFmtId="0" fontId="27" fillId="0" borderId="0" xfId="0" applyFont="1" applyProtection="1"/>
    <xf numFmtId="0" fontId="0" fillId="0" borderId="0" xfId="0" applyAlignment="1" applyProtection="1">
      <alignment wrapText="1"/>
    </xf>
    <xf numFmtId="0" fontId="16" fillId="0" borderId="15" xfId="0" applyFont="1" applyBorder="1" applyAlignment="1" applyProtection="1">
      <alignment horizontal="left" vertical="top" wrapText="1" indent="10"/>
    </xf>
    <xf numFmtId="0" fontId="16" fillId="0" borderId="15" xfId="0" applyFont="1" applyBorder="1" applyAlignment="1" applyProtection="1">
      <alignment horizontal="left" vertical="center" wrapText="1" indent="5"/>
    </xf>
    <xf numFmtId="0" fontId="22" fillId="8" borderId="18" xfId="0" applyFont="1" applyFill="1" applyBorder="1" applyAlignment="1" applyProtection="1">
      <alignment vertical="top" wrapText="1"/>
    </xf>
    <xf numFmtId="0" fontId="21" fillId="0" borderId="15" xfId="0" applyFont="1" applyBorder="1" applyAlignment="1" applyProtection="1">
      <alignment horizontal="left" vertical="center" wrapText="1" indent="5"/>
    </xf>
    <xf numFmtId="0" fontId="16" fillId="0" borderId="15" xfId="0" applyFont="1" applyBorder="1" applyAlignment="1" applyProtection="1">
      <alignment horizontal="left" vertical="top" wrapText="1" indent="12"/>
    </xf>
    <xf numFmtId="0" fontId="22" fillId="8" borderId="21" xfId="0" applyFont="1" applyFill="1" applyBorder="1" applyAlignment="1" applyProtection="1">
      <alignment vertical="top" wrapText="1"/>
    </xf>
    <xf numFmtId="0" fontId="2" fillId="0" borderId="0" xfId="0" applyFont="1" applyAlignment="1" applyProtection="1">
      <alignment horizontal="center"/>
    </xf>
    <xf numFmtId="0" fontId="0" fillId="0" borderId="0" xfId="0" applyFill="1" applyProtection="1"/>
    <xf numFmtId="0" fontId="16" fillId="0" borderId="15" xfId="0" applyFont="1" applyFill="1" applyBorder="1" applyAlignment="1" applyProtection="1">
      <alignment horizontal="left" vertical="top" wrapText="1" indent="8"/>
    </xf>
    <xf numFmtId="0" fontId="16" fillId="0" borderId="15" xfId="0" applyFont="1" applyFill="1" applyBorder="1" applyAlignment="1" applyProtection="1">
      <alignment horizontal="left" vertical="center" wrapText="1" indent="5"/>
    </xf>
    <xf numFmtId="0" fontId="17" fillId="0" borderId="15" xfId="0" applyFont="1" applyFill="1" applyBorder="1" applyAlignment="1" applyProtection="1">
      <alignment horizontal="left" vertical="top" wrapText="1" indent="5"/>
    </xf>
    <xf numFmtId="0" fontId="3" fillId="4" borderId="33" xfId="0" applyFont="1" applyFill="1" applyBorder="1" applyAlignment="1">
      <alignment horizontal="center" wrapText="1"/>
    </xf>
    <xf numFmtId="0" fontId="3" fillId="4" borderId="31" xfId="0" applyFont="1" applyFill="1" applyBorder="1" applyAlignment="1">
      <alignment horizontal="center" wrapText="1"/>
    </xf>
    <xf numFmtId="0" fontId="3" fillId="4" borderId="32" xfId="0" applyFont="1" applyFill="1" applyBorder="1" applyAlignment="1">
      <alignment horizontal="center" wrapText="1"/>
    </xf>
    <xf numFmtId="0" fontId="0" fillId="0" borderId="8" xfId="0" applyFont="1" applyBorder="1" applyAlignment="1">
      <alignment horizontal="center"/>
    </xf>
    <xf numFmtId="0" fontId="1" fillId="0" borderId="7" xfId="0" applyFont="1" applyBorder="1" applyAlignment="1">
      <alignment horizontal="center"/>
    </xf>
    <xf numFmtId="0" fontId="1" fillId="0" borderId="11" xfId="0" applyFont="1" applyBorder="1" applyAlignment="1">
      <alignment horizontal="center"/>
    </xf>
    <xf numFmtId="0" fontId="10" fillId="5" borderId="5" xfId="0" applyFont="1" applyFill="1" applyBorder="1" applyAlignment="1">
      <alignment horizontal="right" vertical="center"/>
    </xf>
    <xf numFmtId="0" fontId="10" fillId="5" borderId="0" xfId="0" applyFont="1" applyFill="1" applyBorder="1" applyAlignment="1">
      <alignment horizontal="right" vertical="center"/>
    </xf>
    <xf numFmtId="0" fontId="13" fillId="4" borderId="1" xfId="0" applyFont="1" applyFill="1" applyBorder="1" applyAlignment="1">
      <alignment horizontal="center"/>
    </xf>
    <xf numFmtId="0" fontId="13" fillId="4" borderId="2" xfId="0" applyFont="1" applyFill="1" applyBorder="1" applyAlignment="1">
      <alignment horizontal="center"/>
    </xf>
    <xf numFmtId="0" fontId="13" fillId="4" borderId="4" xfId="0" applyFont="1" applyFill="1" applyBorder="1" applyAlignment="1">
      <alignment horizontal="center"/>
    </xf>
    <xf numFmtId="0" fontId="40" fillId="9" borderId="8" xfId="0" applyFont="1" applyFill="1" applyBorder="1" applyAlignment="1" applyProtection="1">
      <alignment horizontal="center"/>
      <protection locked="0"/>
    </xf>
    <xf numFmtId="0" fontId="41" fillId="9" borderId="7" xfId="0" applyFont="1" applyFill="1" applyBorder="1" applyAlignment="1" applyProtection="1">
      <alignment horizontal="center"/>
      <protection locked="0"/>
    </xf>
    <xf numFmtId="0" fontId="41" fillId="9" borderId="11" xfId="0" applyFont="1" applyFill="1" applyBorder="1" applyAlignment="1" applyProtection="1">
      <alignment horizontal="center"/>
      <protection locked="0"/>
    </xf>
    <xf numFmtId="0" fontId="15" fillId="4" borderId="2" xfId="0" applyFont="1" applyFill="1" applyBorder="1" applyAlignment="1">
      <alignment horizontal="center"/>
    </xf>
    <xf numFmtId="0" fontId="15" fillId="4" borderId="4" xfId="0" applyFont="1" applyFill="1" applyBorder="1" applyAlignment="1">
      <alignment horizontal="center"/>
    </xf>
    <xf numFmtId="0" fontId="10" fillId="0" borderId="8" xfId="0" applyFont="1" applyBorder="1" applyAlignment="1">
      <alignment horizontal="center"/>
    </xf>
    <xf numFmtId="0" fontId="10" fillId="0" borderId="7" xfId="0" applyFont="1" applyBorder="1" applyAlignment="1">
      <alignment horizontal="center"/>
    </xf>
    <xf numFmtId="0" fontId="10" fillId="0" borderId="11" xfId="0" applyFont="1" applyBorder="1" applyAlignment="1">
      <alignment horizontal="center"/>
    </xf>
    <xf numFmtId="0" fontId="8" fillId="5" borderId="14" xfId="0" applyFont="1" applyFill="1" applyBorder="1" applyAlignment="1">
      <alignment horizontal="center"/>
    </xf>
    <xf numFmtId="0" fontId="8" fillId="5" borderId="15" xfId="0" applyFont="1" applyFill="1" applyBorder="1" applyAlignment="1">
      <alignment horizontal="center"/>
    </xf>
    <xf numFmtId="0" fontId="8" fillId="5" borderId="9" xfId="0" applyFont="1" applyFill="1" applyBorder="1" applyAlignment="1">
      <alignment horizontal="center"/>
    </xf>
    <xf numFmtId="0" fontId="9" fillId="3" borderId="14" xfId="0" applyFont="1" applyFill="1" applyBorder="1" applyAlignment="1">
      <alignment horizontal="center"/>
    </xf>
    <xf numFmtId="0" fontId="9" fillId="3" borderId="15" xfId="0" applyFont="1" applyFill="1" applyBorder="1" applyAlignment="1">
      <alignment horizontal="center"/>
    </xf>
    <xf numFmtId="0" fontId="9" fillId="3" borderId="9" xfId="0" applyFont="1" applyFill="1" applyBorder="1" applyAlignment="1">
      <alignment horizontal="center"/>
    </xf>
    <xf numFmtId="0" fontId="7" fillId="10" borderId="18" xfId="0" applyFont="1" applyFill="1" applyBorder="1" applyAlignment="1">
      <alignment horizontal="center" textRotation="90" wrapText="1"/>
    </xf>
    <xf numFmtId="0" fontId="7" fillId="10" borderId="20" xfId="0" applyFont="1" applyFill="1" applyBorder="1" applyAlignment="1">
      <alignment horizontal="center" textRotation="90" wrapText="1"/>
    </xf>
    <xf numFmtId="0" fontId="7" fillId="10" borderId="3" xfId="0" applyFont="1" applyFill="1" applyBorder="1" applyAlignment="1">
      <alignment horizontal="center" textRotation="90" wrapText="1"/>
    </xf>
    <xf numFmtId="0" fontId="22" fillId="8" borderId="18" xfId="0" applyFont="1" applyFill="1" applyBorder="1" applyAlignment="1">
      <alignment horizontal="left" vertical="top" wrapText="1"/>
    </xf>
    <xf numFmtId="0" fontId="22" fillId="8" borderId="20" xfId="0" applyFont="1" applyFill="1" applyBorder="1" applyAlignment="1">
      <alignment horizontal="left" vertical="top" wrapText="1"/>
    </xf>
    <xf numFmtId="0" fontId="9" fillId="7" borderId="18" xfId="0" applyFont="1" applyFill="1" applyBorder="1" applyAlignment="1">
      <alignment horizontal="center" vertical="top" wrapText="1"/>
    </xf>
    <xf numFmtId="0" fontId="9" fillId="7" borderId="20" xfId="0" applyFont="1" applyFill="1" applyBorder="1" applyAlignment="1">
      <alignment horizontal="center" vertical="top" wrapText="1"/>
    </xf>
    <xf numFmtId="0" fontId="9" fillId="7" borderId="3" xfId="0" applyFont="1" applyFill="1" applyBorder="1" applyAlignment="1">
      <alignment horizontal="center" vertical="top" wrapText="1"/>
    </xf>
    <xf numFmtId="0" fontId="9" fillId="8" borderId="21" xfId="0" applyFont="1" applyFill="1" applyBorder="1" applyAlignment="1">
      <alignment horizontal="center" vertical="top" wrapText="1"/>
    </xf>
    <xf numFmtId="0" fontId="9" fillId="8" borderId="26" xfId="0" applyFont="1" applyFill="1" applyBorder="1" applyAlignment="1">
      <alignment horizontal="center" vertical="top" wrapText="1"/>
    </xf>
    <xf numFmtId="0" fontId="12" fillId="0" borderId="18" xfId="0" applyFont="1" applyFill="1" applyBorder="1" applyAlignment="1">
      <alignment horizontal="center" vertical="top" wrapText="1"/>
    </xf>
    <xf numFmtId="0" fontId="12" fillId="0" borderId="20" xfId="0" applyFont="1" applyFill="1" applyBorder="1" applyAlignment="1">
      <alignment horizontal="center" vertical="top" wrapText="1"/>
    </xf>
    <xf numFmtId="0" fontId="12" fillId="0" borderId="3" xfId="0" applyFont="1" applyFill="1" applyBorder="1" applyAlignment="1">
      <alignment horizontal="center" vertical="top" wrapText="1"/>
    </xf>
    <xf numFmtId="0" fontId="9" fillId="10" borderId="18" xfId="0" applyFont="1" applyFill="1" applyBorder="1" applyAlignment="1">
      <alignment horizontal="center" vertical="top" wrapText="1"/>
    </xf>
    <xf numFmtId="0" fontId="9" fillId="10" borderId="20" xfId="0" applyFont="1" applyFill="1" applyBorder="1" applyAlignment="1">
      <alignment horizontal="center" vertical="top" wrapText="1"/>
    </xf>
    <xf numFmtId="0" fontId="9" fillId="10" borderId="3" xfId="0" applyFont="1" applyFill="1" applyBorder="1" applyAlignment="1">
      <alignment horizontal="center" vertical="top" wrapText="1"/>
    </xf>
    <xf numFmtId="0" fontId="7" fillId="10" borderId="18" xfId="0" applyFont="1" applyFill="1" applyBorder="1" applyAlignment="1" applyProtection="1">
      <alignment horizontal="center" textRotation="90" wrapText="1"/>
    </xf>
    <xf numFmtId="0" fontId="7" fillId="10" borderId="20" xfId="0" applyFont="1" applyFill="1" applyBorder="1" applyAlignment="1" applyProtection="1">
      <alignment horizontal="center" textRotation="90" wrapText="1"/>
    </xf>
    <xf numFmtId="0" fontId="7" fillId="10" borderId="3" xfId="0" applyFont="1" applyFill="1" applyBorder="1" applyAlignment="1" applyProtection="1">
      <alignment horizontal="center" textRotation="90" wrapText="1"/>
    </xf>
    <xf numFmtId="0" fontId="9" fillId="7" borderId="18" xfId="0" applyFont="1" applyFill="1" applyBorder="1" applyAlignment="1" applyProtection="1">
      <alignment horizontal="center" vertical="top" wrapText="1"/>
    </xf>
    <xf numFmtId="0" fontId="9" fillId="7" borderId="20" xfId="0" applyFont="1" applyFill="1" applyBorder="1" applyAlignment="1" applyProtection="1">
      <alignment horizontal="center" vertical="top" wrapText="1"/>
    </xf>
    <xf numFmtId="0" fontId="9" fillId="7" borderId="3" xfId="0" applyFont="1" applyFill="1" applyBorder="1" applyAlignment="1" applyProtection="1">
      <alignment horizontal="center" vertical="top" wrapText="1"/>
    </xf>
    <xf numFmtId="0" fontId="12" fillId="0" borderId="15" xfId="0" applyFont="1" applyFill="1" applyBorder="1" applyAlignment="1" applyProtection="1">
      <alignment horizontal="center" vertical="top" wrapText="1"/>
    </xf>
    <xf numFmtId="0" fontId="9" fillId="10" borderId="18" xfId="0" applyFont="1" applyFill="1" applyBorder="1" applyAlignment="1" applyProtection="1">
      <alignment horizontal="center" vertical="top" wrapText="1"/>
    </xf>
    <xf numFmtId="0" fontId="9" fillId="10" borderId="20" xfId="0" applyFont="1" applyFill="1" applyBorder="1" applyAlignment="1" applyProtection="1">
      <alignment horizontal="center" vertical="top" wrapText="1"/>
    </xf>
    <xf numFmtId="0" fontId="9" fillId="10" borderId="3" xfId="0" applyFont="1" applyFill="1" applyBorder="1" applyAlignment="1" applyProtection="1">
      <alignment horizontal="center" vertical="top" wrapText="1"/>
    </xf>
    <xf numFmtId="0" fontId="9" fillId="8" borderId="21" xfId="0" applyFont="1" applyFill="1" applyBorder="1" applyAlignment="1" applyProtection="1">
      <alignment horizontal="center" vertical="top" wrapText="1"/>
    </xf>
    <xf numFmtId="0" fontId="9" fillId="8" borderId="26" xfId="0" applyFont="1" applyFill="1" applyBorder="1" applyAlignment="1" applyProtection="1">
      <alignment horizontal="center" vertical="top" wrapText="1"/>
    </xf>
    <xf numFmtId="0" fontId="9" fillId="8" borderId="24" xfId="0" applyFont="1" applyFill="1" applyBorder="1" applyAlignment="1" applyProtection="1">
      <alignment horizontal="center" vertical="top" wrapText="1"/>
    </xf>
    <xf numFmtId="0" fontId="22" fillId="8" borderId="18" xfId="0" applyFont="1" applyFill="1" applyBorder="1" applyAlignment="1" applyProtection="1">
      <alignment horizontal="left" vertical="top" wrapText="1"/>
    </xf>
    <xf numFmtId="0" fontId="22" fillId="8" borderId="20" xfId="0" applyFont="1" applyFill="1" applyBorder="1" applyAlignment="1" applyProtection="1">
      <alignment horizontal="left" vertical="top" wrapText="1"/>
    </xf>
    <xf numFmtId="0" fontId="12" fillId="0" borderId="15" xfId="0" applyFont="1" applyBorder="1" applyAlignment="1" applyProtection="1">
      <alignment horizontal="center" vertical="top" wrapText="1"/>
    </xf>
    <xf numFmtId="0" fontId="9" fillId="8" borderId="22" xfId="0" applyFont="1" applyFill="1" applyBorder="1" applyAlignment="1" applyProtection="1">
      <alignment horizontal="center" vertical="top" wrapText="1"/>
    </xf>
    <xf numFmtId="0" fontId="9" fillId="8" borderId="25" xfId="0" applyFont="1" applyFill="1" applyBorder="1" applyAlignment="1" applyProtection="1">
      <alignment horizontal="center" vertical="top" wrapText="1"/>
    </xf>
    <xf numFmtId="0" fontId="7" fillId="10" borderId="23" xfId="0" applyFont="1" applyFill="1" applyBorder="1" applyAlignment="1" applyProtection="1">
      <alignment horizontal="center" textRotation="90" wrapText="1"/>
    </xf>
    <xf numFmtId="0" fontId="7" fillId="10" borderId="25" xfId="0" applyFont="1" applyFill="1" applyBorder="1" applyAlignment="1" applyProtection="1">
      <alignment horizontal="center" textRotation="90" wrapText="1"/>
    </xf>
    <xf numFmtId="0" fontId="12" fillId="0" borderId="18" xfId="0" applyFont="1" applyFill="1" applyBorder="1" applyAlignment="1" applyProtection="1">
      <alignment horizontal="center" vertical="top" wrapText="1"/>
    </xf>
    <xf numFmtId="0" fontId="12" fillId="0" borderId="20" xfId="0" applyFont="1" applyFill="1" applyBorder="1" applyAlignment="1" applyProtection="1">
      <alignment horizontal="center" vertical="top" wrapText="1"/>
    </xf>
    <xf numFmtId="0" fontId="12" fillId="0" borderId="3" xfId="0" applyFont="1" applyFill="1" applyBorder="1" applyAlignment="1" applyProtection="1">
      <alignment horizontal="center" vertical="top" wrapText="1"/>
    </xf>
    <xf numFmtId="0" fontId="9" fillId="8" borderId="23" xfId="0" applyFont="1" applyFill="1" applyBorder="1" applyAlignment="1" applyProtection="1">
      <alignment horizontal="center" vertical="top" wrapText="1"/>
    </xf>
    <xf numFmtId="0" fontId="12" fillId="0" borderId="18" xfId="0" applyFont="1" applyBorder="1" applyAlignment="1" applyProtection="1">
      <alignment horizontal="left" vertical="top" wrapText="1"/>
    </xf>
    <xf numFmtId="0" fontId="12" fillId="0" borderId="20" xfId="0" applyFont="1" applyBorder="1" applyAlignment="1" applyProtection="1">
      <alignment horizontal="left" vertical="top" wrapText="1"/>
    </xf>
    <xf numFmtId="0" fontId="12" fillId="0" borderId="15" xfId="0" applyFont="1" applyBorder="1" applyAlignment="1">
      <alignment horizontal="center" vertical="top" wrapText="1"/>
    </xf>
    <xf numFmtId="0" fontId="9" fillId="8" borderId="24" xfId="0" applyFont="1" applyFill="1" applyBorder="1" applyAlignment="1">
      <alignment horizontal="center" vertical="top" wrapText="1"/>
    </xf>
    <xf numFmtId="0" fontId="9" fillId="8" borderId="22" xfId="0" applyFont="1" applyFill="1" applyBorder="1" applyAlignment="1">
      <alignment horizontal="center" vertical="top" wrapText="1"/>
    </xf>
    <xf numFmtId="0" fontId="9" fillId="8" borderId="23" xfId="0" applyFont="1" applyFill="1" applyBorder="1" applyAlignment="1">
      <alignment horizontal="center" vertical="top" wrapText="1"/>
    </xf>
    <xf numFmtId="0" fontId="9" fillId="8" borderId="25"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18" xfId="0" applyFont="1" applyBorder="1" applyAlignment="1">
      <alignment horizontal="center" vertical="top" wrapText="1"/>
    </xf>
    <xf numFmtId="0" fontId="12" fillId="0" borderId="20" xfId="0" applyFont="1" applyBorder="1" applyAlignment="1">
      <alignment horizontal="center" vertical="top" wrapText="1"/>
    </xf>
    <xf numFmtId="0" fontId="12" fillId="10" borderId="18" xfId="0" applyFont="1" applyFill="1" applyBorder="1" applyAlignment="1">
      <alignment horizontal="left" vertical="top" wrapText="1"/>
    </xf>
    <xf numFmtId="0" fontId="12" fillId="10" borderId="20" xfId="0" applyFont="1" applyFill="1" applyBorder="1" applyAlignment="1">
      <alignment horizontal="left" vertical="top" wrapText="1"/>
    </xf>
    <xf numFmtId="0" fontId="12" fillId="10" borderId="3" xfId="0" applyFont="1" applyFill="1" applyBorder="1" applyAlignment="1">
      <alignment horizontal="left" vertical="top" wrapText="1"/>
    </xf>
    <xf numFmtId="0" fontId="12" fillId="10" borderId="18" xfId="0" applyFont="1" applyFill="1" applyBorder="1" applyAlignment="1">
      <alignment horizontal="center" vertical="top" wrapText="1"/>
    </xf>
    <xf numFmtId="0" fontId="12" fillId="10" borderId="20" xfId="0" applyFont="1" applyFill="1" applyBorder="1" applyAlignment="1">
      <alignment horizontal="center" vertical="top" wrapText="1"/>
    </xf>
    <xf numFmtId="0" fontId="12" fillId="10" borderId="3" xfId="0" applyFont="1" applyFill="1" applyBorder="1" applyAlignment="1">
      <alignment horizontal="center" vertical="top" wrapText="1"/>
    </xf>
    <xf numFmtId="0" fontId="28" fillId="8" borderId="18" xfId="0" applyFont="1" applyFill="1" applyBorder="1" applyAlignment="1">
      <alignment horizontal="left" vertical="top" wrapText="1"/>
    </xf>
    <xf numFmtId="0" fontId="22" fillId="8" borderId="3" xfId="0" applyFont="1" applyFill="1" applyBorder="1" applyAlignment="1">
      <alignment horizontal="left" vertical="top" wrapText="1"/>
    </xf>
    <xf numFmtId="0" fontId="9" fillId="8" borderId="18" xfId="0" applyFont="1" applyFill="1" applyBorder="1" applyAlignment="1">
      <alignment horizontal="center" vertical="top" wrapText="1"/>
    </xf>
    <xf numFmtId="0" fontId="9" fillId="8" borderId="20" xfId="0" applyFont="1" applyFill="1" applyBorder="1" applyAlignment="1">
      <alignment horizontal="center" vertical="top" wrapText="1"/>
    </xf>
    <xf numFmtId="0" fontId="7" fillId="10" borderId="18" xfId="0" applyFont="1" applyFill="1" applyBorder="1" applyAlignment="1" applyProtection="1">
      <alignment horizontal="center" vertical="top" wrapText="1"/>
    </xf>
    <xf numFmtId="0" fontId="7" fillId="10" borderId="20" xfId="0" applyFont="1" applyFill="1" applyBorder="1" applyAlignment="1" applyProtection="1">
      <alignment horizontal="center" vertical="top" wrapText="1"/>
    </xf>
    <xf numFmtId="0" fontId="7" fillId="10" borderId="3" xfId="0" applyFont="1" applyFill="1" applyBorder="1" applyAlignment="1" applyProtection="1">
      <alignment horizontal="center" vertical="top" wrapText="1"/>
    </xf>
    <xf numFmtId="0" fontId="7" fillId="10" borderId="22" xfId="0" applyFont="1" applyFill="1" applyBorder="1" applyAlignment="1">
      <alignment horizontal="center" textRotation="90" wrapText="1"/>
    </xf>
    <xf numFmtId="0" fontId="7" fillId="10" borderId="23" xfId="0" applyFont="1" applyFill="1" applyBorder="1" applyAlignment="1">
      <alignment horizontal="center" textRotation="90" wrapText="1"/>
    </xf>
    <xf numFmtId="0" fontId="7" fillId="10" borderId="25" xfId="0" applyFont="1" applyFill="1" applyBorder="1" applyAlignment="1">
      <alignment horizontal="center" textRotation="90" wrapText="1"/>
    </xf>
    <xf numFmtId="0" fontId="9" fillId="7" borderId="18" xfId="0" applyFont="1" applyFill="1" applyBorder="1" applyAlignment="1">
      <alignment horizontal="center" vertical="top"/>
    </xf>
    <xf numFmtId="0" fontId="9" fillId="7" borderId="20" xfId="0" applyFont="1" applyFill="1" applyBorder="1" applyAlignment="1">
      <alignment horizontal="center" vertical="top"/>
    </xf>
  </cellXfs>
  <cellStyles count="3">
    <cellStyle name="Hyperlink" xfId="2" builtinId="8"/>
    <cellStyle name="Normal" xfId="0" builtinId="0"/>
    <cellStyle name="Percent" xfId="1" builtinId="5"/>
  </cellStyles>
  <dxfs count="20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hanJ/Desktop/Billing%20RFP/ACBH%20EHR%20Requirements%20-%20Master%20Draft%20as%20of%2020200402%20JP%20CP%20Natalie%20and%20Jen%20mark%20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cores"/>
      <sheetName val="TOC"/>
      <sheetName val="General Product and Usability"/>
      <sheetName val="Pre-Consumer"/>
      <sheetName val="Client Registration"/>
      <sheetName val="Benefits and Insurance"/>
      <sheetName val="Client Referral"/>
      <sheetName val="Appt Scheduling CP AL 4-10- (2)"/>
      <sheetName val="Authorization Mgmt"/>
      <sheetName val="Billing"/>
      <sheetName val="Claims Admin - Mgd Care"/>
      <sheetName val="System Architecture"/>
      <sheetName val="Database Requirements"/>
      <sheetName val="Security Requirements"/>
      <sheetName val="Reporting Requirements"/>
      <sheetName val="EDI Requirements"/>
      <sheetName val="System Reliability Requirements"/>
      <sheetName val="Production Scheduling and Contr"/>
      <sheetName val="Other Environment Requirements"/>
      <sheetName val="System Standards Requirements"/>
      <sheetName val="Interface Requir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X28"/>
  <sheetViews>
    <sheetView tabSelected="1" zoomScaleNormal="100" workbookViewId="0">
      <selection activeCell="K17" sqref="K17"/>
    </sheetView>
  </sheetViews>
  <sheetFormatPr defaultColWidth="8.85546875" defaultRowHeight="15"/>
  <cols>
    <col min="1" max="1" width="6.7109375" style="7" customWidth="1"/>
    <col min="2" max="2" width="50.7109375" style="7" customWidth="1"/>
    <col min="3" max="3" width="14.7109375" style="7" customWidth="1"/>
    <col min="4" max="4" width="14.7109375" style="8" customWidth="1"/>
    <col min="5" max="5" width="4.7109375" style="7" customWidth="1"/>
    <col min="6" max="8" width="14.7109375" style="8" customWidth="1"/>
    <col min="9" max="9" width="4.7109375" style="7" customWidth="1"/>
    <col min="10" max="10" width="14.7109375" style="7" customWidth="1"/>
    <col min="11" max="12" width="14.7109375" style="8" customWidth="1"/>
    <col min="13" max="13" width="4.7109375" style="8" customWidth="1"/>
    <col min="14" max="15" width="14.7109375" style="8" customWidth="1"/>
    <col min="16" max="16" width="14.7109375" style="7" customWidth="1"/>
    <col min="17" max="17" width="12.7109375" style="60" customWidth="1"/>
    <col min="18" max="19" width="12.7109375" style="7" hidden="1" customWidth="1"/>
    <col min="20" max="20" width="0" style="7" hidden="1" customWidth="1"/>
    <col min="21" max="22" width="12.7109375" style="7" hidden="1" customWidth="1"/>
    <col min="23" max="16384" width="8.85546875" style="7"/>
  </cols>
  <sheetData>
    <row r="1" spans="2:24" ht="30" customHeight="1" thickBot="1">
      <c r="B1" s="227" t="s">
        <v>1931</v>
      </c>
      <c r="C1" s="228"/>
      <c r="D1" s="228"/>
      <c r="E1" s="228"/>
      <c r="F1" s="228"/>
      <c r="G1" s="228"/>
      <c r="H1" s="228"/>
      <c r="I1" s="228"/>
      <c r="J1" s="228"/>
      <c r="K1" s="228"/>
      <c r="L1" s="228"/>
      <c r="M1" s="228"/>
      <c r="N1" s="228"/>
      <c r="O1" s="228"/>
      <c r="P1" s="229"/>
    </row>
    <row r="2" spans="2:24" ht="30" customHeight="1">
      <c r="B2" s="230" t="s">
        <v>1932</v>
      </c>
      <c r="C2" s="231"/>
      <c r="D2" s="231"/>
      <c r="E2" s="231"/>
      <c r="F2" s="231"/>
      <c r="G2" s="231"/>
      <c r="H2" s="231"/>
      <c r="I2" s="231"/>
      <c r="J2" s="231"/>
      <c r="K2" s="231"/>
      <c r="L2" s="231"/>
      <c r="M2" s="231"/>
      <c r="N2" s="231"/>
      <c r="O2" s="231"/>
      <c r="P2" s="232"/>
    </row>
    <row r="3" spans="2:24" ht="30" customHeight="1">
      <c r="B3" s="225" t="s">
        <v>8</v>
      </c>
      <c r="C3" s="226"/>
      <c r="D3" s="226"/>
      <c r="E3" s="226"/>
      <c r="F3" s="226"/>
      <c r="G3" s="226"/>
      <c r="H3" s="226"/>
      <c r="I3" s="226"/>
      <c r="J3" s="226"/>
      <c r="K3" s="122" t="s">
        <v>1672</v>
      </c>
      <c r="L3" s="120">
        <f>SUM(K8:K27)</f>
        <v>0</v>
      </c>
      <c r="M3" s="119"/>
      <c r="N3" s="123" t="s">
        <v>1673</v>
      </c>
      <c r="O3" s="123" t="s">
        <v>1673</v>
      </c>
      <c r="P3" s="121">
        <f>SUM(O8:O27)</f>
        <v>0</v>
      </c>
    </row>
    <row r="4" spans="2:24" ht="30" customHeight="1">
      <c r="B4" s="225" t="s">
        <v>9</v>
      </c>
      <c r="C4" s="226"/>
      <c r="D4" s="226"/>
      <c r="E4" s="226"/>
      <c r="F4" s="226"/>
      <c r="G4" s="226"/>
      <c r="H4" s="226"/>
      <c r="I4" s="226"/>
      <c r="J4" s="226"/>
      <c r="K4" s="122" t="s">
        <v>1672</v>
      </c>
      <c r="L4" s="120">
        <f>SUM(L8:L27)</f>
        <v>0</v>
      </c>
      <c r="M4" s="119"/>
      <c r="N4" s="123" t="s">
        <v>1673</v>
      </c>
      <c r="O4" s="123" t="s">
        <v>1673</v>
      </c>
      <c r="P4" s="121">
        <f>SUM(P8:P27)</f>
        <v>0</v>
      </c>
    </row>
    <row r="5" spans="2:24" ht="15.75" thickBot="1">
      <c r="B5" s="76"/>
      <c r="C5" s="74"/>
      <c r="D5" s="77"/>
      <c r="E5" s="74"/>
      <c r="F5" s="77"/>
      <c r="G5" s="77"/>
      <c r="H5" s="77"/>
      <c r="I5" s="74"/>
      <c r="J5" s="74"/>
      <c r="K5" s="77"/>
      <c r="L5" s="77"/>
      <c r="M5" s="77"/>
      <c r="N5" s="77"/>
      <c r="O5" s="77"/>
      <c r="P5" s="78"/>
    </row>
    <row r="6" spans="2:24" ht="30" customHeight="1" thickBot="1">
      <c r="B6" s="92"/>
      <c r="C6" s="93"/>
      <c r="D6" s="93"/>
      <c r="E6" s="153"/>
      <c r="F6" s="233" t="s">
        <v>1822</v>
      </c>
      <c r="G6" s="233"/>
      <c r="H6" s="234"/>
      <c r="I6" s="153"/>
      <c r="J6" s="233" t="s">
        <v>1824</v>
      </c>
      <c r="K6" s="233"/>
      <c r="L6" s="233"/>
      <c r="M6" s="153"/>
      <c r="N6" s="233" t="s">
        <v>1825</v>
      </c>
      <c r="O6" s="233"/>
      <c r="P6" s="234"/>
      <c r="R6" s="222" t="s">
        <v>1669</v>
      </c>
      <c r="S6" s="223"/>
      <c r="T6" s="223"/>
      <c r="U6" s="223"/>
      <c r="V6" s="224"/>
    </row>
    <row r="7" spans="2:24" ht="60">
      <c r="B7" s="5" t="s">
        <v>0</v>
      </c>
      <c r="C7" s="59" t="s">
        <v>7</v>
      </c>
      <c r="D7" s="79" t="s">
        <v>1623</v>
      </c>
      <c r="E7" s="219"/>
      <c r="F7" s="151" t="s">
        <v>1820</v>
      </c>
      <c r="G7" s="79" t="s">
        <v>1821</v>
      </c>
      <c r="H7" s="79" t="s">
        <v>1826</v>
      </c>
      <c r="I7" s="219"/>
      <c r="J7" s="154" t="s">
        <v>1624</v>
      </c>
      <c r="K7" s="59" t="s">
        <v>1625</v>
      </c>
      <c r="L7" s="79" t="s">
        <v>1627</v>
      </c>
      <c r="M7" s="219"/>
      <c r="N7" s="154" t="s">
        <v>1823</v>
      </c>
      <c r="O7" s="59" t="s">
        <v>1626</v>
      </c>
      <c r="P7" s="61" t="s">
        <v>1628</v>
      </c>
      <c r="R7" s="116" t="s">
        <v>1780</v>
      </c>
      <c r="S7" s="117" t="s">
        <v>1779</v>
      </c>
      <c r="T7" s="115"/>
      <c r="U7" s="117" t="s">
        <v>1670</v>
      </c>
      <c r="V7" s="118" t="s">
        <v>1671</v>
      </c>
      <c r="X7" s="144"/>
    </row>
    <row r="8" spans="2:24" ht="15.75" customHeight="1">
      <c r="B8" s="167" t="s">
        <v>569</v>
      </c>
      <c r="C8" s="63">
        <v>0.05</v>
      </c>
      <c r="D8" s="80">
        <f>'General Product &amp; Usability'!B1</f>
        <v>0.86100917431192747</v>
      </c>
      <c r="E8" s="220"/>
      <c r="F8" s="152">
        <f>'General Product &amp; Usability'!E1</f>
        <v>109</v>
      </c>
      <c r="G8" s="3">
        <f>'General Product &amp; Usability'!E3</f>
        <v>109</v>
      </c>
      <c r="H8" s="3">
        <f>'General Product &amp; Usability'!E2</f>
        <v>0</v>
      </c>
      <c r="I8" s="220"/>
      <c r="J8" s="152">
        <f>'General Product &amp; Usability'!B2</f>
        <v>0</v>
      </c>
      <c r="K8" s="3">
        <f>'General Product &amp; Usability'!B3</f>
        <v>0</v>
      </c>
      <c r="L8" s="80">
        <f t="shared" ref="L8:L27" si="0">K8*C8</f>
        <v>0</v>
      </c>
      <c r="M8" s="220"/>
      <c r="N8" s="152">
        <v>469.25</v>
      </c>
      <c r="O8" s="3">
        <f>'General Product &amp; Usability'!B4</f>
        <v>0</v>
      </c>
      <c r="P8" s="4">
        <f t="shared" ref="P8:P27" si="1">O8*C8</f>
        <v>0</v>
      </c>
      <c r="R8" s="107">
        <f>'General Product &amp; Usability'!E1</f>
        <v>109</v>
      </c>
      <c r="S8" s="108">
        <f>R8/$R$28</f>
        <v>6.5465465465465472E-2</v>
      </c>
      <c r="T8" s="86"/>
      <c r="U8" s="109">
        <v>466</v>
      </c>
      <c r="V8" s="110">
        <f>U8/$U$28</f>
        <v>6.169938102015822E-2</v>
      </c>
    </row>
    <row r="9" spans="2:24" ht="15.75" customHeight="1">
      <c r="B9" s="167" t="s">
        <v>1756</v>
      </c>
      <c r="C9" s="63">
        <v>0.05</v>
      </c>
      <c r="D9" s="80">
        <f>'Pre-Consumer'!B1</f>
        <v>0.93571428571428517</v>
      </c>
      <c r="E9" s="220"/>
      <c r="F9" s="152">
        <f>'Pre-Consumer'!E1</f>
        <v>28</v>
      </c>
      <c r="G9" s="3">
        <f>'Pre-Consumer'!E3</f>
        <v>28</v>
      </c>
      <c r="H9" s="3">
        <f>'Pre-Consumer'!E2</f>
        <v>0</v>
      </c>
      <c r="I9" s="220"/>
      <c r="J9" s="152">
        <f>'Pre-Consumer'!B2</f>
        <v>0</v>
      </c>
      <c r="K9" s="3">
        <f>'Pre-Consumer'!B3</f>
        <v>0</v>
      </c>
      <c r="L9" s="80">
        <f t="shared" si="0"/>
        <v>0</v>
      </c>
      <c r="M9" s="220"/>
      <c r="N9" s="152">
        <v>131</v>
      </c>
      <c r="O9" s="3">
        <f>'Pre-Consumer'!B4</f>
        <v>0</v>
      </c>
      <c r="P9" s="4">
        <f t="shared" si="1"/>
        <v>0</v>
      </c>
      <c r="R9" s="107">
        <f>'Pre-Consumer'!E1</f>
        <v>28</v>
      </c>
      <c r="S9" s="108">
        <f t="shared" ref="S9:S27" si="2">R9/$R$28</f>
        <v>1.6816816816816817E-2</v>
      </c>
      <c r="T9" s="86"/>
      <c r="U9" s="109">
        <v>131</v>
      </c>
      <c r="V9" s="110">
        <f t="shared" ref="V9:V27" si="3">U9/$U$28</f>
        <v>1.7344675780344907E-2</v>
      </c>
    </row>
    <row r="10" spans="2:24" ht="15.75" customHeight="1">
      <c r="B10" s="167" t="s">
        <v>410</v>
      </c>
      <c r="C10" s="63">
        <v>0.05</v>
      </c>
      <c r="D10" s="80">
        <f>'Client Registration'!B1</f>
        <v>0.91714285714285904</v>
      </c>
      <c r="E10" s="220"/>
      <c r="F10" s="152">
        <f>'Client Registration'!E1</f>
        <v>140</v>
      </c>
      <c r="G10" s="3">
        <f>'Client Registration'!E3</f>
        <v>140</v>
      </c>
      <c r="H10" s="3">
        <f>'Client Registration'!E2</f>
        <v>0</v>
      </c>
      <c r="I10" s="220"/>
      <c r="J10" s="155">
        <f>'Client Registration'!B2</f>
        <v>0</v>
      </c>
      <c r="K10" s="80">
        <f>'Client Registration'!B3</f>
        <v>0</v>
      </c>
      <c r="L10" s="80">
        <f t="shared" si="0"/>
        <v>0</v>
      </c>
      <c r="M10" s="220"/>
      <c r="N10" s="152">
        <v>642</v>
      </c>
      <c r="O10" s="80">
        <f>'Client Registration'!B4</f>
        <v>0</v>
      </c>
      <c r="P10" s="4">
        <f t="shared" si="1"/>
        <v>0</v>
      </c>
      <c r="R10" s="107">
        <f>'Client Registration'!E1</f>
        <v>140</v>
      </c>
      <c r="S10" s="108">
        <f t="shared" si="2"/>
        <v>8.408408408408409E-2</v>
      </c>
      <c r="T10" s="86"/>
      <c r="U10" s="109">
        <v>642</v>
      </c>
      <c r="V10" s="110">
        <f t="shared" si="3"/>
        <v>8.5002151534209397E-2</v>
      </c>
    </row>
    <row r="11" spans="2:24" ht="15.75" customHeight="1">
      <c r="B11" s="167" t="s">
        <v>1757</v>
      </c>
      <c r="C11" s="63">
        <v>7.4999999999999997E-2</v>
      </c>
      <c r="D11" s="80">
        <f>'Benefits and Insurance'!B1</f>
        <v>0.93197278911564918</v>
      </c>
      <c r="E11" s="220"/>
      <c r="F11" s="152">
        <f>'Benefits and Insurance'!E1</f>
        <v>147</v>
      </c>
      <c r="G11" s="3">
        <f>'Benefits and Insurance'!E3</f>
        <v>147</v>
      </c>
      <c r="H11" s="3">
        <f>'Benefits and Insurance'!E2</f>
        <v>0</v>
      </c>
      <c r="I11" s="220"/>
      <c r="J11" s="152">
        <f>'Benefits and Insurance'!B2</f>
        <v>0</v>
      </c>
      <c r="K11" s="3">
        <f>'Benefits and Insurance'!B3</f>
        <v>0</v>
      </c>
      <c r="L11" s="80">
        <f t="shared" si="0"/>
        <v>0</v>
      </c>
      <c r="M11" s="220"/>
      <c r="N11" s="152">
        <v>685</v>
      </c>
      <c r="O11" s="3">
        <f>'Benefits and Insurance'!B4</f>
        <v>0</v>
      </c>
      <c r="P11" s="4">
        <f t="shared" si="1"/>
        <v>0</v>
      </c>
      <c r="R11" s="107">
        <f>'Benefits and Insurance'!E1</f>
        <v>147</v>
      </c>
      <c r="S11" s="108">
        <f t="shared" si="2"/>
        <v>8.8288288288288289E-2</v>
      </c>
      <c r="T11" s="86"/>
      <c r="U11" s="109">
        <v>685</v>
      </c>
      <c r="V11" s="110">
        <f t="shared" si="3"/>
        <v>9.0695442057528719E-2</v>
      </c>
    </row>
    <row r="12" spans="2:24" ht="15.75" customHeight="1">
      <c r="B12" s="167" t="s">
        <v>1755</v>
      </c>
      <c r="C12" s="63">
        <v>0.06</v>
      </c>
      <c r="D12" s="80">
        <f>'Client Referral'!B1</f>
        <v>0.89999999999999936</v>
      </c>
      <c r="E12" s="220"/>
      <c r="F12" s="152">
        <f>'Client Referral'!E1</f>
        <v>77</v>
      </c>
      <c r="G12" s="3">
        <f>'Client Referral'!E3</f>
        <v>77</v>
      </c>
      <c r="H12" s="3">
        <f>'Client Referral'!E2</f>
        <v>0</v>
      </c>
      <c r="I12" s="220"/>
      <c r="J12" s="155">
        <f>'Client Referral'!B2</f>
        <v>0</v>
      </c>
      <c r="K12" s="80">
        <f>'Client Referral'!B3</f>
        <v>0</v>
      </c>
      <c r="L12" s="80">
        <f t="shared" si="0"/>
        <v>0</v>
      </c>
      <c r="M12" s="220"/>
      <c r="N12" s="152">
        <v>346.5</v>
      </c>
      <c r="O12" s="80">
        <f>'Client Referral'!B4</f>
        <v>0</v>
      </c>
      <c r="P12" s="4">
        <f t="shared" si="1"/>
        <v>0</v>
      </c>
      <c r="R12" s="107">
        <f>'Client Referral'!E1</f>
        <v>77</v>
      </c>
      <c r="S12" s="108">
        <f t="shared" si="2"/>
        <v>4.6246246246246243E-2</v>
      </c>
      <c r="T12" s="86"/>
      <c r="U12" s="109">
        <v>346.5</v>
      </c>
      <c r="V12" s="110">
        <f t="shared" si="3"/>
        <v>4.5877329449538248E-2</v>
      </c>
    </row>
    <row r="13" spans="2:24" ht="15.75" customHeight="1">
      <c r="B13" s="167" t="s">
        <v>409</v>
      </c>
      <c r="C13" s="63">
        <v>0.04</v>
      </c>
      <c r="D13" s="80">
        <f>'Appointment Scheduling'!B1</f>
        <v>0.89583333333333337</v>
      </c>
      <c r="E13" s="220"/>
      <c r="F13" s="152">
        <f>'Appointment Scheduling'!E1</f>
        <v>96</v>
      </c>
      <c r="G13" s="3">
        <f>'Appointment Scheduling'!E3</f>
        <v>96</v>
      </c>
      <c r="H13" s="3">
        <f>'Appointment Scheduling'!E2</f>
        <v>0</v>
      </c>
      <c r="I13" s="220"/>
      <c r="J13" s="155">
        <f>'Appointment Scheduling'!B2</f>
        <v>0</v>
      </c>
      <c r="K13" s="80">
        <f>'Appointment Scheduling'!B3</f>
        <v>0</v>
      </c>
      <c r="L13" s="80">
        <f t="shared" si="0"/>
        <v>0</v>
      </c>
      <c r="M13" s="220"/>
      <c r="N13" s="152">
        <v>430</v>
      </c>
      <c r="O13" s="80">
        <f>'Appointment Scheduling'!B4</f>
        <v>0</v>
      </c>
      <c r="P13" s="4">
        <f t="shared" si="1"/>
        <v>0</v>
      </c>
      <c r="R13" s="107">
        <f>'Appointment Scheduling'!E1</f>
        <v>96</v>
      </c>
      <c r="S13" s="108">
        <f t="shared" si="2"/>
        <v>5.7657657657657659E-2</v>
      </c>
      <c r="T13" s="86"/>
      <c r="U13" s="109">
        <v>430</v>
      </c>
      <c r="V13" s="110">
        <f t="shared" si="3"/>
        <v>5.6932905233193207E-2</v>
      </c>
    </row>
    <row r="14" spans="2:24" ht="15.75" customHeight="1">
      <c r="B14" s="167" t="s">
        <v>570</v>
      </c>
      <c r="C14" s="63">
        <v>0.08</v>
      </c>
      <c r="D14" s="80">
        <f>'Authorization Mgmt'!B1</f>
        <v>0.91428571428571537</v>
      </c>
      <c r="E14" s="220"/>
      <c r="F14" s="152">
        <f>'Authorization Mgmt'!E1</f>
        <v>119</v>
      </c>
      <c r="G14" s="3">
        <f>'Authorization Mgmt'!E3</f>
        <v>119</v>
      </c>
      <c r="H14" s="3">
        <f>'Authorization Mgmt'!E2</f>
        <v>0</v>
      </c>
      <c r="I14" s="220"/>
      <c r="J14" s="155">
        <f>'Authorization Mgmt'!B2</f>
        <v>0</v>
      </c>
      <c r="K14" s="80">
        <f>'Authorization Mgmt'!B3</f>
        <v>0</v>
      </c>
      <c r="L14" s="80">
        <f t="shared" si="0"/>
        <v>0</v>
      </c>
      <c r="M14" s="220"/>
      <c r="N14" s="152">
        <v>544</v>
      </c>
      <c r="O14" s="80">
        <f>'Authorization Mgmt'!B4</f>
        <v>0</v>
      </c>
      <c r="P14" s="4">
        <f t="shared" si="1"/>
        <v>0</v>
      </c>
      <c r="R14" s="107">
        <f>'Authorization Mgmt'!E1</f>
        <v>119</v>
      </c>
      <c r="S14" s="108">
        <f t="shared" si="2"/>
        <v>7.1471471471471468E-2</v>
      </c>
      <c r="T14" s="86"/>
      <c r="U14" s="109">
        <v>544</v>
      </c>
      <c r="V14" s="110">
        <f t="shared" si="3"/>
        <v>7.2026745225249086E-2</v>
      </c>
    </row>
    <row r="15" spans="2:24" ht="15.75" customHeight="1">
      <c r="B15" s="167" t="s">
        <v>571</v>
      </c>
      <c r="C15" s="63">
        <v>0.1</v>
      </c>
      <c r="D15" s="80">
        <f>Billing!B1</f>
        <v>0.93481375358166041</v>
      </c>
      <c r="E15" s="220"/>
      <c r="F15" s="152">
        <f>Billing!E1</f>
        <v>349</v>
      </c>
      <c r="G15" s="3">
        <f>Billing!E3</f>
        <v>349</v>
      </c>
      <c r="H15" s="3">
        <f>Billing!E2</f>
        <v>0</v>
      </c>
      <c r="I15" s="220"/>
      <c r="J15" s="155">
        <f>Billing!B2</f>
        <v>0</v>
      </c>
      <c r="K15" s="80">
        <f>Billing!B3</f>
        <v>0</v>
      </c>
      <c r="L15" s="80">
        <f t="shared" si="0"/>
        <v>0</v>
      </c>
      <c r="M15" s="220"/>
      <c r="N15" s="152">
        <v>1631.25</v>
      </c>
      <c r="O15" s="80">
        <f>Billing!B4</f>
        <v>0</v>
      </c>
      <c r="P15" s="4">
        <f t="shared" si="1"/>
        <v>0</v>
      </c>
      <c r="R15" s="107">
        <f>Billing!E1</f>
        <v>349</v>
      </c>
      <c r="S15" s="108">
        <f t="shared" si="2"/>
        <v>0.20960960960960962</v>
      </c>
      <c r="T15" s="86"/>
      <c r="U15" s="109">
        <v>1631.25</v>
      </c>
      <c r="V15" s="110">
        <f t="shared" si="3"/>
        <v>0.21598093409685215</v>
      </c>
    </row>
    <row r="16" spans="2:24" ht="15.75" customHeight="1">
      <c r="B16" s="167" t="s">
        <v>572</v>
      </c>
      <c r="C16" s="63">
        <v>0.1</v>
      </c>
      <c r="D16" s="80">
        <f>'Claims Admin - Mgd Care'!B1</f>
        <v>0.92190265486725931</v>
      </c>
      <c r="E16" s="220"/>
      <c r="F16" s="152">
        <f>'Claims Admin - Mgd Care'!E1</f>
        <v>226</v>
      </c>
      <c r="G16" s="3">
        <f>'Claims Admin - Mgd Care'!E3</f>
        <v>226</v>
      </c>
      <c r="H16" s="3">
        <f>'Claims Admin - Mgd Care'!E2</f>
        <v>0</v>
      </c>
      <c r="I16" s="220"/>
      <c r="J16" s="155">
        <f>'Claims Admin - Mgd Care'!B2</f>
        <v>0</v>
      </c>
      <c r="K16" s="80">
        <f>'Claims Admin - Mgd Care'!B3</f>
        <v>0</v>
      </c>
      <c r="L16" s="80">
        <f t="shared" si="0"/>
        <v>0</v>
      </c>
      <c r="M16" s="220"/>
      <c r="N16" s="152">
        <v>1041.75</v>
      </c>
      <c r="O16" s="80">
        <f>'Claims Admin - Mgd Care'!B4</f>
        <v>0</v>
      </c>
      <c r="P16" s="4">
        <f t="shared" si="1"/>
        <v>0</v>
      </c>
      <c r="R16" s="107">
        <f>'Claims Admin - Mgd Care'!E1</f>
        <v>226</v>
      </c>
      <c r="S16" s="108">
        <f t="shared" si="2"/>
        <v>0.13573573573573575</v>
      </c>
      <c r="T16" s="86"/>
      <c r="U16" s="109">
        <v>1041.75</v>
      </c>
      <c r="V16" s="110">
        <f t="shared" si="3"/>
        <v>0.13792989308530004</v>
      </c>
    </row>
    <row r="17" spans="2:22" ht="15.75" customHeight="1">
      <c r="B17" s="167" t="s">
        <v>1610</v>
      </c>
      <c r="C17" s="63">
        <v>7.0000000000000007E-2</v>
      </c>
      <c r="D17" s="80">
        <f>'EHR Interoperability'!B1</f>
        <v>0.94615384615384579</v>
      </c>
      <c r="E17" s="220"/>
      <c r="F17" s="152">
        <f>'EHR Interoperability'!E1</f>
        <v>52</v>
      </c>
      <c r="G17" s="3">
        <f>'EHR Interoperability'!E3</f>
        <v>52</v>
      </c>
      <c r="H17" s="3">
        <f>'EHR Interoperability'!E2</f>
        <v>0</v>
      </c>
      <c r="I17" s="220"/>
      <c r="J17" s="155">
        <f>'EHR Interoperability'!B2</f>
        <v>0</v>
      </c>
      <c r="K17" s="80">
        <f>'EHR Interoperability'!B3</f>
        <v>0</v>
      </c>
      <c r="L17" s="80">
        <f t="shared" si="0"/>
        <v>0</v>
      </c>
      <c r="M17" s="220"/>
      <c r="N17" s="152">
        <v>246</v>
      </c>
      <c r="O17" s="80">
        <f>'EHR Interoperability'!B4</f>
        <v>0</v>
      </c>
      <c r="P17" s="4">
        <f t="shared" si="1"/>
        <v>0</v>
      </c>
      <c r="R17" s="107">
        <f>'EHR Interoperability'!E1</f>
        <v>52</v>
      </c>
      <c r="S17" s="108">
        <f t="shared" si="2"/>
        <v>3.123123123123123E-2</v>
      </c>
      <c r="T17" s="86"/>
      <c r="U17" s="109">
        <v>246</v>
      </c>
      <c r="V17" s="110">
        <f t="shared" si="3"/>
        <v>3.2570917877594252E-2</v>
      </c>
    </row>
    <row r="18" spans="2:22" ht="15.75" customHeight="1">
      <c r="B18" s="167" t="s">
        <v>411</v>
      </c>
      <c r="C18" s="63">
        <v>0.05</v>
      </c>
      <c r="D18" s="80">
        <f>'System Architecture'!B1</f>
        <v>0.91999999999999971</v>
      </c>
      <c r="E18" s="220"/>
      <c r="F18" s="152">
        <f>'System Architecture'!E1</f>
        <v>25</v>
      </c>
      <c r="G18" s="3">
        <f>'System Architecture'!E3</f>
        <v>25</v>
      </c>
      <c r="H18" s="3">
        <f>'System Architecture'!E2</f>
        <v>0</v>
      </c>
      <c r="I18" s="220"/>
      <c r="J18" s="155">
        <f>'System Architecture'!B2</f>
        <v>0</v>
      </c>
      <c r="K18" s="80">
        <f>'System Architecture'!B3</f>
        <v>0</v>
      </c>
      <c r="L18" s="80">
        <f t="shared" si="0"/>
        <v>0</v>
      </c>
      <c r="M18" s="220"/>
      <c r="N18" s="152">
        <v>115</v>
      </c>
      <c r="O18" s="80">
        <f>'System Architecture'!B4</f>
        <v>0</v>
      </c>
      <c r="P18" s="4">
        <f t="shared" si="1"/>
        <v>0</v>
      </c>
      <c r="R18" s="107">
        <f>'System Architecture'!E1</f>
        <v>25</v>
      </c>
      <c r="S18" s="108">
        <f t="shared" si="2"/>
        <v>1.5015015015015015E-2</v>
      </c>
      <c r="T18" s="86"/>
      <c r="U18" s="109">
        <v>126</v>
      </c>
      <c r="V18" s="110">
        <f t="shared" si="3"/>
        <v>1.6682665254377546E-2</v>
      </c>
    </row>
    <row r="19" spans="2:22" ht="15.75" customHeight="1">
      <c r="B19" s="167" t="s">
        <v>1786</v>
      </c>
      <c r="C19" s="63">
        <v>0.04</v>
      </c>
      <c r="D19" s="80">
        <f>'Database Specifications'!B1</f>
        <v>0.91285714285714248</v>
      </c>
      <c r="E19" s="220"/>
      <c r="F19" s="152">
        <f>'Database Specifications'!E1</f>
        <v>42</v>
      </c>
      <c r="G19" s="3">
        <f>'Database Specifications'!E3</f>
        <v>42</v>
      </c>
      <c r="H19" s="3">
        <f>'Database Specifications'!E2</f>
        <v>0</v>
      </c>
      <c r="I19" s="220"/>
      <c r="J19" s="155">
        <f>'Database Specifications'!B2</f>
        <v>0</v>
      </c>
      <c r="K19" s="80">
        <f>'Database Specifications'!B3</f>
        <v>0</v>
      </c>
      <c r="L19" s="80">
        <f t="shared" si="0"/>
        <v>0</v>
      </c>
      <c r="M19" s="220"/>
      <c r="N19" s="152">
        <v>159.75</v>
      </c>
      <c r="O19" s="80">
        <f>'Database Specifications'!B4</f>
        <v>0</v>
      </c>
      <c r="P19" s="4">
        <f t="shared" si="1"/>
        <v>0</v>
      </c>
      <c r="R19" s="107">
        <f>'Database Specifications'!E1</f>
        <v>42</v>
      </c>
      <c r="S19" s="108">
        <f t="shared" si="2"/>
        <v>2.5225225225225224E-2</v>
      </c>
      <c r="T19" s="86"/>
      <c r="U19" s="109">
        <v>170.75</v>
      </c>
      <c r="V19" s="110">
        <f t="shared" si="3"/>
        <v>2.2607659461785442E-2</v>
      </c>
    </row>
    <row r="20" spans="2:22" ht="15.75" customHeight="1">
      <c r="B20" s="167" t="s">
        <v>1781</v>
      </c>
      <c r="C20" s="63">
        <v>0.04</v>
      </c>
      <c r="D20" s="80">
        <f>'Reporting Specifications'!B1</f>
        <v>0.85357142857142809</v>
      </c>
      <c r="E20" s="220"/>
      <c r="F20" s="152">
        <f>'Reporting Specifications'!E1</f>
        <v>42</v>
      </c>
      <c r="G20" s="3">
        <f>'Reporting Specifications'!E3</f>
        <v>42</v>
      </c>
      <c r="H20" s="3">
        <f>'Reporting Specifications'!E2</f>
        <v>0</v>
      </c>
      <c r="I20" s="220"/>
      <c r="J20" s="155">
        <f>'Reporting Specifications'!B2</f>
        <v>0</v>
      </c>
      <c r="K20" s="80">
        <f>'Reporting Specifications'!B3</f>
        <v>0</v>
      </c>
      <c r="L20" s="80">
        <f t="shared" si="0"/>
        <v>0</v>
      </c>
      <c r="M20" s="220"/>
      <c r="N20" s="152">
        <v>179.25</v>
      </c>
      <c r="O20" s="80">
        <f>'Reporting Specifications'!B4</f>
        <v>0</v>
      </c>
      <c r="P20" s="4">
        <f t="shared" si="1"/>
        <v>0</v>
      </c>
      <c r="R20" s="107">
        <f>'Reporting Specifications'!E1</f>
        <v>42</v>
      </c>
      <c r="S20" s="108">
        <f t="shared" si="2"/>
        <v>2.5225225225225224E-2</v>
      </c>
      <c r="T20" s="86"/>
      <c r="U20" s="109">
        <v>179.25</v>
      </c>
      <c r="V20" s="110">
        <f t="shared" si="3"/>
        <v>2.3733077355929961E-2</v>
      </c>
    </row>
    <row r="21" spans="2:22" ht="15.75" customHeight="1">
      <c r="B21" s="167" t="s">
        <v>1782</v>
      </c>
      <c r="C21" s="63">
        <v>0.04</v>
      </c>
      <c r="D21" s="80">
        <f>'Security Specifications'!B1</f>
        <v>0.96013513513513526</v>
      </c>
      <c r="E21" s="220"/>
      <c r="F21" s="152">
        <f>'Security Specifications'!E1</f>
        <v>74</v>
      </c>
      <c r="G21" s="3">
        <f>'Security Specifications'!E3</f>
        <v>74</v>
      </c>
      <c r="H21" s="3">
        <f>'Security Specifications'!E2</f>
        <v>0</v>
      </c>
      <c r="I21" s="220"/>
      <c r="J21" s="155">
        <f>'Security Specifications'!B2</f>
        <v>0</v>
      </c>
      <c r="K21" s="80">
        <f>'Security Specifications'!B3</f>
        <v>0</v>
      </c>
      <c r="L21" s="80">
        <f t="shared" si="0"/>
        <v>0</v>
      </c>
      <c r="M21" s="220"/>
      <c r="N21" s="152">
        <v>355.25</v>
      </c>
      <c r="O21" s="80">
        <f>'Security Specifications'!B4</f>
        <v>0</v>
      </c>
      <c r="P21" s="4">
        <f t="shared" si="1"/>
        <v>0</v>
      </c>
      <c r="R21" s="107">
        <f>'Security Specifications'!E1</f>
        <v>74</v>
      </c>
      <c r="S21" s="108">
        <f t="shared" si="2"/>
        <v>4.4444444444444446E-2</v>
      </c>
      <c r="T21" s="86"/>
      <c r="U21" s="109">
        <v>354.75</v>
      </c>
      <c r="V21" s="110">
        <f t="shared" si="3"/>
        <v>4.6969646817384393E-2</v>
      </c>
    </row>
    <row r="22" spans="2:22" ht="15.75" customHeight="1">
      <c r="B22" s="167" t="s">
        <v>1783</v>
      </c>
      <c r="C22" s="63">
        <v>0.02</v>
      </c>
      <c r="D22" s="80">
        <f>'EDI Specifications'!B1</f>
        <v>0.67959183673469392</v>
      </c>
      <c r="E22" s="220"/>
      <c r="F22" s="152">
        <f>'EDI Specifications'!E1</f>
        <v>50</v>
      </c>
      <c r="G22" s="3">
        <f>'EDI Specifications'!E3</f>
        <v>50</v>
      </c>
      <c r="H22" s="3">
        <f>'EDI Specifications'!E2</f>
        <v>0</v>
      </c>
      <c r="I22" s="220"/>
      <c r="J22" s="155">
        <f>'EDI Specifications'!B2</f>
        <v>0</v>
      </c>
      <c r="K22" s="80">
        <f>'EDI Specifications'!B3</f>
        <v>0</v>
      </c>
      <c r="L22" s="80">
        <f t="shared" si="0"/>
        <v>0</v>
      </c>
      <c r="M22" s="220"/>
      <c r="N22" s="152">
        <v>166.5</v>
      </c>
      <c r="O22" s="80">
        <f>'EDI Specifications'!B4</f>
        <v>0</v>
      </c>
      <c r="P22" s="4">
        <f t="shared" si="1"/>
        <v>0</v>
      </c>
      <c r="R22" s="107">
        <f>'EDI Specifications'!E1</f>
        <v>50</v>
      </c>
      <c r="S22" s="108">
        <f t="shared" si="2"/>
        <v>3.003003003003003E-2</v>
      </c>
      <c r="T22" s="86"/>
      <c r="U22" s="109">
        <v>170.25</v>
      </c>
      <c r="V22" s="110">
        <f t="shared" si="3"/>
        <v>2.2541458409188708E-2</v>
      </c>
    </row>
    <row r="23" spans="2:22" ht="15.75" customHeight="1">
      <c r="B23" s="167" t="s">
        <v>1784</v>
      </c>
      <c r="C23" s="63">
        <v>0.02</v>
      </c>
      <c r="D23" s="80">
        <f>'System Reliability Specificatio'!B1</f>
        <v>0.95833333333333337</v>
      </c>
      <c r="E23" s="220"/>
      <c r="F23" s="152">
        <f>'System Reliability Specificatio'!E1</f>
        <v>12</v>
      </c>
      <c r="G23" s="3">
        <f>'System Reliability Specificatio'!E3</f>
        <v>12</v>
      </c>
      <c r="H23" s="3">
        <f>'System Reliability Specificatio'!E2</f>
        <v>0</v>
      </c>
      <c r="I23" s="220"/>
      <c r="J23" s="155">
        <f>'System Reliability Specificatio'!B2</f>
        <v>0</v>
      </c>
      <c r="K23" s="80">
        <f>'System Reliability Specificatio'!B3</f>
        <v>0</v>
      </c>
      <c r="L23" s="80">
        <f t="shared" si="0"/>
        <v>0</v>
      </c>
      <c r="M23" s="220"/>
      <c r="N23" s="152">
        <v>57.5</v>
      </c>
      <c r="O23" s="80">
        <f>'System Reliability Specificatio'!B4</f>
        <v>0</v>
      </c>
      <c r="P23" s="4">
        <f t="shared" si="1"/>
        <v>0</v>
      </c>
      <c r="R23" s="107">
        <f>'System Reliability Specificatio'!E1</f>
        <v>12</v>
      </c>
      <c r="S23" s="108">
        <f t="shared" si="2"/>
        <v>7.2072072072072073E-3</v>
      </c>
      <c r="T23" s="86"/>
      <c r="U23" s="109">
        <v>57.5</v>
      </c>
      <c r="V23" s="110">
        <f t="shared" si="3"/>
        <v>7.6131210486246733E-3</v>
      </c>
    </row>
    <row r="24" spans="2:22" ht="15.75" customHeight="1">
      <c r="B24" s="167" t="s">
        <v>436</v>
      </c>
      <c r="C24" s="63">
        <v>0.03</v>
      </c>
      <c r="D24" s="80">
        <f>'Production Scheduling and Contr'!B1</f>
        <v>0.85714285714285743</v>
      </c>
      <c r="E24" s="220"/>
      <c r="F24" s="152">
        <f>'Production Scheduling and Contr'!E1</f>
        <v>14</v>
      </c>
      <c r="G24" s="3">
        <f>'Production Scheduling and Contr'!E3</f>
        <v>14</v>
      </c>
      <c r="H24" s="3">
        <f>'Production Scheduling and Contr'!E2</f>
        <v>0</v>
      </c>
      <c r="I24" s="220"/>
      <c r="J24" s="155">
        <f>'Production Scheduling and Contr'!B2</f>
        <v>0</v>
      </c>
      <c r="K24" s="80">
        <f>'Production Scheduling and Contr'!B3</f>
        <v>0</v>
      </c>
      <c r="L24" s="80">
        <f t="shared" si="0"/>
        <v>0</v>
      </c>
      <c r="M24" s="220"/>
      <c r="N24" s="152">
        <v>60</v>
      </c>
      <c r="O24" s="80">
        <f>'Production Scheduling and Contr'!B4</f>
        <v>0</v>
      </c>
      <c r="P24" s="4">
        <f t="shared" si="1"/>
        <v>0</v>
      </c>
      <c r="R24" s="107">
        <f>'Production Scheduling and Contr'!E1</f>
        <v>14</v>
      </c>
      <c r="S24" s="108">
        <f t="shared" si="2"/>
        <v>8.4084084084084087E-3</v>
      </c>
      <c r="T24" s="86"/>
      <c r="U24" s="109">
        <v>61.5</v>
      </c>
      <c r="V24" s="110">
        <f t="shared" si="3"/>
        <v>8.142729469398563E-3</v>
      </c>
    </row>
    <row r="25" spans="2:22" ht="15.75" customHeight="1">
      <c r="B25" s="167" t="s">
        <v>1776</v>
      </c>
      <c r="C25" s="63">
        <v>0.02</v>
      </c>
      <c r="D25" s="80">
        <f>'Other Environment Specification'!B1</f>
        <v>0.9529411764705884</v>
      </c>
      <c r="E25" s="220"/>
      <c r="F25" s="152">
        <f>'Other Environment Specification'!E1</f>
        <v>17</v>
      </c>
      <c r="G25" s="3">
        <f>'Other Environment Specification'!E3</f>
        <v>17</v>
      </c>
      <c r="H25" s="3">
        <f>'Other Environment Specification'!E2</f>
        <v>0</v>
      </c>
      <c r="I25" s="220"/>
      <c r="J25" s="155">
        <f>'Other Environment Specification'!B2</f>
        <v>0</v>
      </c>
      <c r="K25" s="80">
        <f>'Other Environment Specification'!B3</f>
        <v>0</v>
      </c>
      <c r="L25" s="80">
        <f t="shared" si="0"/>
        <v>0</v>
      </c>
      <c r="M25" s="220"/>
      <c r="N25" s="152">
        <v>81</v>
      </c>
      <c r="O25" s="80">
        <f>'Other Environment Specification'!B4</f>
        <v>0</v>
      </c>
      <c r="P25" s="4">
        <f t="shared" si="1"/>
        <v>0</v>
      </c>
      <c r="R25" s="107">
        <f>'Other Environment Specification'!E1</f>
        <v>17</v>
      </c>
      <c r="S25" s="108">
        <f t="shared" si="2"/>
        <v>1.0210210210210209E-2</v>
      </c>
      <c r="T25" s="86"/>
      <c r="U25" s="109">
        <v>82</v>
      </c>
      <c r="V25" s="110">
        <f t="shared" si="3"/>
        <v>1.0856972625864752E-2</v>
      </c>
    </row>
    <row r="26" spans="2:22" ht="15.75" customHeight="1">
      <c r="B26" s="167" t="s">
        <v>1785</v>
      </c>
      <c r="C26" s="63">
        <v>0.02</v>
      </c>
      <c r="D26" s="80">
        <f>'System Standards Specifications'!B1</f>
        <v>0.76875000000000027</v>
      </c>
      <c r="E26" s="220"/>
      <c r="F26" s="152">
        <f>'System Standards Specifications'!E1</f>
        <v>16</v>
      </c>
      <c r="G26" s="3">
        <f>'System Standards Specifications'!E3</f>
        <v>16</v>
      </c>
      <c r="H26" s="3">
        <f>'System Standards Specifications'!E2</f>
        <v>0</v>
      </c>
      <c r="I26" s="220"/>
      <c r="J26" s="155">
        <f>'System Standards Specifications'!B2</f>
        <v>0</v>
      </c>
      <c r="K26" s="80">
        <f>'System Standards Specifications'!B3</f>
        <v>0</v>
      </c>
      <c r="L26" s="80">
        <f t="shared" si="0"/>
        <v>0</v>
      </c>
      <c r="M26" s="220"/>
      <c r="N26" s="152">
        <v>61.5</v>
      </c>
      <c r="O26" s="80">
        <f>'System Standards Specifications'!B4</f>
        <v>0</v>
      </c>
      <c r="P26" s="4">
        <f t="shared" si="1"/>
        <v>0</v>
      </c>
      <c r="R26" s="107">
        <f>'System Standards Specifications'!E1</f>
        <v>16</v>
      </c>
      <c r="S26" s="108">
        <f t="shared" si="2"/>
        <v>9.6096096096096092E-3</v>
      </c>
      <c r="T26" s="86"/>
      <c r="U26" s="109">
        <v>61</v>
      </c>
      <c r="V26" s="110">
        <f t="shared" si="3"/>
        <v>8.0765284168018269E-3</v>
      </c>
    </row>
    <row r="27" spans="2:22" ht="15.75" customHeight="1">
      <c r="B27" s="167" t="s">
        <v>1778</v>
      </c>
      <c r="C27" s="63">
        <v>0.04</v>
      </c>
      <c r="D27" s="80">
        <f>'Interface Specifications'!B1</f>
        <v>0.83166666666666667</v>
      </c>
      <c r="E27" s="220"/>
      <c r="F27" s="152">
        <f>'Interface Specifications'!E1</f>
        <v>30</v>
      </c>
      <c r="G27" s="3">
        <f>'Interface Specifications'!E3</f>
        <v>30</v>
      </c>
      <c r="H27" s="3">
        <f>'Interface Specifications'!E2</f>
        <v>0</v>
      </c>
      <c r="I27" s="220"/>
      <c r="J27" s="155">
        <f>'Interface Specifications'!B2</f>
        <v>0</v>
      </c>
      <c r="K27" s="80">
        <f>'Interface Specifications'!B3</f>
        <v>0</v>
      </c>
      <c r="L27" s="80">
        <f t="shared" si="0"/>
        <v>0</v>
      </c>
      <c r="M27" s="220"/>
      <c r="N27" s="152">
        <v>124.75</v>
      </c>
      <c r="O27" s="80">
        <f>'Interface Specifications'!B4</f>
        <v>0</v>
      </c>
      <c r="P27" s="4">
        <f t="shared" si="1"/>
        <v>0</v>
      </c>
      <c r="R27" s="107">
        <f>'Interface Specifications'!E1</f>
        <v>30</v>
      </c>
      <c r="S27" s="108">
        <f t="shared" si="2"/>
        <v>1.8018018018018018E-2</v>
      </c>
      <c r="T27" s="86"/>
      <c r="U27" s="109">
        <v>126.25</v>
      </c>
      <c r="V27" s="110">
        <f t="shared" si="3"/>
        <v>1.6715765780675913E-2</v>
      </c>
    </row>
    <row r="28" spans="2:22" ht="16.5" thickBot="1">
      <c r="B28" s="98"/>
      <c r="C28" s="99">
        <f>SUM(C8:C27)</f>
        <v>0.99500000000000033</v>
      </c>
      <c r="D28" s="95"/>
      <c r="E28" s="221"/>
      <c r="F28" s="96">
        <f>SUM(F8:F27)</f>
        <v>1665</v>
      </c>
      <c r="G28" s="160">
        <f t="shared" ref="G28:H28" si="4">SUM(G8:G27)</f>
        <v>1665</v>
      </c>
      <c r="H28" s="96">
        <f t="shared" si="4"/>
        <v>0</v>
      </c>
      <c r="I28" s="221"/>
      <c r="J28" s="95"/>
      <c r="K28" s="124"/>
      <c r="L28" s="95"/>
      <c r="M28" s="221"/>
      <c r="N28" s="113">
        <f>SUM(N8:N27)</f>
        <v>7527.25</v>
      </c>
      <c r="O28" s="96"/>
      <c r="P28" s="97"/>
      <c r="R28" s="111">
        <f>SUM(R8:R27)</f>
        <v>1665</v>
      </c>
      <c r="S28" s="112">
        <f>SUM(S8:S27)</f>
        <v>1</v>
      </c>
      <c r="T28" s="74"/>
      <c r="U28" s="113">
        <f>SUM(U8:U27)</f>
        <v>7552.75</v>
      </c>
      <c r="V28" s="114">
        <f>SUM(V8:V27)</f>
        <v>1</v>
      </c>
    </row>
  </sheetData>
  <sheetProtection algorithmName="SHA-512" hashValue="mwroPV8B8EaOSq96F7gylkN5Zh9dElSptOQ8c6KOVIL5ZaL3hIujFrbQGeo1iIDeRkI0B2iuTbkmdB4DGxmLbA==" saltValue="bLNwTmbYUK9xvmDLy6e/0A==" spinCount="100000" sheet="1" objects="1" scenarios="1"/>
  <protectedRanges>
    <protectedRange algorithmName="SHA-512" hashValue="/xOkv1YCCDPwxofM92sUVKef4u9hCbmGHYWhYJ7oAaok3zs6hr/5DDa9bDDk8f5VFTVOFF7AhpRvzg/PbTOM2Q==" saltValue="oINdptL5vvQrKZoQvX6iZQ==" spinCount="100000" sqref="B3:P28" name="Summary"/>
    <protectedRange algorithmName="SHA-512" hashValue="JlQlzMbEzvB94PLr57FoNfAtuQjxAWHPO3xSsRyhqPWd3D1KshqbN9EBVr+yCsvN1ZUFQNX8yboKcXapw8ak8w==" saltValue="L4yaxWKE6HZjPsdSn5k5jQ==" spinCount="100000" sqref="B1" name="Range2"/>
  </protectedRanges>
  <mergeCells count="11">
    <mergeCell ref="B1:P1"/>
    <mergeCell ref="B2:P2"/>
    <mergeCell ref="F6:H6"/>
    <mergeCell ref="J6:L6"/>
    <mergeCell ref="N6:P6"/>
    <mergeCell ref="E7:E28"/>
    <mergeCell ref="I7:I28"/>
    <mergeCell ref="M7:M28"/>
    <mergeCell ref="R6:V6"/>
    <mergeCell ref="B3:J3"/>
    <mergeCell ref="B4:J4"/>
  </mergeCells>
  <conditionalFormatting sqref="H8">
    <cfRule type="expression" dxfId="200" priority="6">
      <formula>H8&gt;0</formula>
    </cfRule>
  </conditionalFormatting>
  <conditionalFormatting sqref="H9:H27">
    <cfRule type="expression" dxfId="199" priority="4">
      <formula>H9&gt;0</formula>
    </cfRule>
  </conditionalFormatting>
  <conditionalFormatting sqref="G8">
    <cfRule type="expression" dxfId="198" priority="3">
      <formula>$G$8&gt;0</formula>
    </cfRule>
  </conditionalFormatting>
  <conditionalFormatting sqref="G9:G27">
    <cfRule type="expression" dxfId="197" priority="2">
      <formula>$G$8&gt;0</formula>
    </cfRule>
  </conditionalFormatting>
  <conditionalFormatting sqref="G28">
    <cfRule type="expression" dxfId="196" priority="1">
      <formula>$G$8&gt;0</formula>
    </cfRule>
  </conditionalFormatting>
  <hyperlinks>
    <hyperlink ref="B8" location="'General Product &amp; Usability'!A1" display="General Product and Usability" xr:uid="{00000000-0004-0000-0000-000000000000}"/>
    <hyperlink ref="B9" location="'Pre-Consumer'!A1" display="Pre-Consumer (Contact Tracking)" xr:uid="{00000000-0004-0000-0000-000001000000}"/>
    <hyperlink ref="B10" location="'Client Registration'!A1" display="Client Registration" xr:uid="{00000000-0004-0000-0000-000002000000}"/>
    <hyperlink ref="B11" location="'Benefits and Insurance'!A1" display="Benefits and Insurance" xr:uid="{00000000-0004-0000-0000-000003000000}"/>
    <hyperlink ref="B12" location="'Client Referral'!A1" display="Client Referral" xr:uid="{00000000-0004-0000-0000-000004000000}"/>
    <hyperlink ref="B13" location="'Appointment Scheduling'!A1" display="Appointment Scheduling" xr:uid="{00000000-0004-0000-0000-000005000000}"/>
    <hyperlink ref="B14" location="'Authorization Mgmt'!A1" display="Authorization Management" xr:uid="{00000000-0004-0000-0000-000006000000}"/>
    <hyperlink ref="B15" location="Billing!A1" display="Billing /  Payment Adj or Denial Posting" xr:uid="{00000000-0004-0000-0000-000007000000}"/>
    <hyperlink ref="B16" location="'Claims Admin - Mgd Care'!A1" display="Claims Administration / Managed Care" xr:uid="{00000000-0004-0000-0000-000008000000}"/>
    <hyperlink ref="B17" location="'EHR Interoperability'!A1" display="EHR Interoperability" xr:uid="{00000000-0004-0000-0000-000009000000}"/>
    <hyperlink ref="B18" location="'System Architecture'!A1" display="System Architecture" xr:uid="{00000000-0004-0000-0000-00000A000000}"/>
    <hyperlink ref="B19" location="'Database Specifications'!A1" display="Database Specifications" xr:uid="{00000000-0004-0000-0000-00000B000000}"/>
    <hyperlink ref="B20" location="'Reporting Specifications'!A1" display="Reporting Specifications" xr:uid="{00000000-0004-0000-0000-00000C000000}"/>
    <hyperlink ref="B21" location="'Security Specifications'!A1" display="Security Specifications" xr:uid="{00000000-0004-0000-0000-00000D000000}"/>
    <hyperlink ref="B22" location="'EDI Specifications'!A1" display="EDI Specifications" xr:uid="{00000000-0004-0000-0000-00000E000000}"/>
    <hyperlink ref="B23" location="'System Reliability Specificatio'!A1" display="System Reliability Specifications" xr:uid="{00000000-0004-0000-0000-00000F000000}"/>
    <hyperlink ref="B24" location="'Production Scheduling and Contr'!A1" display="Production Scheduling and Control" xr:uid="{00000000-0004-0000-0000-000010000000}"/>
    <hyperlink ref="B25" location="'Other Environment Specification'!A1" display="Other Environment Specifications" xr:uid="{00000000-0004-0000-0000-000011000000}"/>
    <hyperlink ref="B26" location="'System Standards Specifications'!A1" display="System Standards Specifications" xr:uid="{00000000-0004-0000-0000-000012000000}"/>
    <hyperlink ref="B27" location="'Interface Specifications'!A1" display="Interface Specifications" xr:uid="{00000000-0004-0000-0000-000013000000}"/>
  </hyperlinks>
  <pageMargins left="0.2" right="0.2" top="0.5" bottom="0.5" header="0.3" footer="0.3"/>
  <pageSetup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K385"/>
  <sheetViews>
    <sheetView zoomScaleNormal="100" workbookViewId="0">
      <pane xSplit="6" ySplit="8" topLeftCell="G9" activePane="bottomRight" state="frozen"/>
      <selection activeCell="G1" sqref="G1"/>
      <selection pane="topRight" activeCell="G1" sqref="G1"/>
      <selection pane="bottomLeft" activeCell="G1" sqref="G1"/>
      <selection pane="bottomRight" activeCell="D10" sqref="D10"/>
    </sheetView>
  </sheetViews>
  <sheetFormatPr defaultColWidth="9.140625" defaultRowHeight="15"/>
  <cols>
    <col min="1" max="1" width="60.7109375" style="31" customWidth="1"/>
    <col min="2" max="2" width="15.7109375" style="31" customWidth="1"/>
    <col min="3" max="3" width="10.7109375" style="10" hidden="1" customWidth="1"/>
    <col min="4" max="4" width="45.7109375" style="10" customWidth="1"/>
    <col min="5" max="6" width="10.7109375" style="10" customWidth="1"/>
    <col min="7" max="7" width="60.7109375" style="10" customWidth="1"/>
    <col min="8" max="11" width="0" style="24" hidden="1" customWidth="1"/>
    <col min="12" max="16384" width="9.140625" style="24"/>
  </cols>
  <sheetData>
    <row r="1" spans="1:11" s="30" customFormat="1" ht="15.75">
      <c r="A1" s="91" t="s">
        <v>1631</v>
      </c>
      <c r="B1" s="94">
        <f>AVERAGE(C10:C385)</f>
        <v>0.93481375358166041</v>
      </c>
      <c r="D1" s="156" t="s">
        <v>1813</v>
      </c>
      <c r="E1" s="157">
        <f>COUNTIF(F10:F385,"&gt;-.10")</f>
        <v>349</v>
      </c>
      <c r="F1" s="62"/>
      <c r="G1" s="164" t="s">
        <v>1918</v>
      </c>
    </row>
    <row r="2" spans="1:11" s="30" customFormat="1" ht="15.75">
      <c r="A2" s="91" t="s">
        <v>1632</v>
      </c>
      <c r="B2" s="94">
        <f>AVERAGE(E10:E385)</f>
        <v>0</v>
      </c>
      <c r="D2" s="156" t="s">
        <v>1814</v>
      </c>
      <c r="E2" s="157">
        <f>COUNTIF(K10:K471,"1")</f>
        <v>0</v>
      </c>
      <c r="F2" s="62"/>
    </row>
    <row r="3" spans="1:11" s="30" customFormat="1" ht="15.75">
      <c r="A3" s="91" t="s">
        <v>1633</v>
      </c>
      <c r="B3" s="94">
        <f>AVERAGE(F10:F385)</f>
        <v>0</v>
      </c>
      <c r="D3" s="156" t="s">
        <v>1819</v>
      </c>
      <c r="E3" s="157">
        <f>COUNTIF(J10:J471,"1")</f>
        <v>349</v>
      </c>
      <c r="F3" s="62"/>
    </row>
    <row r="4" spans="1:11" s="30" customFormat="1" ht="15.75">
      <c r="A4" s="91" t="s">
        <v>1634</v>
      </c>
      <c r="B4" s="94">
        <f>SUM(F10:F385)</f>
        <v>0</v>
      </c>
      <c r="D4" s="24"/>
      <c r="E4" s="62"/>
      <c r="F4" s="62"/>
    </row>
    <row r="5" spans="1:11" s="18" customFormat="1" ht="20.100000000000001" customHeight="1">
      <c r="A5" s="249" t="s">
        <v>1793</v>
      </c>
      <c r="B5" s="250"/>
      <c r="C5" s="250"/>
      <c r="D5" s="250"/>
      <c r="E5" s="250"/>
      <c r="F5" s="250"/>
      <c r="G5" s="250"/>
    </row>
    <row r="6" spans="1:11" s="18" customFormat="1" ht="60" customHeight="1">
      <c r="A6" s="292" t="s">
        <v>1810</v>
      </c>
      <c r="B6" s="293"/>
      <c r="C6" s="293"/>
      <c r="D6" s="293"/>
      <c r="E6" s="293"/>
      <c r="F6" s="293"/>
      <c r="G6" s="293"/>
    </row>
    <row r="7" spans="1:11" s="18" customFormat="1" ht="18.75">
      <c r="A7" s="252" t="s">
        <v>1770</v>
      </c>
      <c r="B7" s="287"/>
      <c r="C7" s="128"/>
      <c r="D7" s="257" t="s">
        <v>1630</v>
      </c>
      <c r="E7" s="258"/>
      <c r="F7" s="258"/>
      <c r="G7" s="259"/>
    </row>
    <row r="8" spans="1:11" s="18" customFormat="1" ht="75" customHeight="1">
      <c r="A8" s="288"/>
      <c r="B8" s="290"/>
      <c r="C8" s="129"/>
      <c r="D8" s="35" t="s">
        <v>1571</v>
      </c>
      <c r="E8" s="49" t="s">
        <v>1574</v>
      </c>
      <c r="F8" s="35" t="s">
        <v>1570</v>
      </c>
      <c r="G8" s="35" t="s">
        <v>580</v>
      </c>
      <c r="H8" s="145" t="s">
        <v>1815</v>
      </c>
      <c r="I8" s="145" t="s">
        <v>1816</v>
      </c>
      <c r="J8" s="145" t="s">
        <v>1818</v>
      </c>
      <c r="K8" s="146" t="s">
        <v>1817</v>
      </c>
    </row>
    <row r="9" spans="1:11" ht="15.75">
      <c r="A9" s="38" t="s">
        <v>1871</v>
      </c>
      <c r="B9" s="37"/>
      <c r="C9" s="50" t="s">
        <v>1573</v>
      </c>
      <c r="D9" s="244"/>
      <c r="E9" s="245"/>
      <c r="F9" s="245"/>
      <c r="G9" s="246"/>
      <c r="H9" s="17"/>
      <c r="I9" s="17"/>
      <c r="J9" s="149"/>
      <c r="K9" s="149"/>
    </row>
    <row r="10" spans="1:11" ht="63.75">
      <c r="A10" s="19" t="s">
        <v>1186</v>
      </c>
      <c r="B10" s="137" t="s">
        <v>1713</v>
      </c>
      <c r="C10" s="57">
        <f>IF(B10='Scoring Keys'!$B$4,'Scoring Keys'!$D$4,IF(B10='Scoring Keys'!$B$5,'Scoring Keys'!$D$5,IF(B10='Scoring Keys'!$B$6,'Scoring Keys'!$D$6,IF(B10='Scoring Keys'!$B$7,'Scoring Keys'!$D$7,0))))</f>
        <v>0.9</v>
      </c>
      <c r="D10" s="127" t="s">
        <v>1766</v>
      </c>
      <c r="E10" s="57">
        <f>IF(D10='Scoring Keys'!$B$12,'Scoring Keys'!$D$12,IF(D10='Scoring Keys'!$B$13,'Scoring Keys'!$D$13,IF(D10='Scoring Keys'!$B$14,'Scoring Keys'!$D$14,IF(D10='Scoring Keys'!$B$15,'Scoring Keys'!$D$15,IF(D10='Scoring Keys'!$B$16,'Scoring Keys'!$D$16,0)))))</f>
        <v>0</v>
      </c>
      <c r="F10" s="57">
        <f>C10*E10</f>
        <v>0</v>
      </c>
      <c r="G10" s="136"/>
      <c r="H10" s="10" t="b">
        <f>OR(AND(C10='Scoring Keys'!$D$4,E10='Scoring Keys'!$D$14),AND(C10='Scoring Keys'!$D$4,E10='Scoring Keys'!$D$16),AND(C10='Scoring Keys'!$D$4,E10='Scoring Keys'!$D$17))</f>
        <v>0</v>
      </c>
      <c r="I10" s="10" t="b">
        <f>NOT(D10='Scoring Keys'!$B$18)</f>
        <v>0</v>
      </c>
      <c r="J10" s="150">
        <f>IF(I10,0,1)</f>
        <v>1</v>
      </c>
      <c r="K10" s="150">
        <f>IF(AND(H10,(I10)),1,0)</f>
        <v>0</v>
      </c>
    </row>
    <row r="11" spans="1:11" ht="38.25">
      <c r="A11" s="19" t="s">
        <v>1187</v>
      </c>
      <c r="B11" s="137" t="s">
        <v>600</v>
      </c>
      <c r="C11" s="57">
        <f>IF(B11='Scoring Keys'!$B$4,'Scoring Keys'!$D$4,IF(B11='Scoring Keys'!$B$5,'Scoring Keys'!$D$5,IF(B11='Scoring Keys'!$B$6,'Scoring Keys'!$D$6,IF(B11='Scoring Keys'!$B$7,'Scoring Keys'!$D$7,0))))</f>
        <v>1</v>
      </c>
      <c r="D11" s="127" t="s">
        <v>1766</v>
      </c>
      <c r="E11" s="57">
        <f>IF(D11='Scoring Keys'!$B$12,'Scoring Keys'!$D$12,IF(D11='Scoring Keys'!$B$13,'Scoring Keys'!$D$13,IF(D11='Scoring Keys'!$B$14,'Scoring Keys'!$D$14,IF(D11='Scoring Keys'!$B$15,'Scoring Keys'!$D$15,IF(D11='Scoring Keys'!$B$16,'Scoring Keys'!$D$16,0)))))</f>
        <v>0</v>
      </c>
      <c r="F11" s="57">
        <f t="shared" ref="F11:F36" si="0">C11*E11</f>
        <v>0</v>
      </c>
      <c r="G11" s="136"/>
      <c r="H11" s="10" t="b">
        <f>OR(AND(C11='Scoring Keys'!$D$4,E11='Scoring Keys'!$D$14),AND(C11='Scoring Keys'!$D$4,E11='Scoring Keys'!$D$16),AND(C11='Scoring Keys'!$D$4,E11='Scoring Keys'!$D$17))</f>
        <v>1</v>
      </c>
      <c r="I11" s="10" t="b">
        <f>NOT(D11='Scoring Keys'!$B$18)</f>
        <v>0</v>
      </c>
      <c r="J11" s="150">
        <f t="shared" ref="J11:J36" si="1">IF(I11,0,1)</f>
        <v>1</v>
      </c>
      <c r="K11" s="150">
        <f t="shared" ref="K11:K36" si="2">IF(AND(H11,(I11)),1,0)</f>
        <v>0</v>
      </c>
    </row>
    <row r="12" spans="1:11" ht="30" customHeight="1">
      <c r="A12" s="19" t="s">
        <v>1188</v>
      </c>
      <c r="B12" s="137" t="s">
        <v>600</v>
      </c>
      <c r="C12" s="57">
        <f>IF(B12='Scoring Keys'!$B$4,'Scoring Keys'!$D$4,IF(B12='Scoring Keys'!$B$5,'Scoring Keys'!$D$5,IF(B12='Scoring Keys'!$B$6,'Scoring Keys'!$D$6,IF(B12='Scoring Keys'!$B$7,'Scoring Keys'!$D$7,0))))</f>
        <v>1</v>
      </c>
      <c r="D12" s="127" t="s">
        <v>1766</v>
      </c>
      <c r="E12" s="57">
        <f>IF(D12='Scoring Keys'!$B$12,'Scoring Keys'!$D$12,IF(D12='Scoring Keys'!$B$13,'Scoring Keys'!$D$13,IF(D12='Scoring Keys'!$B$14,'Scoring Keys'!$D$14,IF(D12='Scoring Keys'!$B$15,'Scoring Keys'!$D$15,IF(D12='Scoring Keys'!$B$16,'Scoring Keys'!$D$16,0)))))</f>
        <v>0</v>
      </c>
      <c r="F12" s="57">
        <f t="shared" si="0"/>
        <v>0</v>
      </c>
      <c r="G12" s="136"/>
      <c r="H12" s="10" t="b">
        <f>OR(AND(C12='Scoring Keys'!$D$4,E12='Scoring Keys'!$D$14),AND(C12='Scoring Keys'!$D$4,E12='Scoring Keys'!$D$16),AND(C12='Scoring Keys'!$D$4,E12='Scoring Keys'!$D$17))</f>
        <v>1</v>
      </c>
      <c r="I12" s="10" t="b">
        <f>NOT(D12='Scoring Keys'!$B$18)</f>
        <v>0</v>
      </c>
      <c r="J12" s="150">
        <f t="shared" si="1"/>
        <v>1</v>
      </c>
      <c r="K12" s="150">
        <f t="shared" si="2"/>
        <v>0</v>
      </c>
    </row>
    <row r="13" spans="1:11" ht="30" customHeight="1">
      <c r="A13" s="23" t="s">
        <v>1189</v>
      </c>
      <c r="B13" s="137" t="s">
        <v>600</v>
      </c>
      <c r="C13" s="57">
        <f>IF(B13='Scoring Keys'!$B$4,'Scoring Keys'!$D$4,IF(B13='Scoring Keys'!$B$5,'Scoring Keys'!$D$5,IF(B13='Scoring Keys'!$B$6,'Scoring Keys'!$D$6,IF(B13='Scoring Keys'!$B$7,'Scoring Keys'!$D$7,0))))</f>
        <v>1</v>
      </c>
      <c r="D13" s="127" t="s">
        <v>1766</v>
      </c>
      <c r="E13" s="57">
        <f>IF(D13='Scoring Keys'!$B$12,'Scoring Keys'!$D$12,IF(D13='Scoring Keys'!$B$13,'Scoring Keys'!$D$13,IF(D13='Scoring Keys'!$B$14,'Scoring Keys'!$D$14,IF(D13='Scoring Keys'!$B$15,'Scoring Keys'!$D$15,IF(D13='Scoring Keys'!$B$16,'Scoring Keys'!$D$16,0)))))</f>
        <v>0</v>
      </c>
      <c r="F13" s="57">
        <f t="shared" si="0"/>
        <v>0</v>
      </c>
      <c r="G13" s="136"/>
      <c r="H13" s="10" t="b">
        <f>OR(AND(C13='Scoring Keys'!$D$4,E13='Scoring Keys'!$D$14),AND(C13='Scoring Keys'!$D$4,E13='Scoring Keys'!$D$16),AND(C13='Scoring Keys'!$D$4,E13='Scoring Keys'!$D$17))</f>
        <v>1</v>
      </c>
      <c r="I13" s="10" t="b">
        <f>NOT(D13='Scoring Keys'!$B$18)</f>
        <v>0</v>
      </c>
      <c r="J13" s="150">
        <f t="shared" si="1"/>
        <v>1</v>
      </c>
      <c r="K13" s="150">
        <f t="shared" si="2"/>
        <v>0</v>
      </c>
    </row>
    <row r="14" spans="1:11" ht="30" customHeight="1">
      <c r="A14" s="23" t="s">
        <v>1190</v>
      </c>
      <c r="B14" s="137" t="s">
        <v>600</v>
      </c>
      <c r="C14" s="57">
        <f>IF(B14='Scoring Keys'!$B$4,'Scoring Keys'!$D$4,IF(B14='Scoring Keys'!$B$5,'Scoring Keys'!$D$5,IF(B14='Scoring Keys'!$B$6,'Scoring Keys'!$D$6,IF(B14='Scoring Keys'!$B$7,'Scoring Keys'!$D$7,0))))</f>
        <v>1</v>
      </c>
      <c r="D14" s="127" t="s">
        <v>1766</v>
      </c>
      <c r="E14" s="57">
        <f>IF(D14='Scoring Keys'!$B$12,'Scoring Keys'!$D$12,IF(D14='Scoring Keys'!$B$13,'Scoring Keys'!$D$13,IF(D14='Scoring Keys'!$B$14,'Scoring Keys'!$D$14,IF(D14='Scoring Keys'!$B$15,'Scoring Keys'!$D$15,IF(D14='Scoring Keys'!$B$16,'Scoring Keys'!$D$16,0)))))</f>
        <v>0</v>
      </c>
      <c r="F14" s="57">
        <f t="shared" si="0"/>
        <v>0</v>
      </c>
      <c r="G14" s="136"/>
      <c r="H14" s="10" t="b">
        <f>OR(AND(C14='Scoring Keys'!$D$4,E14='Scoring Keys'!$D$14),AND(C14='Scoring Keys'!$D$4,E14='Scoring Keys'!$D$16),AND(C14='Scoring Keys'!$D$4,E14='Scoring Keys'!$D$17))</f>
        <v>1</v>
      </c>
      <c r="I14" s="10" t="b">
        <f>NOT(D14='Scoring Keys'!$B$18)</f>
        <v>0</v>
      </c>
      <c r="J14" s="150">
        <f t="shared" si="1"/>
        <v>1</v>
      </c>
      <c r="K14" s="150">
        <f t="shared" si="2"/>
        <v>0</v>
      </c>
    </row>
    <row r="15" spans="1:11" ht="30" customHeight="1">
      <c r="A15" s="23" t="s">
        <v>1191</v>
      </c>
      <c r="B15" s="137" t="s">
        <v>600</v>
      </c>
      <c r="C15" s="57">
        <f>IF(B15='Scoring Keys'!$B$4,'Scoring Keys'!$D$4,IF(B15='Scoring Keys'!$B$5,'Scoring Keys'!$D$5,IF(B15='Scoring Keys'!$B$6,'Scoring Keys'!$D$6,IF(B15='Scoring Keys'!$B$7,'Scoring Keys'!$D$7,0))))</f>
        <v>1</v>
      </c>
      <c r="D15" s="127" t="s">
        <v>1766</v>
      </c>
      <c r="E15" s="57">
        <f>IF(D15='Scoring Keys'!$B$12,'Scoring Keys'!$D$12,IF(D15='Scoring Keys'!$B$13,'Scoring Keys'!$D$13,IF(D15='Scoring Keys'!$B$14,'Scoring Keys'!$D$14,IF(D15='Scoring Keys'!$B$15,'Scoring Keys'!$D$15,IF(D15='Scoring Keys'!$B$16,'Scoring Keys'!$D$16,0)))))</f>
        <v>0</v>
      </c>
      <c r="F15" s="57">
        <f t="shared" si="0"/>
        <v>0</v>
      </c>
      <c r="G15" s="136"/>
      <c r="H15" s="10" t="b">
        <f>OR(AND(C15='Scoring Keys'!$D$4,E15='Scoring Keys'!$D$14),AND(C15='Scoring Keys'!$D$4,E15='Scoring Keys'!$D$16),AND(C15='Scoring Keys'!$D$4,E15='Scoring Keys'!$D$17))</f>
        <v>1</v>
      </c>
      <c r="I15" s="10" t="b">
        <f>NOT(D15='Scoring Keys'!$B$18)</f>
        <v>0</v>
      </c>
      <c r="J15" s="150">
        <f t="shared" si="1"/>
        <v>1</v>
      </c>
      <c r="K15" s="150">
        <f t="shared" si="2"/>
        <v>0</v>
      </c>
    </row>
    <row r="16" spans="1:11" ht="30" customHeight="1">
      <c r="A16" s="23" t="s">
        <v>1192</v>
      </c>
      <c r="B16" s="137" t="s">
        <v>600</v>
      </c>
      <c r="C16" s="57">
        <f>IF(B16='Scoring Keys'!$B$4,'Scoring Keys'!$D$4,IF(B16='Scoring Keys'!$B$5,'Scoring Keys'!$D$5,IF(B16='Scoring Keys'!$B$6,'Scoring Keys'!$D$6,IF(B16='Scoring Keys'!$B$7,'Scoring Keys'!$D$7,0))))</f>
        <v>1</v>
      </c>
      <c r="D16" s="127" t="s">
        <v>1766</v>
      </c>
      <c r="E16" s="57">
        <f>IF(D16='Scoring Keys'!$B$12,'Scoring Keys'!$D$12,IF(D16='Scoring Keys'!$B$13,'Scoring Keys'!$D$13,IF(D16='Scoring Keys'!$B$14,'Scoring Keys'!$D$14,IF(D16='Scoring Keys'!$B$15,'Scoring Keys'!$D$15,IF(D16='Scoring Keys'!$B$16,'Scoring Keys'!$D$16,0)))))</f>
        <v>0</v>
      </c>
      <c r="F16" s="57">
        <f t="shared" si="0"/>
        <v>0</v>
      </c>
      <c r="G16" s="136"/>
      <c r="H16" s="10" t="b">
        <f>OR(AND(C16='Scoring Keys'!$D$4,E16='Scoring Keys'!$D$14),AND(C16='Scoring Keys'!$D$4,E16='Scoring Keys'!$D$16),AND(C16='Scoring Keys'!$D$4,E16='Scoring Keys'!$D$17))</f>
        <v>1</v>
      </c>
      <c r="I16" s="10" t="b">
        <f>NOT(D16='Scoring Keys'!$B$18)</f>
        <v>0</v>
      </c>
      <c r="J16" s="150">
        <f t="shared" si="1"/>
        <v>1</v>
      </c>
      <c r="K16" s="150">
        <f t="shared" si="2"/>
        <v>0</v>
      </c>
    </row>
    <row r="17" spans="1:11" ht="30" customHeight="1">
      <c r="A17" s="23" t="s">
        <v>1193</v>
      </c>
      <c r="B17" s="137" t="s">
        <v>600</v>
      </c>
      <c r="C17" s="57">
        <f>IF(B17='Scoring Keys'!$B$4,'Scoring Keys'!$D$4,IF(B17='Scoring Keys'!$B$5,'Scoring Keys'!$D$5,IF(B17='Scoring Keys'!$B$6,'Scoring Keys'!$D$6,IF(B17='Scoring Keys'!$B$7,'Scoring Keys'!$D$7,0))))</f>
        <v>1</v>
      </c>
      <c r="D17" s="127" t="s">
        <v>1766</v>
      </c>
      <c r="E17" s="57">
        <f>IF(D17='Scoring Keys'!$B$12,'Scoring Keys'!$D$12,IF(D17='Scoring Keys'!$B$13,'Scoring Keys'!$D$13,IF(D17='Scoring Keys'!$B$14,'Scoring Keys'!$D$14,IF(D17='Scoring Keys'!$B$15,'Scoring Keys'!$D$15,IF(D17='Scoring Keys'!$B$16,'Scoring Keys'!$D$16,0)))))</f>
        <v>0</v>
      </c>
      <c r="F17" s="57">
        <f t="shared" si="0"/>
        <v>0</v>
      </c>
      <c r="G17" s="136"/>
      <c r="H17" s="10" t="b">
        <f>OR(AND(C17='Scoring Keys'!$D$4,E17='Scoring Keys'!$D$14),AND(C17='Scoring Keys'!$D$4,E17='Scoring Keys'!$D$16),AND(C17='Scoring Keys'!$D$4,E17='Scoring Keys'!$D$17))</f>
        <v>1</v>
      </c>
      <c r="I17" s="10" t="b">
        <f>NOT(D17='Scoring Keys'!$B$18)</f>
        <v>0</v>
      </c>
      <c r="J17" s="150">
        <f t="shared" si="1"/>
        <v>1</v>
      </c>
      <c r="K17" s="150">
        <f t="shared" si="2"/>
        <v>0</v>
      </c>
    </row>
    <row r="18" spans="1:11" ht="30" customHeight="1">
      <c r="A18" s="19" t="s">
        <v>1194</v>
      </c>
      <c r="B18" s="137" t="s">
        <v>600</v>
      </c>
      <c r="C18" s="57">
        <f>IF(B18='Scoring Keys'!$B$4,'Scoring Keys'!$D$4,IF(B18='Scoring Keys'!$B$5,'Scoring Keys'!$D$5,IF(B18='Scoring Keys'!$B$6,'Scoring Keys'!$D$6,IF(B18='Scoring Keys'!$B$7,'Scoring Keys'!$D$7,0))))</f>
        <v>1</v>
      </c>
      <c r="D18" s="127" t="s">
        <v>1766</v>
      </c>
      <c r="E18" s="57">
        <f>IF(D18='Scoring Keys'!$B$12,'Scoring Keys'!$D$12,IF(D18='Scoring Keys'!$B$13,'Scoring Keys'!$D$13,IF(D18='Scoring Keys'!$B$14,'Scoring Keys'!$D$14,IF(D18='Scoring Keys'!$B$15,'Scoring Keys'!$D$15,IF(D18='Scoring Keys'!$B$16,'Scoring Keys'!$D$16,0)))))</f>
        <v>0</v>
      </c>
      <c r="F18" s="57">
        <f t="shared" si="0"/>
        <v>0</v>
      </c>
      <c r="G18" s="136"/>
      <c r="H18" s="10" t="b">
        <f>OR(AND(C18='Scoring Keys'!$D$4,E18='Scoring Keys'!$D$14),AND(C18='Scoring Keys'!$D$4,E18='Scoring Keys'!$D$16),AND(C18='Scoring Keys'!$D$4,E18='Scoring Keys'!$D$17))</f>
        <v>1</v>
      </c>
      <c r="I18" s="10" t="b">
        <f>NOT(D18='Scoring Keys'!$B$18)</f>
        <v>0</v>
      </c>
      <c r="J18" s="150">
        <f t="shared" si="1"/>
        <v>1</v>
      </c>
      <c r="K18" s="150">
        <f t="shared" si="2"/>
        <v>0</v>
      </c>
    </row>
    <row r="19" spans="1:11" ht="51">
      <c r="A19" s="19" t="s">
        <v>1195</v>
      </c>
      <c r="B19" s="137" t="s">
        <v>1713</v>
      </c>
      <c r="C19" s="57">
        <f>IF(B19='Scoring Keys'!$B$4,'Scoring Keys'!$D$4,IF(B19='Scoring Keys'!$B$5,'Scoring Keys'!$D$5,IF(B19='Scoring Keys'!$B$6,'Scoring Keys'!$D$6,IF(B19='Scoring Keys'!$B$7,'Scoring Keys'!$D$7,0))))</f>
        <v>0.9</v>
      </c>
      <c r="D19" s="127" t="s">
        <v>1766</v>
      </c>
      <c r="E19" s="57">
        <f>IF(D19='Scoring Keys'!$B$12,'Scoring Keys'!$D$12,IF(D19='Scoring Keys'!$B$13,'Scoring Keys'!$D$13,IF(D19='Scoring Keys'!$B$14,'Scoring Keys'!$D$14,IF(D19='Scoring Keys'!$B$15,'Scoring Keys'!$D$15,IF(D19='Scoring Keys'!$B$16,'Scoring Keys'!$D$16,0)))))</f>
        <v>0</v>
      </c>
      <c r="F19" s="57">
        <f t="shared" si="0"/>
        <v>0</v>
      </c>
      <c r="G19" s="136"/>
      <c r="H19" s="10" t="b">
        <f>OR(AND(C19='Scoring Keys'!$D$4,E19='Scoring Keys'!$D$14),AND(C19='Scoring Keys'!$D$4,E19='Scoring Keys'!$D$16),AND(C19='Scoring Keys'!$D$4,E19='Scoring Keys'!$D$17))</f>
        <v>0</v>
      </c>
      <c r="I19" s="10" t="b">
        <f>NOT(D19='Scoring Keys'!$B$18)</f>
        <v>0</v>
      </c>
      <c r="J19" s="150">
        <f t="shared" si="1"/>
        <v>1</v>
      </c>
      <c r="K19" s="150">
        <f t="shared" si="2"/>
        <v>0</v>
      </c>
    </row>
    <row r="20" spans="1:11" ht="30" customHeight="1">
      <c r="A20" s="19" t="s">
        <v>1196</v>
      </c>
      <c r="B20" s="137" t="s">
        <v>1713</v>
      </c>
      <c r="C20" s="57">
        <f>IF(B20='Scoring Keys'!$B$4,'Scoring Keys'!$D$4,IF(B20='Scoring Keys'!$B$5,'Scoring Keys'!$D$5,IF(B20='Scoring Keys'!$B$6,'Scoring Keys'!$D$6,IF(B20='Scoring Keys'!$B$7,'Scoring Keys'!$D$7,0))))</f>
        <v>0.9</v>
      </c>
      <c r="D20" s="127" t="s">
        <v>1766</v>
      </c>
      <c r="E20" s="57">
        <f>IF(D20='Scoring Keys'!$B$12,'Scoring Keys'!$D$12,IF(D20='Scoring Keys'!$B$13,'Scoring Keys'!$D$13,IF(D20='Scoring Keys'!$B$14,'Scoring Keys'!$D$14,IF(D20='Scoring Keys'!$B$15,'Scoring Keys'!$D$15,IF(D20='Scoring Keys'!$B$16,'Scoring Keys'!$D$16,0)))))</f>
        <v>0</v>
      </c>
      <c r="F20" s="57">
        <f t="shared" si="0"/>
        <v>0</v>
      </c>
      <c r="G20" s="136"/>
      <c r="H20" s="10" t="b">
        <f>OR(AND(C20='Scoring Keys'!$D$4,E20='Scoring Keys'!$D$14),AND(C20='Scoring Keys'!$D$4,E20='Scoring Keys'!$D$16),AND(C20='Scoring Keys'!$D$4,E20='Scoring Keys'!$D$17))</f>
        <v>0</v>
      </c>
      <c r="I20" s="10" t="b">
        <f>NOT(D20='Scoring Keys'!$B$18)</f>
        <v>0</v>
      </c>
      <c r="J20" s="150">
        <f t="shared" si="1"/>
        <v>1</v>
      </c>
      <c r="K20" s="150">
        <f t="shared" si="2"/>
        <v>0</v>
      </c>
    </row>
    <row r="21" spans="1:11" ht="30" customHeight="1">
      <c r="A21" s="19" t="s">
        <v>1197</v>
      </c>
      <c r="B21" s="137" t="s">
        <v>1713</v>
      </c>
      <c r="C21" s="57">
        <f>IF(B21='Scoring Keys'!$B$4,'Scoring Keys'!$D$4,IF(B21='Scoring Keys'!$B$5,'Scoring Keys'!$D$5,IF(B21='Scoring Keys'!$B$6,'Scoring Keys'!$D$6,IF(B21='Scoring Keys'!$B$7,'Scoring Keys'!$D$7,0))))</f>
        <v>0.9</v>
      </c>
      <c r="D21" s="127" t="s">
        <v>1766</v>
      </c>
      <c r="E21" s="57">
        <f>IF(D21='Scoring Keys'!$B$12,'Scoring Keys'!$D$12,IF(D21='Scoring Keys'!$B$13,'Scoring Keys'!$D$13,IF(D21='Scoring Keys'!$B$14,'Scoring Keys'!$D$14,IF(D21='Scoring Keys'!$B$15,'Scoring Keys'!$D$15,IF(D21='Scoring Keys'!$B$16,'Scoring Keys'!$D$16,0)))))</f>
        <v>0</v>
      </c>
      <c r="F21" s="57">
        <f t="shared" si="0"/>
        <v>0</v>
      </c>
      <c r="G21" s="136"/>
      <c r="H21" s="10" t="b">
        <f>OR(AND(C21='Scoring Keys'!$D$4,E21='Scoring Keys'!$D$14),AND(C21='Scoring Keys'!$D$4,E21='Scoring Keys'!$D$16),AND(C21='Scoring Keys'!$D$4,E21='Scoring Keys'!$D$17))</f>
        <v>0</v>
      </c>
      <c r="I21" s="10" t="b">
        <f>NOT(D21='Scoring Keys'!$B$18)</f>
        <v>0</v>
      </c>
      <c r="J21" s="150">
        <f t="shared" si="1"/>
        <v>1</v>
      </c>
      <c r="K21" s="150">
        <f t="shared" si="2"/>
        <v>0</v>
      </c>
    </row>
    <row r="22" spans="1:11" ht="51">
      <c r="A22" s="19" t="s">
        <v>1198</v>
      </c>
      <c r="B22" s="137" t="s">
        <v>1713</v>
      </c>
      <c r="C22" s="57">
        <f>IF(B22='Scoring Keys'!$B$4,'Scoring Keys'!$D$4,IF(B22='Scoring Keys'!$B$5,'Scoring Keys'!$D$5,IF(B22='Scoring Keys'!$B$6,'Scoring Keys'!$D$6,IF(B22='Scoring Keys'!$B$7,'Scoring Keys'!$D$7,0))))</f>
        <v>0.9</v>
      </c>
      <c r="D22" s="127" t="s">
        <v>1766</v>
      </c>
      <c r="E22" s="57">
        <f>IF(D22='Scoring Keys'!$B$12,'Scoring Keys'!$D$12,IF(D22='Scoring Keys'!$B$13,'Scoring Keys'!$D$13,IF(D22='Scoring Keys'!$B$14,'Scoring Keys'!$D$14,IF(D22='Scoring Keys'!$B$15,'Scoring Keys'!$D$15,IF(D22='Scoring Keys'!$B$16,'Scoring Keys'!$D$16,0)))))</f>
        <v>0</v>
      </c>
      <c r="F22" s="57">
        <f t="shared" si="0"/>
        <v>0</v>
      </c>
      <c r="G22" s="136"/>
      <c r="H22" s="10" t="b">
        <f>OR(AND(C22='Scoring Keys'!$D$4,E22='Scoring Keys'!$D$14),AND(C22='Scoring Keys'!$D$4,E22='Scoring Keys'!$D$16),AND(C22='Scoring Keys'!$D$4,E22='Scoring Keys'!$D$17))</f>
        <v>0</v>
      </c>
      <c r="I22" s="10" t="b">
        <f>NOT(D22='Scoring Keys'!$B$18)</f>
        <v>0</v>
      </c>
      <c r="J22" s="150">
        <f t="shared" si="1"/>
        <v>1</v>
      </c>
      <c r="K22" s="150">
        <f t="shared" si="2"/>
        <v>0</v>
      </c>
    </row>
    <row r="23" spans="1:11" ht="30" customHeight="1">
      <c r="A23" s="19" t="s">
        <v>1199</v>
      </c>
      <c r="B23" s="137" t="s">
        <v>600</v>
      </c>
      <c r="C23" s="57">
        <f>IF(B23='Scoring Keys'!$B$4,'Scoring Keys'!$D$4,IF(B23='Scoring Keys'!$B$5,'Scoring Keys'!$D$5,IF(B23='Scoring Keys'!$B$6,'Scoring Keys'!$D$6,IF(B23='Scoring Keys'!$B$7,'Scoring Keys'!$D$7,0))))</f>
        <v>1</v>
      </c>
      <c r="D23" s="127" t="s">
        <v>1766</v>
      </c>
      <c r="E23" s="57">
        <f>IF(D23='Scoring Keys'!$B$12,'Scoring Keys'!$D$12,IF(D23='Scoring Keys'!$B$13,'Scoring Keys'!$D$13,IF(D23='Scoring Keys'!$B$14,'Scoring Keys'!$D$14,IF(D23='Scoring Keys'!$B$15,'Scoring Keys'!$D$15,IF(D23='Scoring Keys'!$B$16,'Scoring Keys'!$D$16,0)))))</f>
        <v>0</v>
      </c>
      <c r="F23" s="57">
        <f t="shared" si="0"/>
        <v>0</v>
      </c>
      <c r="G23" s="136"/>
      <c r="H23" s="10" t="b">
        <f>OR(AND(C23='Scoring Keys'!$D$4,E23='Scoring Keys'!$D$14),AND(C23='Scoring Keys'!$D$4,E23='Scoring Keys'!$D$16),AND(C23='Scoring Keys'!$D$4,E23='Scoring Keys'!$D$17))</f>
        <v>1</v>
      </c>
      <c r="I23" s="10" t="b">
        <f>NOT(D23='Scoring Keys'!$B$18)</f>
        <v>0</v>
      </c>
      <c r="J23" s="150">
        <f t="shared" si="1"/>
        <v>1</v>
      </c>
      <c r="K23" s="150">
        <f t="shared" si="2"/>
        <v>0</v>
      </c>
    </row>
    <row r="24" spans="1:11" ht="60" customHeight="1">
      <c r="A24" s="19" t="s">
        <v>1200</v>
      </c>
      <c r="B24" s="137" t="s">
        <v>1713</v>
      </c>
      <c r="C24" s="57">
        <f>IF(B24='Scoring Keys'!$B$4,'Scoring Keys'!$D$4,IF(B24='Scoring Keys'!$B$5,'Scoring Keys'!$D$5,IF(B24='Scoring Keys'!$B$6,'Scoring Keys'!$D$6,IF(B24='Scoring Keys'!$B$7,'Scoring Keys'!$D$7,0))))</f>
        <v>0.9</v>
      </c>
      <c r="D24" s="127" t="s">
        <v>1766</v>
      </c>
      <c r="E24" s="57">
        <f>IF(D24='Scoring Keys'!$B$12,'Scoring Keys'!$D$12,IF(D24='Scoring Keys'!$B$13,'Scoring Keys'!$D$13,IF(D24='Scoring Keys'!$B$14,'Scoring Keys'!$D$14,IF(D24='Scoring Keys'!$B$15,'Scoring Keys'!$D$15,IF(D24='Scoring Keys'!$B$16,'Scoring Keys'!$D$16,0)))))</f>
        <v>0</v>
      </c>
      <c r="F24" s="57">
        <f t="shared" si="0"/>
        <v>0</v>
      </c>
      <c r="G24" s="136"/>
      <c r="H24" s="10" t="b">
        <f>OR(AND(C24='Scoring Keys'!$D$4,E24='Scoring Keys'!$D$14),AND(C24='Scoring Keys'!$D$4,E24='Scoring Keys'!$D$16),AND(C24='Scoring Keys'!$D$4,E24='Scoring Keys'!$D$17))</f>
        <v>0</v>
      </c>
      <c r="I24" s="10" t="b">
        <f>NOT(D24='Scoring Keys'!$B$18)</f>
        <v>0</v>
      </c>
      <c r="J24" s="150">
        <f t="shared" si="1"/>
        <v>1</v>
      </c>
      <c r="K24" s="150">
        <f t="shared" si="2"/>
        <v>0</v>
      </c>
    </row>
    <row r="25" spans="1:11" ht="30" customHeight="1">
      <c r="A25" s="19" t="s">
        <v>1201</v>
      </c>
      <c r="B25" s="137" t="s">
        <v>1713</v>
      </c>
      <c r="C25" s="57">
        <f>IF(B25='Scoring Keys'!$B$4,'Scoring Keys'!$D$4,IF(B25='Scoring Keys'!$B$5,'Scoring Keys'!$D$5,IF(B25='Scoring Keys'!$B$6,'Scoring Keys'!$D$6,IF(B25='Scoring Keys'!$B$7,'Scoring Keys'!$D$7,0))))</f>
        <v>0.9</v>
      </c>
      <c r="D25" s="127" t="s">
        <v>1766</v>
      </c>
      <c r="E25" s="57">
        <f>IF(D25='Scoring Keys'!$B$12,'Scoring Keys'!$D$12,IF(D25='Scoring Keys'!$B$13,'Scoring Keys'!$D$13,IF(D25='Scoring Keys'!$B$14,'Scoring Keys'!$D$14,IF(D25='Scoring Keys'!$B$15,'Scoring Keys'!$D$15,IF(D25='Scoring Keys'!$B$16,'Scoring Keys'!$D$16,0)))))</f>
        <v>0</v>
      </c>
      <c r="F25" s="57">
        <f t="shared" si="0"/>
        <v>0</v>
      </c>
      <c r="G25" s="136"/>
      <c r="H25" s="10" t="b">
        <f>OR(AND(C25='Scoring Keys'!$D$4,E25='Scoring Keys'!$D$14),AND(C25='Scoring Keys'!$D$4,E25='Scoring Keys'!$D$16),AND(C25='Scoring Keys'!$D$4,E25='Scoring Keys'!$D$17))</f>
        <v>0</v>
      </c>
      <c r="I25" s="10" t="b">
        <f>NOT(D25='Scoring Keys'!$B$18)</f>
        <v>0</v>
      </c>
      <c r="J25" s="150">
        <f t="shared" si="1"/>
        <v>1</v>
      </c>
      <c r="K25" s="150">
        <f t="shared" si="2"/>
        <v>0</v>
      </c>
    </row>
    <row r="26" spans="1:11" ht="25.5">
      <c r="A26" s="23" t="s">
        <v>1202</v>
      </c>
      <c r="B26" s="137" t="s">
        <v>1713</v>
      </c>
      <c r="C26" s="57">
        <f>IF(B26='Scoring Keys'!$B$4,'Scoring Keys'!$D$4,IF(B26='Scoring Keys'!$B$5,'Scoring Keys'!$D$5,IF(B26='Scoring Keys'!$B$6,'Scoring Keys'!$D$6,IF(B26='Scoring Keys'!$B$7,'Scoring Keys'!$D$7,0))))</f>
        <v>0.9</v>
      </c>
      <c r="D26" s="127" t="s">
        <v>1766</v>
      </c>
      <c r="E26" s="57">
        <f>IF(D26='Scoring Keys'!$B$12,'Scoring Keys'!$D$12,IF(D26='Scoring Keys'!$B$13,'Scoring Keys'!$D$13,IF(D26='Scoring Keys'!$B$14,'Scoring Keys'!$D$14,IF(D26='Scoring Keys'!$B$15,'Scoring Keys'!$D$15,IF(D26='Scoring Keys'!$B$16,'Scoring Keys'!$D$16,0)))))</f>
        <v>0</v>
      </c>
      <c r="F26" s="57">
        <f t="shared" si="0"/>
        <v>0</v>
      </c>
      <c r="G26" s="136"/>
      <c r="H26" s="10" t="b">
        <f>OR(AND(C26='Scoring Keys'!$D$4,E26='Scoring Keys'!$D$14),AND(C26='Scoring Keys'!$D$4,E26='Scoring Keys'!$D$16),AND(C26='Scoring Keys'!$D$4,E26='Scoring Keys'!$D$17))</f>
        <v>0</v>
      </c>
      <c r="I26" s="10" t="b">
        <f>NOT(D26='Scoring Keys'!$B$18)</f>
        <v>0</v>
      </c>
      <c r="J26" s="150">
        <f t="shared" si="1"/>
        <v>1</v>
      </c>
      <c r="K26" s="150">
        <f t="shared" si="2"/>
        <v>0</v>
      </c>
    </row>
    <row r="27" spans="1:11" ht="102">
      <c r="A27" s="25" t="s">
        <v>1204</v>
      </c>
      <c r="B27" s="137" t="s">
        <v>1713</v>
      </c>
      <c r="C27" s="57">
        <f>IF(B27='Scoring Keys'!$B$4,'Scoring Keys'!$D$4,IF(B27='Scoring Keys'!$B$5,'Scoring Keys'!$D$5,IF(B27='Scoring Keys'!$B$6,'Scoring Keys'!$D$6,IF(B27='Scoring Keys'!$B$7,'Scoring Keys'!$D$7,0))))</f>
        <v>0.9</v>
      </c>
      <c r="D27" s="127" t="s">
        <v>1766</v>
      </c>
      <c r="E27" s="57">
        <f>IF(D27='Scoring Keys'!$B$12,'Scoring Keys'!$D$12,IF(D27='Scoring Keys'!$B$13,'Scoring Keys'!$D$13,IF(D27='Scoring Keys'!$B$14,'Scoring Keys'!$D$14,IF(D27='Scoring Keys'!$B$15,'Scoring Keys'!$D$15,IF(D27='Scoring Keys'!$B$16,'Scoring Keys'!$D$16,0)))))</f>
        <v>0</v>
      </c>
      <c r="F27" s="57">
        <f t="shared" si="0"/>
        <v>0</v>
      </c>
      <c r="G27" s="136"/>
      <c r="H27" s="10" t="b">
        <f>OR(AND(C27='Scoring Keys'!$D$4,E27='Scoring Keys'!$D$14),AND(C27='Scoring Keys'!$D$4,E27='Scoring Keys'!$D$16),AND(C27='Scoring Keys'!$D$4,E27='Scoring Keys'!$D$17))</f>
        <v>0</v>
      </c>
      <c r="I27" s="10" t="b">
        <f>NOT(D27='Scoring Keys'!$B$18)</f>
        <v>0</v>
      </c>
      <c r="J27" s="150">
        <f t="shared" si="1"/>
        <v>1</v>
      </c>
      <c r="K27" s="150">
        <f t="shared" si="2"/>
        <v>0</v>
      </c>
    </row>
    <row r="28" spans="1:11" ht="30" customHeight="1">
      <c r="A28" s="19" t="s">
        <v>1203</v>
      </c>
      <c r="B28" s="137" t="s">
        <v>600</v>
      </c>
      <c r="C28" s="57">
        <f>IF(B28='Scoring Keys'!$B$4,'Scoring Keys'!$D$4,IF(B28='Scoring Keys'!$B$5,'Scoring Keys'!$D$5,IF(B28='Scoring Keys'!$B$6,'Scoring Keys'!$D$6,IF(B28='Scoring Keys'!$B$7,'Scoring Keys'!$D$7,0))))</f>
        <v>1</v>
      </c>
      <c r="D28" s="127" t="s">
        <v>1766</v>
      </c>
      <c r="E28" s="57">
        <f>IF(D28='Scoring Keys'!$B$12,'Scoring Keys'!$D$12,IF(D28='Scoring Keys'!$B$13,'Scoring Keys'!$D$13,IF(D28='Scoring Keys'!$B$14,'Scoring Keys'!$D$14,IF(D28='Scoring Keys'!$B$15,'Scoring Keys'!$D$15,IF(D28='Scoring Keys'!$B$16,'Scoring Keys'!$D$16,0)))))</f>
        <v>0</v>
      </c>
      <c r="F28" s="57">
        <f t="shared" si="0"/>
        <v>0</v>
      </c>
      <c r="G28" s="136"/>
      <c r="H28" s="10" t="b">
        <f>OR(AND(C28='Scoring Keys'!$D$4,E28='Scoring Keys'!$D$14),AND(C28='Scoring Keys'!$D$4,E28='Scoring Keys'!$D$16),AND(C28='Scoring Keys'!$D$4,E28='Scoring Keys'!$D$17))</f>
        <v>1</v>
      </c>
      <c r="I28" s="10" t="b">
        <f>NOT(D28='Scoring Keys'!$B$18)</f>
        <v>0</v>
      </c>
      <c r="J28" s="150">
        <f t="shared" si="1"/>
        <v>1</v>
      </c>
      <c r="K28" s="150">
        <f t="shared" si="2"/>
        <v>0</v>
      </c>
    </row>
    <row r="29" spans="1:11" ht="165.75">
      <c r="A29" s="23" t="s">
        <v>1205</v>
      </c>
      <c r="B29" s="137" t="s">
        <v>600</v>
      </c>
      <c r="C29" s="57">
        <f>IF(B29='Scoring Keys'!$B$4,'Scoring Keys'!$D$4,IF(B29='Scoring Keys'!$B$5,'Scoring Keys'!$D$5,IF(B29='Scoring Keys'!$B$6,'Scoring Keys'!$D$6,IF(B29='Scoring Keys'!$B$7,'Scoring Keys'!$D$7,0))))</f>
        <v>1</v>
      </c>
      <c r="D29" s="127" t="s">
        <v>1766</v>
      </c>
      <c r="E29" s="57">
        <f>IF(D29='Scoring Keys'!$B$12,'Scoring Keys'!$D$12,IF(D29='Scoring Keys'!$B$13,'Scoring Keys'!$D$13,IF(D29='Scoring Keys'!$B$14,'Scoring Keys'!$D$14,IF(D29='Scoring Keys'!$B$15,'Scoring Keys'!$D$15,IF(D29='Scoring Keys'!$B$16,'Scoring Keys'!$D$16,0)))))</f>
        <v>0</v>
      </c>
      <c r="F29" s="57">
        <f t="shared" si="0"/>
        <v>0</v>
      </c>
      <c r="G29" s="136"/>
      <c r="H29" s="10" t="b">
        <f>OR(AND(C29='Scoring Keys'!$D$4,E29='Scoring Keys'!$D$14),AND(C29='Scoring Keys'!$D$4,E29='Scoring Keys'!$D$16),AND(C29='Scoring Keys'!$D$4,E29='Scoring Keys'!$D$17))</f>
        <v>1</v>
      </c>
      <c r="I29" s="10" t="b">
        <f>NOT(D29='Scoring Keys'!$B$18)</f>
        <v>0</v>
      </c>
      <c r="J29" s="150">
        <f t="shared" si="1"/>
        <v>1</v>
      </c>
      <c r="K29" s="150">
        <f t="shared" si="2"/>
        <v>0</v>
      </c>
    </row>
    <row r="30" spans="1:11" ht="63.75">
      <c r="A30" s="19" t="s">
        <v>1206</v>
      </c>
      <c r="B30" s="137" t="s">
        <v>600</v>
      </c>
      <c r="C30" s="57">
        <f>IF(B30='Scoring Keys'!$B$4,'Scoring Keys'!$D$4,IF(B30='Scoring Keys'!$B$5,'Scoring Keys'!$D$5,IF(B30='Scoring Keys'!$B$6,'Scoring Keys'!$D$6,IF(B30='Scoring Keys'!$B$7,'Scoring Keys'!$D$7,0))))</f>
        <v>1</v>
      </c>
      <c r="D30" s="127" t="s">
        <v>1766</v>
      </c>
      <c r="E30" s="57">
        <f>IF(D30='Scoring Keys'!$B$12,'Scoring Keys'!$D$12,IF(D30='Scoring Keys'!$B$13,'Scoring Keys'!$D$13,IF(D30='Scoring Keys'!$B$14,'Scoring Keys'!$D$14,IF(D30='Scoring Keys'!$B$15,'Scoring Keys'!$D$15,IF(D30='Scoring Keys'!$B$16,'Scoring Keys'!$D$16,0)))))</f>
        <v>0</v>
      </c>
      <c r="F30" s="57">
        <f t="shared" si="0"/>
        <v>0</v>
      </c>
      <c r="G30" s="136"/>
      <c r="H30" s="10" t="b">
        <f>OR(AND(C30='Scoring Keys'!$D$4,E30='Scoring Keys'!$D$14),AND(C30='Scoring Keys'!$D$4,E30='Scoring Keys'!$D$16),AND(C30='Scoring Keys'!$D$4,E30='Scoring Keys'!$D$17))</f>
        <v>1</v>
      </c>
      <c r="I30" s="10" t="b">
        <f>NOT(D30='Scoring Keys'!$B$18)</f>
        <v>0</v>
      </c>
      <c r="J30" s="150">
        <f t="shared" si="1"/>
        <v>1</v>
      </c>
      <c r="K30" s="150">
        <f t="shared" si="2"/>
        <v>0</v>
      </c>
    </row>
    <row r="31" spans="1:11" ht="89.25">
      <c r="A31" s="19" t="s">
        <v>1207</v>
      </c>
      <c r="B31" s="137" t="s">
        <v>600</v>
      </c>
      <c r="C31" s="57">
        <f>IF(B31='Scoring Keys'!$B$4,'Scoring Keys'!$D$4,IF(B31='Scoring Keys'!$B$5,'Scoring Keys'!$D$5,IF(B31='Scoring Keys'!$B$6,'Scoring Keys'!$D$6,IF(B31='Scoring Keys'!$B$7,'Scoring Keys'!$D$7,0))))</f>
        <v>1</v>
      </c>
      <c r="D31" s="127" t="s">
        <v>1766</v>
      </c>
      <c r="E31" s="57">
        <f>IF(D31='Scoring Keys'!$B$12,'Scoring Keys'!$D$12,IF(D31='Scoring Keys'!$B$13,'Scoring Keys'!$D$13,IF(D31='Scoring Keys'!$B$14,'Scoring Keys'!$D$14,IF(D31='Scoring Keys'!$B$15,'Scoring Keys'!$D$15,IF(D31='Scoring Keys'!$B$16,'Scoring Keys'!$D$16,0)))))</f>
        <v>0</v>
      </c>
      <c r="F31" s="57">
        <f t="shared" si="0"/>
        <v>0</v>
      </c>
      <c r="G31" s="136"/>
      <c r="H31" s="10" t="b">
        <f>OR(AND(C31='Scoring Keys'!$D$4,E31='Scoring Keys'!$D$14),AND(C31='Scoring Keys'!$D$4,E31='Scoring Keys'!$D$16),AND(C31='Scoring Keys'!$D$4,E31='Scoring Keys'!$D$17))</f>
        <v>1</v>
      </c>
      <c r="I31" s="10" t="b">
        <f>NOT(D31='Scoring Keys'!$B$18)</f>
        <v>0</v>
      </c>
      <c r="J31" s="150">
        <f t="shared" si="1"/>
        <v>1</v>
      </c>
      <c r="K31" s="150">
        <f t="shared" si="2"/>
        <v>0</v>
      </c>
    </row>
    <row r="32" spans="1:11" ht="30" customHeight="1">
      <c r="A32" s="23" t="s">
        <v>1209</v>
      </c>
      <c r="B32" s="137" t="s">
        <v>1713</v>
      </c>
      <c r="C32" s="57">
        <f>IF(B32='Scoring Keys'!$B$4,'Scoring Keys'!$D$4,IF(B32='Scoring Keys'!$B$5,'Scoring Keys'!$D$5,IF(B32='Scoring Keys'!$B$6,'Scoring Keys'!$D$6,IF(B32='Scoring Keys'!$B$7,'Scoring Keys'!$D$7,0))))</f>
        <v>0.9</v>
      </c>
      <c r="D32" s="127" t="s">
        <v>1766</v>
      </c>
      <c r="E32" s="57">
        <f>IF(D32='Scoring Keys'!$B$12,'Scoring Keys'!$D$12,IF(D32='Scoring Keys'!$B$13,'Scoring Keys'!$D$13,IF(D32='Scoring Keys'!$B$14,'Scoring Keys'!$D$14,IF(D32='Scoring Keys'!$B$15,'Scoring Keys'!$D$15,IF(D32='Scoring Keys'!$B$16,'Scoring Keys'!$D$16,0)))))</f>
        <v>0</v>
      </c>
      <c r="F32" s="57">
        <f t="shared" si="0"/>
        <v>0</v>
      </c>
      <c r="G32" s="136"/>
      <c r="H32" s="10" t="b">
        <f>OR(AND(C32='Scoring Keys'!$D$4,E32='Scoring Keys'!$D$14),AND(C32='Scoring Keys'!$D$4,E32='Scoring Keys'!$D$16),AND(C32='Scoring Keys'!$D$4,E32='Scoring Keys'!$D$17))</f>
        <v>0</v>
      </c>
      <c r="I32" s="10" t="b">
        <f>NOT(D32='Scoring Keys'!$B$18)</f>
        <v>0</v>
      </c>
      <c r="J32" s="150">
        <f t="shared" si="1"/>
        <v>1</v>
      </c>
      <c r="K32" s="150">
        <f t="shared" si="2"/>
        <v>0</v>
      </c>
    </row>
    <row r="33" spans="1:11" ht="30" customHeight="1">
      <c r="A33" s="19" t="s">
        <v>1208</v>
      </c>
      <c r="B33" s="137" t="s">
        <v>1713</v>
      </c>
      <c r="C33" s="57">
        <f>IF(B33='Scoring Keys'!$B$4,'Scoring Keys'!$D$4,IF(B33='Scoring Keys'!$B$5,'Scoring Keys'!$D$5,IF(B33='Scoring Keys'!$B$6,'Scoring Keys'!$D$6,IF(B33='Scoring Keys'!$B$7,'Scoring Keys'!$D$7,0))))</f>
        <v>0.9</v>
      </c>
      <c r="D33" s="127" t="s">
        <v>1766</v>
      </c>
      <c r="E33" s="57">
        <f>IF(D33='Scoring Keys'!$B$12,'Scoring Keys'!$D$12,IF(D33='Scoring Keys'!$B$13,'Scoring Keys'!$D$13,IF(D33='Scoring Keys'!$B$14,'Scoring Keys'!$D$14,IF(D33='Scoring Keys'!$B$15,'Scoring Keys'!$D$15,IF(D33='Scoring Keys'!$B$16,'Scoring Keys'!$D$16,0)))))</f>
        <v>0</v>
      </c>
      <c r="F33" s="57">
        <f t="shared" si="0"/>
        <v>0</v>
      </c>
      <c r="G33" s="136"/>
      <c r="H33" s="10" t="b">
        <f>OR(AND(C33='Scoring Keys'!$D$4,E33='Scoring Keys'!$D$14),AND(C33='Scoring Keys'!$D$4,E33='Scoring Keys'!$D$16),AND(C33='Scoring Keys'!$D$4,E33='Scoring Keys'!$D$17))</f>
        <v>0</v>
      </c>
      <c r="I33" s="10" t="b">
        <f>NOT(D33='Scoring Keys'!$B$18)</f>
        <v>0</v>
      </c>
      <c r="J33" s="150">
        <f t="shared" si="1"/>
        <v>1</v>
      </c>
      <c r="K33" s="150">
        <f t="shared" si="2"/>
        <v>0</v>
      </c>
    </row>
    <row r="34" spans="1:11" ht="30" customHeight="1">
      <c r="A34" s="19" t="s">
        <v>1210</v>
      </c>
      <c r="B34" s="137" t="s">
        <v>1713</v>
      </c>
      <c r="C34" s="57">
        <f>IF(B34='Scoring Keys'!$B$4,'Scoring Keys'!$D$4,IF(B34='Scoring Keys'!$B$5,'Scoring Keys'!$D$5,IF(B34='Scoring Keys'!$B$6,'Scoring Keys'!$D$6,IF(B34='Scoring Keys'!$B$7,'Scoring Keys'!$D$7,0))))</f>
        <v>0.9</v>
      </c>
      <c r="D34" s="127" t="s">
        <v>1766</v>
      </c>
      <c r="E34" s="57">
        <f>IF(D34='Scoring Keys'!$B$12,'Scoring Keys'!$D$12,IF(D34='Scoring Keys'!$B$13,'Scoring Keys'!$D$13,IF(D34='Scoring Keys'!$B$14,'Scoring Keys'!$D$14,IF(D34='Scoring Keys'!$B$15,'Scoring Keys'!$D$15,IF(D34='Scoring Keys'!$B$16,'Scoring Keys'!$D$16,0)))))</f>
        <v>0</v>
      </c>
      <c r="F34" s="57">
        <f t="shared" si="0"/>
        <v>0</v>
      </c>
      <c r="G34" s="136"/>
      <c r="H34" s="10" t="b">
        <f>OR(AND(C34='Scoring Keys'!$D$4,E34='Scoring Keys'!$D$14),AND(C34='Scoring Keys'!$D$4,E34='Scoring Keys'!$D$16),AND(C34='Scoring Keys'!$D$4,E34='Scoring Keys'!$D$17))</f>
        <v>0</v>
      </c>
      <c r="I34" s="10" t="b">
        <f>NOT(D34='Scoring Keys'!$B$18)</f>
        <v>0</v>
      </c>
      <c r="J34" s="150">
        <f t="shared" si="1"/>
        <v>1</v>
      </c>
      <c r="K34" s="150">
        <f t="shared" si="2"/>
        <v>0</v>
      </c>
    </row>
    <row r="35" spans="1:11" ht="38.25">
      <c r="A35" s="19" t="s">
        <v>1211</v>
      </c>
      <c r="B35" s="137" t="s">
        <v>1713</v>
      </c>
      <c r="C35" s="57">
        <f>IF(B35='Scoring Keys'!$B$4,'Scoring Keys'!$D$4,IF(B35='Scoring Keys'!$B$5,'Scoring Keys'!$D$5,IF(B35='Scoring Keys'!$B$6,'Scoring Keys'!$D$6,IF(B35='Scoring Keys'!$B$7,'Scoring Keys'!$D$7,0))))</f>
        <v>0.9</v>
      </c>
      <c r="D35" s="127" t="s">
        <v>1766</v>
      </c>
      <c r="E35" s="57">
        <f>IF(D35='Scoring Keys'!$B$12,'Scoring Keys'!$D$12,IF(D35='Scoring Keys'!$B$13,'Scoring Keys'!$D$13,IF(D35='Scoring Keys'!$B$14,'Scoring Keys'!$D$14,IF(D35='Scoring Keys'!$B$15,'Scoring Keys'!$D$15,IF(D35='Scoring Keys'!$B$16,'Scoring Keys'!$D$16,0)))))</f>
        <v>0</v>
      </c>
      <c r="F35" s="57">
        <f t="shared" si="0"/>
        <v>0</v>
      </c>
      <c r="G35" s="136"/>
      <c r="H35" s="10" t="b">
        <f>OR(AND(C35='Scoring Keys'!$D$4,E35='Scoring Keys'!$D$14),AND(C35='Scoring Keys'!$D$4,E35='Scoring Keys'!$D$16),AND(C35='Scoring Keys'!$D$4,E35='Scoring Keys'!$D$17))</f>
        <v>0</v>
      </c>
      <c r="I35" s="10" t="b">
        <f>NOT(D35='Scoring Keys'!$B$18)</f>
        <v>0</v>
      </c>
      <c r="J35" s="150">
        <f t="shared" si="1"/>
        <v>1</v>
      </c>
      <c r="K35" s="150">
        <f t="shared" si="2"/>
        <v>0</v>
      </c>
    </row>
    <row r="36" spans="1:11" ht="51">
      <c r="A36" s="19" t="s">
        <v>1212</v>
      </c>
      <c r="B36" s="137" t="s">
        <v>1713</v>
      </c>
      <c r="C36" s="57">
        <f>IF(B36='Scoring Keys'!$B$4,'Scoring Keys'!$D$4,IF(B36='Scoring Keys'!$B$5,'Scoring Keys'!$D$5,IF(B36='Scoring Keys'!$B$6,'Scoring Keys'!$D$6,IF(B36='Scoring Keys'!$B$7,'Scoring Keys'!$D$7,0))))</f>
        <v>0.9</v>
      </c>
      <c r="D36" s="127" t="s">
        <v>1766</v>
      </c>
      <c r="E36" s="57">
        <f>IF(D36='Scoring Keys'!$B$12,'Scoring Keys'!$D$12,IF(D36='Scoring Keys'!$B$13,'Scoring Keys'!$D$13,IF(D36='Scoring Keys'!$B$14,'Scoring Keys'!$D$14,IF(D36='Scoring Keys'!$B$15,'Scoring Keys'!$D$15,IF(D36='Scoring Keys'!$B$16,'Scoring Keys'!$D$16,0)))))</f>
        <v>0</v>
      </c>
      <c r="F36" s="57">
        <f t="shared" si="0"/>
        <v>0</v>
      </c>
      <c r="G36" s="136"/>
      <c r="H36" s="10" t="b">
        <f>OR(AND(C36='Scoring Keys'!$D$4,E36='Scoring Keys'!$D$14),AND(C36='Scoring Keys'!$D$4,E36='Scoring Keys'!$D$16),AND(C36='Scoring Keys'!$D$4,E36='Scoring Keys'!$D$17))</f>
        <v>0</v>
      </c>
      <c r="I36" s="10" t="b">
        <f>NOT(D36='Scoring Keys'!$B$18)</f>
        <v>0</v>
      </c>
      <c r="J36" s="150">
        <f t="shared" si="1"/>
        <v>1</v>
      </c>
      <c r="K36" s="150">
        <f t="shared" si="2"/>
        <v>0</v>
      </c>
    </row>
    <row r="37" spans="1:11" ht="15.75">
      <c r="A37" s="38" t="s">
        <v>1872</v>
      </c>
      <c r="B37" s="140"/>
      <c r="C37" s="50"/>
      <c r="D37" s="244"/>
      <c r="E37" s="245"/>
      <c r="F37" s="245"/>
      <c r="G37" s="246"/>
    </row>
    <row r="38" spans="1:11" ht="76.5">
      <c r="A38" s="19" t="s">
        <v>1213</v>
      </c>
      <c r="B38" s="137" t="s">
        <v>600</v>
      </c>
      <c r="C38" s="57">
        <f>IF(B38='Scoring Keys'!$B$4,'Scoring Keys'!$D$4,IF(B38='Scoring Keys'!$B$5,'Scoring Keys'!$D$5,IF(B38='Scoring Keys'!$B$6,'Scoring Keys'!$D$6,IF(B38='Scoring Keys'!$B$7,'Scoring Keys'!$D$7,0))))</f>
        <v>1</v>
      </c>
      <c r="D38" s="127" t="s">
        <v>1766</v>
      </c>
      <c r="E38" s="57">
        <f>IF(D38='Scoring Keys'!$B$12,'Scoring Keys'!$D$12,IF(D38='Scoring Keys'!$B$13,'Scoring Keys'!$D$13,IF(D38='Scoring Keys'!$B$14,'Scoring Keys'!$D$14,IF(D38='Scoring Keys'!$B$15,'Scoring Keys'!$D$15,IF(D38='Scoring Keys'!$B$16,'Scoring Keys'!$D$16,0)))))</f>
        <v>0</v>
      </c>
      <c r="F38" s="57">
        <f t="shared" ref="F38:F48" si="3">C38*E38</f>
        <v>0</v>
      </c>
      <c r="G38" s="136"/>
      <c r="H38" s="10" t="b">
        <f>OR(AND(C38='Scoring Keys'!$D$4,E38='Scoring Keys'!$D$14),AND(C38='Scoring Keys'!$D$4,E38='Scoring Keys'!$D$16),AND(C38='Scoring Keys'!$D$4,E38='Scoring Keys'!$D$17))</f>
        <v>1</v>
      </c>
      <c r="I38" s="10" t="b">
        <f>NOT(D38='Scoring Keys'!$B$18)</f>
        <v>0</v>
      </c>
      <c r="J38" s="150">
        <f t="shared" ref="J38:J48" si="4">IF(I38,0,1)</f>
        <v>1</v>
      </c>
      <c r="K38" s="150">
        <f t="shared" ref="K38:K48" si="5">IF(AND(H38,(I38)),1,0)</f>
        <v>0</v>
      </c>
    </row>
    <row r="39" spans="1:11" ht="25.5">
      <c r="A39" s="23" t="s">
        <v>1214</v>
      </c>
      <c r="B39" s="137" t="s">
        <v>1713</v>
      </c>
      <c r="C39" s="57">
        <f>IF(B39='Scoring Keys'!$B$4,'Scoring Keys'!$D$4,IF(B39='Scoring Keys'!$B$5,'Scoring Keys'!$D$5,IF(B39='Scoring Keys'!$B$6,'Scoring Keys'!$D$6,IF(B39='Scoring Keys'!$B$7,'Scoring Keys'!$D$7,0))))</f>
        <v>0.9</v>
      </c>
      <c r="D39" s="127" t="s">
        <v>1766</v>
      </c>
      <c r="E39" s="57">
        <f>IF(D39='Scoring Keys'!$B$12,'Scoring Keys'!$D$12,IF(D39='Scoring Keys'!$B$13,'Scoring Keys'!$D$13,IF(D39='Scoring Keys'!$B$14,'Scoring Keys'!$D$14,IF(D39='Scoring Keys'!$B$15,'Scoring Keys'!$D$15,IF(D39='Scoring Keys'!$B$16,'Scoring Keys'!$D$16,0)))))</f>
        <v>0</v>
      </c>
      <c r="F39" s="57">
        <f t="shared" si="3"/>
        <v>0</v>
      </c>
      <c r="G39" s="136"/>
      <c r="H39" s="10" t="b">
        <f>OR(AND(C39='Scoring Keys'!$D$4,E39='Scoring Keys'!$D$14),AND(C39='Scoring Keys'!$D$4,E39='Scoring Keys'!$D$16),AND(C39='Scoring Keys'!$D$4,E39='Scoring Keys'!$D$17))</f>
        <v>0</v>
      </c>
      <c r="I39" s="10" t="b">
        <f>NOT(D39='Scoring Keys'!$B$18)</f>
        <v>0</v>
      </c>
      <c r="J39" s="150">
        <f t="shared" si="4"/>
        <v>1</v>
      </c>
      <c r="K39" s="150">
        <f t="shared" si="5"/>
        <v>0</v>
      </c>
    </row>
    <row r="40" spans="1:11" ht="25.5">
      <c r="A40" s="19" t="s">
        <v>1215</v>
      </c>
      <c r="B40" s="137" t="s">
        <v>1713</v>
      </c>
      <c r="C40" s="57">
        <f>IF(B40='Scoring Keys'!$B$4,'Scoring Keys'!$D$4,IF(B40='Scoring Keys'!$B$5,'Scoring Keys'!$D$5,IF(B40='Scoring Keys'!$B$6,'Scoring Keys'!$D$6,IF(B40='Scoring Keys'!$B$7,'Scoring Keys'!$D$7,0))))</f>
        <v>0.9</v>
      </c>
      <c r="D40" s="127" t="s">
        <v>1766</v>
      </c>
      <c r="E40" s="57">
        <f>IF(D40='Scoring Keys'!$B$12,'Scoring Keys'!$D$12,IF(D40='Scoring Keys'!$B$13,'Scoring Keys'!$D$13,IF(D40='Scoring Keys'!$B$14,'Scoring Keys'!$D$14,IF(D40='Scoring Keys'!$B$15,'Scoring Keys'!$D$15,IF(D40='Scoring Keys'!$B$16,'Scoring Keys'!$D$16,0)))))</f>
        <v>0</v>
      </c>
      <c r="F40" s="57">
        <f t="shared" si="3"/>
        <v>0</v>
      </c>
      <c r="G40" s="136"/>
      <c r="H40" s="10" t="b">
        <f>OR(AND(C40='Scoring Keys'!$D$4,E40='Scoring Keys'!$D$14),AND(C40='Scoring Keys'!$D$4,E40='Scoring Keys'!$D$16),AND(C40='Scoring Keys'!$D$4,E40='Scoring Keys'!$D$17))</f>
        <v>0</v>
      </c>
      <c r="I40" s="10" t="b">
        <f>NOT(D40='Scoring Keys'!$B$18)</f>
        <v>0</v>
      </c>
      <c r="J40" s="150">
        <f t="shared" si="4"/>
        <v>1</v>
      </c>
      <c r="K40" s="150">
        <f t="shared" si="5"/>
        <v>0</v>
      </c>
    </row>
    <row r="41" spans="1:11" ht="25.5">
      <c r="A41" s="19" t="s">
        <v>1216</v>
      </c>
      <c r="B41" s="137" t="s">
        <v>1713</v>
      </c>
      <c r="C41" s="57">
        <f>IF(B41='Scoring Keys'!$B$4,'Scoring Keys'!$D$4,IF(B41='Scoring Keys'!$B$5,'Scoring Keys'!$D$5,IF(B41='Scoring Keys'!$B$6,'Scoring Keys'!$D$6,IF(B41='Scoring Keys'!$B$7,'Scoring Keys'!$D$7,0))))</f>
        <v>0.9</v>
      </c>
      <c r="D41" s="127" t="s">
        <v>1766</v>
      </c>
      <c r="E41" s="57">
        <f>IF(D41='Scoring Keys'!$B$12,'Scoring Keys'!$D$12,IF(D41='Scoring Keys'!$B$13,'Scoring Keys'!$D$13,IF(D41='Scoring Keys'!$B$14,'Scoring Keys'!$D$14,IF(D41='Scoring Keys'!$B$15,'Scoring Keys'!$D$15,IF(D41='Scoring Keys'!$B$16,'Scoring Keys'!$D$16,0)))))</f>
        <v>0</v>
      </c>
      <c r="F41" s="57">
        <f t="shared" si="3"/>
        <v>0</v>
      </c>
      <c r="G41" s="136"/>
      <c r="H41" s="10" t="b">
        <f>OR(AND(C41='Scoring Keys'!$D$4,E41='Scoring Keys'!$D$14),AND(C41='Scoring Keys'!$D$4,E41='Scoring Keys'!$D$16),AND(C41='Scoring Keys'!$D$4,E41='Scoring Keys'!$D$17))</f>
        <v>0</v>
      </c>
      <c r="I41" s="10" t="b">
        <f>NOT(D41='Scoring Keys'!$B$18)</f>
        <v>0</v>
      </c>
      <c r="J41" s="150">
        <f t="shared" si="4"/>
        <v>1</v>
      </c>
      <c r="K41" s="150">
        <f t="shared" si="5"/>
        <v>0</v>
      </c>
    </row>
    <row r="42" spans="1:11" ht="51">
      <c r="A42" s="19" t="s">
        <v>1217</v>
      </c>
      <c r="B42" s="137" t="s">
        <v>1713</v>
      </c>
      <c r="C42" s="57">
        <f>IF(B42='Scoring Keys'!$B$4,'Scoring Keys'!$D$4,IF(B42='Scoring Keys'!$B$5,'Scoring Keys'!$D$5,IF(B42='Scoring Keys'!$B$6,'Scoring Keys'!$D$6,IF(B42='Scoring Keys'!$B$7,'Scoring Keys'!$D$7,0))))</f>
        <v>0.9</v>
      </c>
      <c r="D42" s="127" t="s">
        <v>1766</v>
      </c>
      <c r="E42" s="57">
        <f>IF(D42='Scoring Keys'!$B$12,'Scoring Keys'!$D$12,IF(D42='Scoring Keys'!$B$13,'Scoring Keys'!$D$13,IF(D42='Scoring Keys'!$B$14,'Scoring Keys'!$D$14,IF(D42='Scoring Keys'!$B$15,'Scoring Keys'!$D$15,IF(D42='Scoring Keys'!$B$16,'Scoring Keys'!$D$16,0)))))</f>
        <v>0</v>
      </c>
      <c r="F42" s="57">
        <f t="shared" si="3"/>
        <v>0</v>
      </c>
      <c r="G42" s="136"/>
      <c r="H42" s="10" t="b">
        <f>OR(AND(C42='Scoring Keys'!$D$4,E42='Scoring Keys'!$D$14),AND(C42='Scoring Keys'!$D$4,E42='Scoring Keys'!$D$16),AND(C42='Scoring Keys'!$D$4,E42='Scoring Keys'!$D$17))</f>
        <v>0</v>
      </c>
      <c r="I42" s="10" t="b">
        <f>NOT(D42='Scoring Keys'!$B$18)</f>
        <v>0</v>
      </c>
      <c r="J42" s="150">
        <f t="shared" si="4"/>
        <v>1</v>
      </c>
      <c r="K42" s="150">
        <f t="shared" si="5"/>
        <v>0</v>
      </c>
    </row>
    <row r="43" spans="1:11" ht="30" customHeight="1">
      <c r="A43" s="19" t="s">
        <v>1218</v>
      </c>
      <c r="B43" s="137" t="s">
        <v>1713</v>
      </c>
      <c r="C43" s="57">
        <f>IF(B43='Scoring Keys'!$B$4,'Scoring Keys'!$D$4,IF(B43='Scoring Keys'!$B$5,'Scoring Keys'!$D$5,IF(B43='Scoring Keys'!$B$6,'Scoring Keys'!$D$6,IF(B43='Scoring Keys'!$B$7,'Scoring Keys'!$D$7,0))))</f>
        <v>0.9</v>
      </c>
      <c r="D43" s="127" t="s">
        <v>1766</v>
      </c>
      <c r="E43" s="57">
        <f>IF(D43='Scoring Keys'!$B$12,'Scoring Keys'!$D$12,IF(D43='Scoring Keys'!$B$13,'Scoring Keys'!$D$13,IF(D43='Scoring Keys'!$B$14,'Scoring Keys'!$D$14,IF(D43='Scoring Keys'!$B$15,'Scoring Keys'!$D$15,IF(D43='Scoring Keys'!$B$16,'Scoring Keys'!$D$16,0)))))</f>
        <v>0</v>
      </c>
      <c r="F43" s="57">
        <f t="shared" si="3"/>
        <v>0</v>
      </c>
      <c r="G43" s="136"/>
      <c r="H43" s="10" t="b">
        <f>OR(AND(C43='Scoring Keys'!$D$4,E43='Scoring Keys'!$D$14),AND(C43='Scoring Keys'!$D$4,E43='Scoring Keys'!$D$16),AND(C43='Scoring Keys'!$D$4,E43='Scoring Keys'!$D$17))</f>
        <v>0</v>
      </c>
      <c r="I43" s="10" t="b">
        <f>NOT(D43='Scoring Keys'!$B$18)</f>
        <v>0</v>
      </c>
      <c r="J43" s="150">
        <f t="shared" si="4"/>
        <v>1</v>
      </c>
      <c r="K43" s="150">
        <f t="shared" si="5"/>
        <v>0</v>
      </c>
    </row>
    <row r="44" spans="1:11" ht="30" customHeight="1">
      <c r="A44" s="23" t="s">
        <v>1219</v>
      </c>
      <c r="B44" s="137" t="s">
        <v>1713</v>
      </c>
      <c r="C44" s="57">
        <f>IF(B44='Scoring Keys'!$B$4,'Scoring Keys'!$D$4,IF(B44='Scoring Keys'!$B$5,'Scoring Keys'!$D$5,IF(B44='Scoring Keys'!$B$6,'Scoring Keys'!$D$6,IF(B44='Scoring Keys'!$B$7,'Scoring Keys'!$D$7,0))))</f>
        <v>0.9</v>
      </c>
      <c r="D44" s="127" t="s">
        <v>1766</v>
      </c>
      <c r="E44" s="57">
        <f>IF(D44='Scoring Keys'!$B$12,'Scoring Keys'!$D$12,IF(D44='Scoring Keys'!$B$13,'Scoring Keys'!$D$13,IF(D44='Scoring Keys'!$B$14,'Scoring Keys'!$D$14,IF(D44='Scoring Keys'!$B$15,'Scoring Keys'!$D$15,IF(D44='Scoring Keys'!$B$16,'Scoring Keys'!$D$16,0)))))</f>
        <v>0</v>
      </c>
      <c r="F44" s="57">
        <f t="shared" si="3"/>
        <v>0</v>
      </c>
      <c r="G44" s="136"/>
      <c r="H44" s="10" t="b">
        <f>OR(AND(C44='Scoring Keys'!$D$4,E44='Scoring Keys'!$D$14),AND(C44='Scoring Keys'!$D$4,E44='Scoring Keys'!$D$16),AND(C44='Scoring Keys'!$D$4,E44='Scoring Keys'!$D$17))</f>
        <v>0</v>
      </c>
      <c r="I44" s="10" t="b">
        <f>NOT(D44='Scoring Keys'!$B$18)</f>
        <v>0</v>
      </c>
      <c r="J44" s="150">
        <f t="shared" si="4"/>
        <v>1</v>
      </c>
      <c r="K44" s="150">
        <f t="shared" si="5"/>
        <v>0</v>
      </c>
    </row>
    <row r="45" spans="1:11" ht="30" customHeight="1">
      <c r="A45" s="23" t="s">
        <v>1220</v>
      </c>
      <c r="B45" s="137" t="s">
        <v>1713</v>
      </c>
      <c r="C45" s="57">
        <f>IF(B45='Scoring Keys'!$B$4,'Scoring Keys'!$D$4,IF(B45='Scoring Keys'!$B$5,'Scoring Keys'!$D$5,IF(B45='Scoring Keys'!$B$6,'Scoring Keys'!$D$6,IF(B45='Scoring Keys'!$B$7,'Scoring Keys'!$D$7,0))))</f>
        <v>0.9</v>
      </c>
      <c r="D45" s="127" t="s">
        <v>1766</v>
      </c>
      <c r="E45" s="57">
        <f>IF(D45='Scoring Keys'!$B$12,'Scoring Keys'!$D$12,IF(D45='Scoring Keys'!$B$13,'Scoring Keys'!$D$13,IF(D45='Scoring Keys'!$B$14,'Scoring Keys'!$D$14,IF(D45='Scoring Keys'!$B$15,'Scoring Keys'!$D$15,IF(D45='Scoring Keys'!$B$16,'Scoring Keys'!$D$16,0)))))</f>
        <v>0</v>
      </c>
      <c r="F45" s="57">
        <f t="shared" si="3"/>
        <v>0</v>
      </c>
      <c r="G45" s="136"/>
      <c r="H45" s="10" t="b">
        <f>OR(AND(C45='Scoring Keys'!$D$4,E45='Scoring Keys'!$D$14),AND(C45='Scoring Keys'!$D$4,E45='Scoring Keys'!$D$16),AND(C45='Scoring Keys'!$D$4,E45='Scoring Keys'!$D$17))</f>
        <v>0</v>
      </c>
      <c r="I45" s="10" t="b">
        <f>NOT(D45='Scoring Keys'!$B$18)</f>
        <v>0</v>
      </c>
      <c r="J45" s="150">
        <f t="shared" si="4"/>
        <v>1</v>
      </c>
      <c r="K45" s="150">
        <f t="shared" si="5"/>
        <v>0</v>
      </c>
    </row>
    <row r="46" spans="1:11" ht="30" customHeight="1">
      <c r="A46" s="23" t="s">
        <v>1221</v>
      </c>
      <c r="B46" s="137" t="s">
        <v>1713</v>
      </c>
      <c r="C46" s="57">
        <f>IF(B46='Scoring Keys'!$B$4,'Scoring Keys'!$D$4,IF(B46='Scoring Keys'!$B$5,'Scoring Keys'!$D$5,IF(B46='Scoring Keys'!$B$6,'Scoring Keys'!$D$6,IF(B46='Scoring Keys'!$B$7,'Scoring Keys'!$D$7,0))))</f>
        <v>0.9</v>
      </c>
      <c r="D46" s="127" t="s">
        <v>1766</v>
      </c>
      <c r="E46" s="57">
        <f>IF(D46='Scoring Keys'!$B$12,'Scoring Keys'!$D$12,IF(D46='Scoring Keys'!$B$13,'Scoring Keys'!$D$13,IF(D46='Scoring Keys'!$B$14,'Scoring Keys'!$D$14,IF(D46='Scoring Keys'!$B$15,'Scoring Keys'!$D$15,IF(D46='Scoring Keys'!$B$16,'Scoring Keys'!$D$16,0)))))</f>
        <v>0</v>
      </c>
      <c r="F46" s="57">
        <f t="shared" si="3"/>
        <v>0</v>
      </c>
      <c r="G46" s="136"/>
      <c r="H46" s="10" t="b">
        <f>OR(AND(C46='Scoring Keys'!$D$4,E46='Scoring Keys'!$D$14),AND(C46='Scoring Keys'!$D$4,E46='Scoring Keys'!$D$16),AND(C46='Scoring Keys'!$D$4,E46='Scoring Keys'!$D$17))</f>
        <v>0</v>
      </c>
      <c r="I46" s="10" t="b">
        <f>NOT(D46='Scoring Keys'!$B$18)</f>
        <v>0</v>
      </c>
      <c r="J46" s="150">
        <f t="shared" si="4"/>
        <v>1</v>
      </c>
      <c r="K46" s="150">
        <f t="shared" si="5"/>
        <v>0</v>
      </c>
    </row>
    <row r="47" spans="1:11" ht="102">
      <c r="A47" s="23" t="s">
        <v>1557</v>
      </c>
      <c r="B47" s="137" t="s">
        <v>1713</v>
      </c>
      <c r="C47" s="57">
        <f>IF(B47='Scoring Keys'!$B$4,'Scoring Keys'!$D$4,IF(B47='Scoring Keys'!$B$5,'Scoring Keys'!$D$5,IF(B47='Scoring Keys'!$B$6,'Scoring Keys'!$D$6,IF(B47='Scoring Keys'!$B$7,'Scoring Keys'!$D$7,0))))</f>
        <v>0.9</v>
      </c>
      <c r="D47" s="127" t="s">
        <v>1766</v>
      </c>
      <c r="E47" s="57">
        <f>IF(D47='Scoring Keys'!$B$12,'Scoring Keys'!$D$12,IF(D47='Scoring Keys'!$B$13,'Scoring Keys'!$D$13,IF(D47='Scoring Keys'!$B$14,'Scoring Keys'!$D$14,IF(D47='Scoring Keys'!$B$15,'Scoring Keys'!$D$15,IF(D47='Scoring Keys'!$B$16,'Scoring Keys'!$D$16,0)))))</f>
        <v>0</v>
      </c>
      <c r="F47" s="57">
        <f t="shared" si="3"/>
        <v>0</v>
      </c>
      <c r="G47" s="136"/>
      <c r="H47" s="10" t="b">
        <f>OR(AND(C47='Scoring Keys'!$D$4,E47='Scoring Keys'!$D$14),AND(C47='Scoring Keys'!$D$4,E47='Scoring Keys'!$D$16),AND(C47='Scoring Keys'!$D$4,E47='Scoring Keys'!$D$17))</f>
        <v>0</v>
      </c>
      <c r="I47" s="10" t="b">
        <f>NOT(D47='Scoring Keys'!$B$18)</f>
        <v>0</v>
      </c>
      <c r="J47" s="150">
        <f t="shared" si="4"/>
        <v>1</v>
      </c>
      <c r="K47" s="150">
        <f t="shared" si="5"/>
        <v>0</v>
      </c>
    </row>
    <row r="48" spans="1:11" ht="89.25">
      <c r="A48" s="23" t="s">
        <v>1222</v>
      </c>
      <c r="B48" s="137" t="s">
        <v>1713</v>
      </c>
      <c r="C48" s="57">
        <f>IF(B48='Scoring Keys'!$B$4,'Scoring Keys'!$D$4,IF(B48='Scoring Keys'!$B$5,'Scoring Keys'!$D$5,IF(B48='Scoring Keys'!$B$6,'Scoring Keys'!$D$6,IF(B48='Scoring Keys'!$B$7,'Scoring Keys'!$D$7,0))))</f>
        <v>0.9</v>
      </c>
      <c r="D48" s="127" t="s">
        <v>1766</v>
      </c>
      <c r="E48" s="57">
        <f>IF(D48='Scoring Keys'!$B$12,'Scoring Keys'!$D$12,IF(D48='Scoring Keys'!$B$13,'Scoring Keys'!$D$13,IF(D48='Scoring Keys'!$B$14,'Scoring Keys'!$D$14,IF(D48='Scoring Keys'!$B$15,'Scoring Keys'!$D$15,IF(D48='Scoring Keys'!$B$16,'Scoring Keys'!$D$16,0)))))</f>
        <v>0</v>
      </c>
      <c r="F48" s="57">
        <f t="shared" si="3"/>
        <v>0</v>
      </c>
      <c r="G48" s="136"/>
      <c r="H48" s="10" t="b">
        <f>OR(AND(C48='Scoring Keys'!$D$4,E48='Scoring Keys'!$D$14),AND(C48='Scoring Keys'!$D$4,E48='Scoring Keys'!$D$16),AND(C48='Scoring Keys'!$D$4,E48='Scoring Keys'!$D$17))</f>
        <v>0</v>
      </c>
      <c r="I48" s="10" t="b">
        <f>NOT(D48='Scoring Keys'!$B$18)</f>
        <v>0</v>
      </c>
      <c r="J48" s="150">
        <f t="shared" si="4"/>
        <v>1</v>
      </c>
      <c r="K48" s="150">
        <f t="shared" si="5"/>
        <v>0</v>
      </c>
    </row>
    <row r="49" spans="1:11" ht="15.75">
      <c r="A49" s="38" t="s">
        <v>1873</v>
      </c>
      <c r="B49" s="140"/>
      <c r="C49" s="50"/>
      <c r="D49" s="244"/>
      <c r="E49" s="245"/>
      <c r="F49" s="245"/>
      <c r="G49" s="246"/>
    </row>
    <row r="50" spans="1:11" ht="25.5">
      <c r="A50" s="19" t="s">
        <v>1223</v>
      </c>
      <c r="B50" s="130"/>
      <c r="C50" s="130"/>
      <c r="D50" s="130"/>
      <c r="E50" s="130"/>
      <c r="F50" s="130"/>
      <c r="G50" s="130"/>
    </row>
    <row r="51" spans="1:11" ht="30" customHeight="1">
      <c r="A51" s="23" t="s">
        <v>1224</v>
      </c>
      <c r="B51" s="137" t="s">
        <v>600</v>
      </c>
      <c r="C51" s="57">
        <f>IF(B51='Scoring Keys'!$B$4,'Scoring Keys'!$D$4,IF(B51='Scoring Keys'!$B$5,'Scoring Keys'!$D$5,IF(B51='Scoring Keys'!$B$6,'Scoring Keys'!$D$6,IF(B51='Scoring Keys'!$B$7,'Scoring Keys'!$D$7,0))))</f>
        <v>1</v>
      </c>
      <c r="D51" s="127" t="s">
        <v>1766</v>
      </c>
      <c r="E51" s="57">
        <f>IF(D51='Scoring Keys'!$B$12,'Scoring Keys'!$D$12,IF(D51='Scoring Keys'!$B$13,'Scoring Keys'!$D$13,IF(D51='Scoring Keys'!$B$14,'Scoring Keys'!$D$14,IF(D51='Scoring Keys'!$B$15,'Scoring Keys'!$D$15,IF(D51='Scoring Keys'!$B$16,'Scoring Keys'!$D$16,0)))))</f>
        <v>0</v>
      </c>
      <c r="F51" s="57">
        <f t="shared" ref="F51:F73" si="6">C51*E51</f>
        <v>0</v>
      </c>
      <c r="G51" s="136"/>
      <c r="H51" s="10" t="b">
        <f>OR(AND(C51='Scoring Keys'!$D$4,E51='Scoring Keys'!$D$14),AND(C51='Scoring Keys'!$D$4,E51='Scoring Keys'!$D$16),AND(C51='Scoring Keys'!$D$4,E51='Scoring Keys'!$D$17))</f>
        <v>1</v>
      </c>
      <c r="I51" s="10" t="b">
        <f>NOT(D51='Scoring Keys'!$B$18)</f>
        <v>0</v>
      </c>
      <c r="J51" s="150">
        <f t="shared" ref="J51:J73" si="7">IF(I51,0,1)</f>
        <v>1</v>
      </c>
      <c r="K51" s="150">
        <f t="shared" ref="K51:K73" si="8">IF(AND(H51,(I51)),1,0)</f>
        <v>0</v>
      </c>
    </row>
    <row r="52" spans="1:11" ht="30" customHeight="1">
      <c r="A52" s="23" t="s">
        <v>1225</v>
      </c>
      <c r="B52" s="137" t="s">
        <v>600</v>
      </c>
      <c r="C52" s="57">
        <f>IF(B52='Scoring Keys'!$B$4,'Scoring Keys'!$D$4,IF(B52='Scoring Keys'!$B$5,'Scoring Keys'!$D$5,IF(B52='Scoring Keys'!$B$6,'Scoring Keys'!$D$6,IF(B52='Scoring Keys'!$B$7,'Scoring Keys'!$D$7,0))))</f>
        <v>1</v>
      </c>
      <c r="D52" s="127" t="s">
        <v>1766</v>
      </c>
      <c r="E52" s="57">
        <f>IF(D52='Scoring Keys'!$B$12,'Scoring Keys'!$D$12,IF(D52='Scoring Keys'!$B$13,'Scoring Keys'!$D$13,IF(D52='Scoring Keys'!$B$14,'Scoring Keys'!$D$14,IF(D52='Scoring Keys'!$B$15,'Scoring Keys'!$D$15,IF(D52='Scoring Keys'!$B$16,'Scoring Keys'!$D$16,0)))))</f>
        <v>0</v>
      </c>
      <c r="F52" s="57">
        <f t="shared" si="6"/>
        <v>0</v>
      </c>
      <c r="G52" s="136"/>
      <c r="H52" s="10" t="b">
        <f>OR(AND(C52='Scoring Keys'!$D$4,E52='Scoring Keys'!$D$14),AND(C52='Scoring Keys'!$D$4,E52='Scoring Keys'!$D$16),AND(C52='Scoring Keys'!$D$4,E52='Scoring Keys'!$D$17))</f>
        <v>1</v>
      </c>
      <c r="I52" s="10" t="b">
        <f>NOT(D52='Scoring Keys'!$B$18)</f>
        <v>0</v>
      </c>
      <c r="J52" s="150">
        <f t="shared" si="7"/>
        <v>1</v>
      </c>
      <c r="K52" s="150">
        <f t="shared" si="8"/>
        <v>0</v>
      </c>
    </row>
    <row r="53" spans="1:11" ht="30" customHeight="1">
      <c r="A53" s="23" t="s">
        <v>1226</v>
      </c>
      <c r="B53" s="137" t="s">
        <v>600</v>
      </c>
      <c r="C53" s="57">
        <f>IF(B53='Scoring Keys'!$B$4,'Scoring Keys'!$D$4,IF(B53='Scoring Keys'!$B$5,'Scoring Keys'!$D$5,IF(B53='Scoring Keys'!$B$6,'Scoring Keys'!$D$6,IF(B53='Scoring Keys'!$B$7,'Scoring Keys'!$D$7,0))))</f>
        <v>1</v>
      </c>
      <c r="D53" s="127" t="s">
        <v>1766</v>
      </c>
      <c r="E53" s="57">
        <f>IF(D53='Scoring Keys'!$B$12,'Scoring Keys'!$D$12,IF(D53='Scoring Keys'!$B$13,'Scoring Keys'!$D$13,IF(D53='Scoring Keys'!$B$14,'Scoring Keys'!$D$14,IF(D53='Scoring Keys'!$B$15,'Scoring Keys'!$D$15,IF(D53='Scoring Keys'!$B$16,'Scoring Keys'!$D$16,0)))))</f>
        <v>0</v>
      </c>
      <c r="F53" s="57">
        <f t="shared" si="6"/>
        <v>0</v>
      </c>
      <c r="G53" s="136"/>
      <c r="H53" s="10" t="b">
        <f>OR(AND(C53='Scoring Keys'!$D$4,E53='Scoring Keys'!$D$14),AND(C53='Scoring Keys'!$D$4,E53='Scoring Keys'!$D$16),AND(C53='Scoring Keys'!$D$4,E53='Scoring Keys'!$D$17))</f>
        <v>1</v>
      </c>
      <c r="I53" s="10" t="b">
        <f>NOT(D53='Scoring Keys'!$B$18)</f>
        <v>0</v>
      </c>
      <c r="J53" s="150">
        <f t="shared" si="7"/>
        <v>1</v>
      </c>
      <c r="K53" s="150">
        <f t="shared" si="8"/>
        <v>0</v>
      </c>
    </row>
    <row r="54" spans="1:11" ht="30" customHeight="1">
      <c r="A54" s="23" t="s">
        <v>1227</v>
      </c>
      <c r="B54" s="137" t="s">
        <v>600</v>
      </c>
      <c r="C54" s="57">
        <f>IF(B54='Scoring Keys'!$B$4,'Scoring Keys'!$D$4,IF(B54='Scoring Keys'!$B$5,'Scoring Keys'!$D$5,IF(B54='Scoring Keys'!$B$6,'Scoring Keys'!$D$6,IF(B54='Scoring Keys'!$B$7,'Scoring Keys'!$D$7,0))))</f>
        <v>1</v>
      </c>
      <c r="D54" s="127" t="s">
        <v>1766</v>
      </c>
      <c r="E54" s="57">
        <f>IF(D54='Scoring Keys'!$B$12,'Scoring Keys'!$D$12,IF(D54='Scoring Keys'!$B$13,'Scoring Keys'!$D$13,IF(D54='Scoring Keys'!$B$14,'Scoring Keys'!$D$14,IF(D54='Scoring Keys'!$B$15,'Scoring Keys'!$D$15,IF(D54='Scoring Keys'!$B$16,'Scoring Keys'!$D$16,0)))))</f>
        <v>0</v>
      </c>
      <c r="F54" s="57">
        <f t="shared" si="6"/>
        <v>0</v>
      </c>
      <c r="G54" s="136"/>
      <c r="H54" s="10" t="b">
        <f>OR(AND(C54='Scoring Keys'!$D$4,E54='Scoring Keys'!$D$14),AND(C54='Scoring Keys'!$D$4,E54='Scoring Keys'!$D$16),AND(C54='Scoring Keys'!$D$4,E54='Scoring Keys'!$D$17))</f>
        <v>1</v>
      </c>
      <c r="I54" s="10" t="b">
        <f>NOT(D54='Scoring Keys'!$B$18)</f>
        <v>0</v>
      </c>
      <c r="J54" s="150">
        <f t="shared" si="7"/>
        <v>1</v>
      </c>
      <c r="K54" s="150">
        <f t="shared" si="8"/>
        <v>0</v>
      </c>
    </row>
    <row r="55" spans="1:11" ht="30" customHeight="1">
      <c r="A55" s="23" t="s">
        <v>1228</v>
      </c>
      <c r="B55" s="137" t="s">
        <v>1713</v>
      </c>
      <c r="C55" s="57">
        <f>IF(B55='Scoring Keys'!$B$4,'Scoring Keys'!$D$4,IF(B55='Scoring Keys'!$B$5,'Scoring Keys'!$D$5,IF(B55='Scoring Keys'!$B$6,'Scoring Keys'!$D$6,IF(B55='Scoring Keys'!$B$7,'Scoring Keys'!$D$7,0))))</f>
        <v>0.9</v>
      </c>
      <c r="D55" s="127" t="s">
        <v>1766</v>
      </c>
      <c r="E55" s="57">
        <f>IF(D55='Scoring Keys'!$B$12,'Scoring Keys'!$D$12,IF(D55='Scoring Keys'!$B$13,'Scoring Keys'!$D$13,IF(D55='Scoring Keys'!$B$14,'Scoring Keys'!$D$14,IF(D55='Scoring Keys'!$B$15,'Scoring Keys'!$D$15,IF(D55='Scoring Keys'!$B$16,'Scoring Keys'!$D$16,0)))))</f>
        <v>0</v>
      </c>
      <c r="F55" s="57">
        <f t="shared" si="6"/>
        <v>0</v>
      </c>
      <c r="G55" s="136"/>
      <c r="H55" s="10" t="b">
        <f>OR(AND(C55='Scoring Keys'!$D$4,E55='Scoring Keys'!$D$14),AND(C55='Scoring Keys'!$D$4,E55='Scoring Keys'!$D$16),AND(C55='Scoring Keys'!$D$4,E55='Scoring Keys'!$D$17))</f>
        <v>0</v>
      </c>
      <c r="I55" s="10" t="b">
        <f>NOT(D55='Scoring Keys'!$B$18)</f>
        <v>0</v>
      </c>
      <c r="J55" s="150">
        <f t="shared" si="7"/>
        <v>1</v>
      </c>
      <c r="K55" s="150">
        <f t="shared" si="8"/>
        <v>0</v>
      </c>
    </row>
    <row r="56" spans="1:11" ht="30" customHeight="1">
      <c r="A56" s="23" t="s">
        <v>1229</v>
      </c>
      <c r="B56" s="137" t="s">
        <v>600</v>
      </c>
      <c r="C56" s="57">
        <f>IF(B56='Scoring Keys'!$B$4,'Scoring Keys'!$D$4,IF(B56='Scoring Keys'!$B$5,'Scoring Keys'!$D$5,IF(B56='Scoring Keys'!$B$6,'Scoring Keys'!$D$6,IF(B56='Scoring Keys'!$B$7,'Scoring Keys'!$D$7,0))))</f>
        <v>1</v>
      </c>
      <c r="D56" s="127" t="s">
        <v>1766</v>
      </c>
      <c r="E56" s="57">
        <f>IF(D56='Scoring Keys'!$B$12,'Scoring Keys'!$D$12,IF(D56='Scoring Keys'!$B$13,'Scoring Keys'!$D$13,IF(D56='Scoring Keys'!$B$14,'Scoring Keys'!$D$14,IF(D56='Scoring Keys'!$B$15,'Scoring Keys'!$D$15,IF(D56='Scoring Keys'!$B$16,'Scoring Keys'!$D$16,0)))))</f>
        <v>0</v>
      </c>
      <c r="F56" s="57">
        <f t="shared" si="6"/>
        <v>0</v>
      </c>
      <c r="G56" s="136"/>
      <c r="H56" s="10" t="b">
        <f>OR(AND(C56='Scoring Keys'!$D$4,E56='Scoring Keys'!$D$14),AND(C56='Scoring Keys'!$D$4,E56='Scoring Keys'!$D$16),AND(C56='Scoring Keys'!$D$4,E56='Scoring Keys'!$D$17))</f>
        <v>1</v>
      </c>
      <c r="I56" s="10" t="b">
        <f>NOT(D56='Scoring Keys'!$B$18)</f>
        <v>0</v>
      </c>
      <c r="J56" s="150">
        <f t="shared" si="7"/>
        <v>1</v>
      </c>
      <c r="K56" s="150">
        <f t="shared" si="8"/>
        <v>0</v>
      </c>
    </row>
    <row r="57" spans="1:11" ht="30" customHeight="1">
      <c r="A57" s="23" t="s">
        <v>1230</v>
      </c>
      <c r="B57" s="137" t="s">
        <v>1713</v>
      </c>
      <c r="C57" s="57">
        <f>IF(B57='Scoring Keys'!$B$4,'Scoring Keys'!$D$4,IF(B57='Scoring Keys'!$B$5,'Scoring Keys'!$D$5,IF(B57='Scoring Keys'!$B$6,'Scoring Keys'!$D$6,IF(B57='Scoring Keys'!$B$7,'Scoring Keys'!$D$7,0))))</f>
        <v>0.9</v>
      </c>
      <c r="D57" s="127" t="s">
        <v>1766</v>
      </c>
      <c r="E57" s="57">
        <f>IF(D57='Scoring Keys'!$B$12,'Scoring Keys'!$D$12,IF(D57='Scoring Keys'!$B$13,'Scoring Keys'!$D$13,IF(D57='Scoring Keys'!$B$14,'Scoring Keys'!$D$14,IF(D57='Scoring Keys'!$B$15,'Scoring Keys'!$D$15,IF(D57='Scoring Keys'!$B$16,'Scoring Keys'!$D$16,0)))))</f>
        <v>0</v>
      </c>
      <c r="F57" s="57">
        <f t="shared" si="6"/>
        <v>0</v>
      </c>
      <c r="G57" s="136"/>
      <c r="H57" s="10" t="b">
        <f>OR(AND(C57='Scoring Keys'!$D$4,E57='Scoring Keys'!$D$14),AND(C57='Scoring Keys'!$D$4,E57='Scoring Keys'!$D$16),AND(C57='Scoring Keys'!$D$4,E57='Scoring Keys'!$D$17))</f>
        <v>0</v>
      </c>
      <c r="I57" s="10" t="b">
        <f>NOT(D57='Scoring Keys'!$B$18)</f>
        <v>0</v>
      </c>
      <c r="J57" s="150">
        <f t="shared" si="7"/>
        <v>1</v>
      </c>
      <c r="K57" s="150">
        <f t="shared" si="8"/>
        <v>0</v>
      </c>
    </row>
    <row r="58" spans="1:11" ht="30" customHeight="1">
      <c r="A58" s="23" t="s">
        <v>1231</v>
      </c>
      <c r="B58" s="137" t="s">
        <v>1713</v>
      </c>
      <c r="C58" s="57">
        <f>IF(B58='Scoring Keys'!$B$4,'Scoring Keys'!$D$4,IF(B58='Scoring Keys'!$B$5,'Scoring Keys'!$D$5,IF(B58='Scoring Keys'!$B$6,'Scoring Keys'!$D$6,IF(B58='Scoring Keys'!$B$7,'Scoring Keys'!$D$7,0))))</f>
        <v>0.9</v>
      </c>
      <c r="D58" s="127" t="s">
        <v>1766</v>
      </c>
      <c r="E58" s="57">
        <f>IF(D58='Scoring Keys'!$B$12,'Scoring Keys'!$D$12,IF(D58='Scoring Keys'!$B$13,'Scoring Keys'!$D$13,IF(D58='Scoring Keys'!$B$14,'Scoring Keys'!$D$14,IF(D58='Scoring Keys'!$B$15,'Scoring Keys'!$D$15,IF(D58='Scoring Keys'!$B$16,'Scoring Keys'!$D$16,0)))))</f>
        <v>0</v>
      </c>
      <c r="F58" s="57">
        <f t="shared" si="6"/>
        <v>0</v>
      </c>
      <c r="G58" s="136"/>
      <c r="H58" s="10" t="b">
        <f>OR(AND(C58='Scoring Keys'!$D$4,E58='Scoring Keys'!$D$14),AND(C58='Scoring Keys'!$D$4,E58='Scoring Keys'!$D$16),AND(C58='Scoring Keys'!$D$4,E58='Scoring Keys'!$D$17))</f>
        <v>0</v>
      </c>
      <c r="I58" s="10" t="b">
        <f>NOT(D58='Scoring Keys'!$B$18)</f>
        <v>0</v>
      </c>
      <c r="J58" s="150">
        <f t="shared" si="7"/>
        <v>1</v>
      </c>
      <c r="K58" s="150">
        <f t="shared" si="8"/>
        <v>0</v>
      </c>
    </row>
    <row r="59" spans="1:11" ht="30" customHeight="1">
      <c r="A59" s="25" t="s">
        <v>1232</v>
      </c>
      <c r="B59" s="137" t="s">
        <v>1713</v>
      </c>
      <c r="C59" s="57">
        <f>IF(B59='Scoring Keys'!$B$4,'Scoring Keys'!$D$4,IF(B59='Scoring Keys'!$B$5,'Scoring Keys'!$D$5,IF(B59='Scoring Keys'!$B$6,'Scoring Keys'!$D$6,IF(B59='Scoring Keys'!$B$7,'Scoring Keys'!$D$7,0))))</f>
        <v>0.9</v>
      </c>
      <c r="D59" s="127" t="s">
        <v>1766</v>
      </c>
      <c r="E59" s="57">
        <f>IF(D59='Scoring Keys'!$B$12,'Scoring Keys'!$D$12,IF(D59='Scoring Keys'!$B$13,'Scoring Keys'!$D$13,IF(D59='Scoring Keys'!$B$14,'Scoring Keys'!$D$14,IF(D59='Scoring Keys'!$B$15,'Scoring Keys'!$D$15,IF(D59='Scoring Keys'!$B$16,'Scoring Keys'!$D$16,0)))))</f>
        <v>0</v>
      </c>
      <c r="F59" s="57">
        <f t="shared" si="6"/>
        <v>0</v>
      </c>
      <c r="G59" s="136"/>
      <c r="H59" s="10" t="b">
        <f>OR(AND(C59='Scoring Keys'!$D$4,E59='Scoring Keys'!$D$14),AND(C59='Scoring Keys'!$D$4,E59='Scoring Keys'!$D$16),AND(C59='Scoring Keys'!$D$4,E59='Scoring Keys'!$D$17))</f>
        <v>0</v>
      </c>
      <c r="I59" s="10" t="b">
        <f>NOT(D59='Scoring Keys'!$B$18)</f>
        <v>0</v>
      </c>
      <c r="J59" s="150">
        <f t="shared" si="7"/>
        <v>1</v>
      </c>
      <c r="K59" s="150">
        <f t="shared" si="8"/>
        <v>0</v>
      </c>
    </row>
    <row r="60" spans="1:11" ht="30" customHeight="1">
      <c r="A60" s="23" t="s">
        <v>1233</v>
      </c>
      <c r="B60" s="137" t="s">
        <v>600</v>
      </c>
      <c r="C60" s="57">
        <f>IF(B60='Scoring Keys'!$B$4,'Scoring Keys'!$D$4,IF(B60='Scoring Keys'!$B$5,'Scoring Keys'!$D$5,IF(B60='Scoring Keys'!$B$6,'Scoring Keys'!$D$6,IF(B60='Scoring Keys'!$B$7,'Scoring Keys'!$D$7,0))))</f>
        <v>1</v>
      </c>
      <c r="D60" s="127" t="s">
        <v>1766</v>
      </c>
      <c r="E60" s="57">
        <f>IF(D60='Scoring Keys'!$B$12,'Scoring Keys'!$D$12,IF(D60='Scoring Keys'!$B$13,'Scoring Keys'!$D$13,IF(D60='Scoring Keys'!$B$14,'Scoring Keys'!$D$14,IF(D60='Scoring Keys'!$B$15,'Scoring Keys'!$D$15,IF(D60='Scoring Keys'!$B$16,'Scoring Keys'!$D$16,0)))))</f>
        <v>0</v>
      </c>
      <c r="F60" s="57">
        <f t="shared" si="6"/>
        <v>0</v>
      </c>
      <c r="G60" s="136"/>
      <c r="H60" s="10" t="b">
        <f>OR(AND(C60='Scoring Keys'!$D$4,E60='Scoring Keys'!$D$14),AND(C60='Scoring Keys'!$D$4,E60='Scoring Keys'!$D$16),AND(C60='Scoring Keys'!$D$4,E60='Scoring Keys'!$D$17))</f>
        <v>1</v>
      </c>
      <c r="I60" s="10" t="b">
        <f>NOT(D60='Scoring Keys'!$B$18)</f>
        <v>0</v>
      </c>
      <c r="J60" s="150">
        <f t="shared" si="7"/>
        <v>1</v>
      </c>
      <c r="K60" s="150">
        <f t="shared" si="8"/>
        <v>0</v>
      </c>
    </row>
    <row r="61" spans="1:11" ht="30" customHeight="1">
      <c r="A61" s="23" t="s">
        <v>1234</v>
      </c>
      <c r="B61" s="137" t="s">
        <v>600</v>
      </c>
      <c r="C61" s="57">
        <f>IF(B61='Scoring Keys'!$B$4,'Scoring Keys'!$D$4,IF(B61='Scoring Keys'!$B$5,'Scoring Keys'!$D$5,IF(B61='Scoring Keys'!$B$6,'Scoring Keys'!$D$6,IF(B61='Scoring Keys'!$B$7,'Scoring Keys'!$D$7,0))))</f>
        <v>1</v>
      </c>
      <c r="D61" s="127" t="s">
        <v>1766</v>
      </c>
      <c r="E61" s="57">
        <f>IF(D61='Scoring Keys'!$B$12,'Scoring Keys'!$D$12,IF(D61='Scoring Keys'!$B$13,'Scoring Keys'!$D$13,IF(D61='Scoring Keys'!$B$14,'Scoring Keys'!$D$14,IF(D61='Scoring Keys'!$B$15,'Scoring Keys'!$D$15,IF(D61='Scoring Keys'!$B$16,'Scoring Keys'!$D$16,0)))))</f>
        <v>0</v>
      </c>
      <c r="F61" s="57">
        <f t="shared" si="6"/>
        <v>0</v>
      </c>
      <c r="G61" s="136"/>
      <c r="H61" s="10" t="b">
        <f>OR(AND(C61='Scoring Keys'!$D$4,E61='Scoring Keys'!$D$14),AND(C61='Scoring Keys'!$D$4,E61='Scoring Keys'!$D$16),AND(C61='Scoring Keys'!$D$4,E61='Scoring Keys'!$D$17))</f>
        <v>1</v>
      </c>
      <c r="I61" s="10" t="b">
        <f>NOT(D61='Scoring Keys'!$B$18)</f>
        <v>0</v>
      </c>
      <c r="J61" s="150">
        <f t="shared" si="7"/>
        <v>1</v>
      </c>
      <c r="K61" s="150">
        <f t="shared" si="8"/>
        <v>0</v>
      </c>
    </row>
    <row r="62" spans="1:11" ht="30" customHeight="1">
      <c r="A62" s="23" t="s">
        <v>1235</v>
      </c>
      <c r="B62" s="137" t="s">
        <v>600</v>
      </c>
      <c r="C62" s="57">
        <f>IF(B62='Scoring Keys'!$B$4,'Scoring Keys'!$D$4,IF(B62='Scoring Keys'!$B$5,'Scoring Keys'!$D$5,IF(B62='Scoring Keys'!$B$6,'Scoring Keys'!$D$6,IF(B62='Scoring Keys'!$B$7,'Scoring Keys'!$D$7,0))))</f>
        <v>1</v>
      </c>
      <c r="D62" s="127" t="s">
        <v>1766</v>
      </c>
      <c r="E62" s="57">
        <f>IF(D62='Scoring Keys'!$B$12,'Scoring Keys'!$D$12,IF(D62='Scoring Keys'!$B$13,'Scoring Keys'!$D$13,IF(D62='Scoring Keys'!$B$14,'Scoring Keys'!$D$14,IF(D62='Scoring Keys'!$B$15,'Scoring Keys'!$D$15,IF(D62='Scoring Keys'!$B$16,'Scoring Keys'!$D$16,0)))))</f>
        <v>0</v>
      </c>
      <c r="F62" s="57">
        <f t="shared" si="6"/>
        <v>0</v>
      </c>
      <c r="G62" s="136"/>
      <c r="H62" s="10" t="b">
        <f>OR(AND(C62='Scoring Keys'!$D$4,E62='Scoring Keys'!$D$14),AND(C62='Scoring Keys'!$D$4,E62='Scoring Keys'!$D$16),AND(C62='Scoring Keys'!$D$4,E62='Scoring Keys'!$D$17))</f>
        <v>1</v>
      </c>
      <c r="I62" s="10" t="b">
        <f>NOT(D62='Scoring Keys'!$B$18)</f>
        <v>0</v>
      </c>
      <c r="J62" s="150">
        <f t="shared" si="7"/>
        <v>1</v>
      </c>
      <c r="K62" s="150">
        <f t="shared" si="8"/>
        <v>0</v>
      </c>
    </row>
    <row r="63" spans="1:11" ht="30" customHeight="1">
      <c r="A63" s="23" t="s">
        <v>1236</v>
      </c>
      <c r="B63" s="137" t="s">
        <v>600</v>
      </c>
      <c r="C63" s="57">
        <f>IF(B63='Scoring Keys'!$B$4,'Scoring Keys'!$D$4,IF(B63='Scoring Keys'!$B$5,'Scoring Keys'!$D$5,IF(B63='Scoring Keys'!$B$6,'Scoring Keys'!$D$6,IF(B63='Scoring Keys'!$B$7,'Scoring Keys'!$D$7,0))))</f>
        <v>1</v>
      </c>
      <c r="D63" s="127" t="s">
        <v>1766</v>
      </c>
      <c r="E63" s="57">
        <f>IF(D63='Scoring Keys'!$B$12,'Scoring Keys'!$D$12,IF(D63='Scoring Keys'!$B$13,'Scoring Keys'!$D$13,IF(D63='Scoring Keys'!$B$14,'Scoring Keys'!$D$14,IF(D63='Scoring Keys'!$B$15,'Scoring Keys'!$D$15,IF(D63='Scoring Keys'!$B$16,'Scoring Keys'!$D$16,0)))))</f>
        <v>0</v>
      </c>
      <c r="F63" s="57">
        <f t="shared" si="6"/>
        <v>0</v>
      </c>
      <c r="G63" s="136"/>
      <c r="H63" s="10" t="b">
        <f>OR(AND(C63='Scoring Keys'!$D$4,E63='Scoring Keys'!$D$14),AND(C63='Scoring Keys'!$D$4,E63='Scoring Keys'!$D$16),AND(C63='Scoring Keys'!$D$4,E63='Scoring Keys'!$D$17))</f>
        <v>1</v>
      </c>
      <c r="I63" s="10" t="b">
        <f>NOT(D63='Scoring Keys'!$B$18)</f>
        <v>0</v>
      </c>
      <c r="J63" s="150">
        <f t="shared" si="7"/>
        <v>1</v>
      </c>
      <c r="K63" s="150">
        <f t="shared" si="8"/>
        <v>0</v>
      </c>
    </row>
    <row r="64" spans="1:11" ht="30" customHeight="1">
      <c r="A64" s="23" t="s">
        <v>1237</v>
      </c>
      <c r="B64" s="137" t="s">
        <v>1713</v>
      </c>
      <c r="C64" s="57">
        <f>IF(B64='Scoring Keys'!$B$4,'Scoring Keys'!$D$4,IF(B64='Scoring Keys'!$B$5,'Scoring Keys'!$D$5,IF(B64='Scoring Keys'!$B$6,'Scoring Keys'!$D$6,IF(B64='Scoring Keys'!$B$7,'Scoring Keys'!$D$7,0))))</f>
        <v>0.9</v>
      </c>
      <c r="D64" s="127" t="s">
        <v>1766</v>
      </c>
      <c r="E64" s="57">
        <f>IF(D64='Scoring Keys'!$B$12,'Scoring Keys'!$D$12,IF(D64='Scoring Keys'!$B$13,'Scoring Keys'!$D$13,IF(D64='Scoring Keys'!$B$14,'Scoring Keys'!$D$14,IF(D64='Scoring Keys'!$B$15,'Scoring Keys'!$D$15,IF(D64='Scoring Keys'!$B$16,'Scoring Keys'!$D$16,0)))))</f>
        <v>0</v>
      </c>
      <c r="F64" s="57">
        <f t="shared" si="6"/>
        <v>0</v>
      </c>
      <c r="G64" s="136"/>
      <c r="H64" s="10" t="b">
        <f>OR(AND(C64='Scoring Keys'!$D$4,E64='Scoring Keys'!$D$14),AND(C64='Scoring Keys'!$D$4,E64='Scoring Keys'!$D$16),AND(C64='Scoring Keys'!$D$4,E64='Scoring Keys'!$D$17))</f>
        <v>0</v>
      </c>
      <c r="I64" s="10" t="b">
        <f>NOT(D64='Scoring Keys'!$B$18)</f>
        <v>0</v>
      </c>
      <c r="J64" s="150">
        <f t="shared" si="7"/>
        <v>1</v>
      </c>
      <c r="K64" s="150">
        <f t="shared" si="8"/>
        <v>0</v>
      </c>
    </row>
    <row r="65" spans="1:11" ht="30" customHeight="1">
      <c r="A65" s="23" t="s">
        <v>1238</v>
      </c>
      <c r="B65" s="137" t="s">
        <v>1713</v>
      </c>
      <c r="C65" s="57">
        <f>IF(B65='Scoring Keys'!$B$4,'Scoring Keys'!$D$4,IF(B65='Scoring Keys'!$B$5,'Scoring Keys'!$D$5,IF(B65='Scoring Keys'!$B$6,'Scoring Keys'!$D$6,IF(B65='Scoring Keys'!$B$7,'Scoring Keys'!$D$7,0))))</f>
        <v>0.9</v>
      </c>
      <c r="D65" s="127" t="s">
        <v>1766</v>
      </c>
      <c r="E65" s="57">
        <f>IF(D65='Scoring Keys'!$B$12,'Scoring Keys'!$D$12,IF(D65='Scoring Keys'!$B$13,'Scoring Keys'!$D$13,IF(D65='Scoring Keys'!$B$14,'Scoring Keys'!$D$14,IF(D65='Scoring Keys'!$B$15,'Scoring Keys'!$D$15,IF(D65='Scoring Keys'!$B$16,'Scoring Keys'!$D$16,0)))))</f>
        <v>0</v>
      </c>
      <c r="F65" s="57">
        <f t="shared" si="6"/>
        <v>0</v>
      </c>
      <c r="G65" s="136"/>
      <c r="H65" s="10" t="b">
        <f>OR(AND(C65='Scoring Keys'!$D$4,E65='Scoring Keys'!$D$14),AND(C65='Scoring Keys'!$D$4,E65='Scoring Keys'!$D$16),AND(C65='Scoring Keys'!$D$4,E65='Scoring Keys'!$D$17))</f>
        <v>0</v>
      </c>
      <c r="I65" s="10" t="b">
        <f>NOT(D65='Scoring Keys'!$B$18)</f>
        <v>0</v>
      </c>
      <c r="J65" s="150">
        <f t="shared" si="7"/>
        <v>1</v>
      </c>
      <c r="K65" s="150">
        <f t="shared" si="8"/>
        <v>0</v>
      </c>
    </row>
    <row r="66" spans="1:11" ht="44.25" customHeight="1">
      <c r="A66" s="23" t="s">
        <v>1239</v>
      </c>
      <c r="B66" s="137" t="s">
        <v>1713</v>
      </c>
      <c r="C66" s="57">
        <f>IF(B66='Scoring Keys'!$B$4,'Scoring Keys'!$D$4,IF(B66='Scoring Keys'!$B$5,'Scoring Keys'!$D$5,IF(B66='Scoring Keys'!$B$6,'Scoring Keys'!$D$6,IF(B66='Scoring Keys'!$B$7,'Scoring Keys'!$D$7,0))))</f>
        <v>0.9</v>
      </c>
      <c r="D66" s="127" t="s">
        <v>1766</v>
      </c>
      <c r="E66" s="57">
        <f>IF(D66='Scoring Keys'!$B$12,'Scoring Keys'!$D$12,IF(D66='Scoring Keys'!$B$13,'Scoring Keys'!$D$13,IF(D66='Scoring Keys'!$B$14,'Scoring Keys'!$D$14,IF(D66='Scoring Keys'!$B$15,'Scoring Keys'!$D$15,IF(D66='Scoring Keys'!$B$16,'Scoring Keys'!$D$16,0)))))</f>
        <v>0</v>
      </c>
      <c r="F66" s="57">
        <f t="shared" si="6"/>
        <v>0</v>
      </c>
      <c r="G66" s="136"/>
      <c r="H66" s="10" t="b">
        <f>OR(AND(C66='Scoring Keys'!$D$4,E66='Scoring Keys'!$D$14),AND(C66='Scoring Keys'!$D$4,E66='Scoring Keys'!$D$16),AND(C66='Scoring Keys'!$D$4,E66='Scoring Keys'!$D$17))</f>
        <v>0</v>
      </c>
      <c r="I66" s="10" t="b">
        <f>NOT(D66='Scoring Keys'!$B$18)</f>
        <v>0</v>
      </c>
      <c r="J66" s="150">
        <f t="shared" si="7"/>
        <v>1</v>
      </c>
      <c r="K66" s="150">
        <f t="shared" si="8"/>
        <v>0</v>
      </c>
    </row>
    <row r="67" spans="1:11" ht="30" customHeight="1">
      <c r="A67" s="25" t="s">
        <v>1240</v>
      </c>
      <c r="B67" s="137" t="s">
        <v>1713</v>
      </c>
      <c r="C67" s="57">
        <f>IF(B67='Scoring Keys'!$B$4,'Scoring Keys'!$D$4,IF(B67='Scoring Keys'!$B$5,'Scoring Keys'!$D$5,IF(B67='Scoring Keys'!$B$6,'Scoring Keys'!$D$6,IF(B67='Scoring Keys'!$B$7,'Scoring Keys'!$D$7,0))))</f>
        <v>0.9</v>
      </c>
      <c r="D67" s="127" t="s">
        <v>1766</v>
      </c>
      <c r="E67" s="57">
        <f>IF(D67='Scoring Keys'!$B$12,'Scoring Keys'!$D$12,IF(D67='Scoring Keys'!$B$13,'Scoring Keys'!$D$13,IF(D67='Scoring Keys'!$B$14,'Scoring Keys'!$D$14,IF(D67='Scoring Keys'!$B$15,'Scoring Keys'!$D$15,IF(D67='Scoring Keys'!$B$16,'Scoring Keys'!$D$16,0)))))</f>
        <v>0</v>
      </c>
      <c r="F67" s="57">
        <f t="shared" si="6"/>
        <v>0</v>
      </c>
      <c r="G67" s="136"/>
      <c r="H67" s="10" t="b">
        <f>OR(AND(C67='Scoring Keys'!$D$4,E67='Scoring Keys'!$D$14),AND(C67='Scoring Keys'!$D$4,E67='Scoring Keys'!$D$16),AND(C67='Scoring Keys'!$D$4,E67='Scoring Keys'!$D$17))</f>
        <v>0</v>
      </c>
      <c r="I67" s="10" t="b">
        <f>NOT(D67='Scoring Keys'!$B$18)</f>
        <v>0</v>
      </c>
      <c r="J67" s="150">
        <f t="shared" si="7"/>
        <v>1</v>
      </c>
      <c r="K67" s="150">
        <f t="shared" si="8"/>
        <v>0</v>
      </c>
    </row>
    <row r="68" spans="1:11" ht="30" customHeight="1">
      <c r="A68" s="25" t="s">
        <v>1241</v>
      </c>
      <c r="B68" s="137" t="s">
        <v>1713</v>
      </c>
      <c r="C68" s="57">
        <f>IF(B68='Scoring Keys'!$B$4,'Scoring Keys'!$D$4,IF(B68='Scoring Keys'!$B$5,'Scoring Keys'!$D$5,IF(B68='Scoring Keys'!$B$6,'Scoring Keys'!$D$6,IF(B68='Scoring Keys'!$B$7,'Scoring Keys'!$D$7,0))))</f>
        <v>0.9</v>
      </c>
      <c r="D68" s="127" t="s">
        <v>1766</v>
      </c>
      <c r="E68" s="57">
        <f>IF(D68='Scoring Keys'!$B$12,'Scoring Keys'!$D$12,IF(D68='Scoring Keys'!$B$13,'Scoring Keys'!$D$13,IF(D68='Scoring Keys'!$B$14,'Scoring Keys'!$D$14,IF(D68='Scoring Keys'!$B$15,'Scoring Keys'!$D$15,IF(D68='Scoring Keys'!$B$16,'Scoring Keys'!$D$16,0)))))</f>
        <v>0</v>
      </c>
      <c r="F68" s="57">
        <f t="shared" si="6"/>
        <v>0</v>
      </c>
      <c r="G68" s="136"/>
      <c r="H68" s="10" t="b">
        <f>OR(AND(C68='Scoring Keys'!$D$4,E68='Scoring Keys'!$D$14),AND(C68='Scoring Keys'!$D$4,E68='Scoring Keys'!$D$16),AND(C68='Scoring Keys'!$D$4,E68='Scoring Keys'!$D$17))</f>
        <v>0</v>
      </c>
      <c r="I68" s="10" t="b">
        <f>NOT(D68='Scoring Keys'!$B$18)</f>
        <v>0</v>
      </c>
      <c r="J68" s="150">
        <f t="shared" si="7"/>
        <v>1</v>
      </c>
      <c r="K68" s="150">
        <f t="shared" si="8"/>
        <v>0</v>
      </c>
    </row>
    <row r="69" spans="1:11" ht="30" customHeight="1">
      <c r="A69" s="23" t="s">
        <v>1242</v>
      </c>
      <c r="B69" s="137" t="s">
        <v>600</v>
      </c>
      <c r="C69" s="57">
        <f>IF(B69='Scoring Keys'!$B$4,'Scoring Keys'!$D$4,IF(B69='Scoring Keys'!$B$5,'Scoring Keys'!$D$5,IF(B69='Scoring Keys'!$B$6,'Scoring Keys'!$D$6,IF(B69='Scoring Keys'!$B$7,'Scoring Keys'!$D$7,0))))</f>
        <v>1</v>
      </c>
      <c r="D69" s="127" t="s">
        <v>1766</v>
      </c>
      <c r="E69" s="57">
        <f>IF(D69='Scoring Keys'!$B$12,'Scoring Keys'!$D$12,IF(D69='Scoring Keys'!$B$13,'Scoring Keys'!$D$13,IF(D69='Scoring Keys'!$B$14,'Scoring Keys'!$D$14,IF(D69='Scoring Keys'!$B$15,'Scoring Keys'!$D$15,IF(D69='Scoring Keys'!$B$16,'Scoring Keys'!$D$16,0)))))</f>
        <v>0</v>
      </c>
      <c r="F69" s="57">
        <f t="shared" si="6"/>
        <v>0</v>
      </c>
      <c r="G69" s="136"/>
      <c r="H69" s="10" t="b">
        <f>OR(AND(C69='Scoring Keys'!$D$4,E69='Scoring Keys'!$D$14),AND(C69='Scoring Keys'!$D$4,E69='Scoring Keys'!$D$16),AND(C69='Scoring Keys'!$D$4,E69='Scoring Keys'!$D$17))</f>
        <v>1</v>
      </c>
      <c r="I69" s="10" t="b">
        <f>NOT(D69='Scoring Keys'!$B$18)</f>
        <v>0</v>
      </c>
      <c r="J69" s="150">
        <f t="shared" si="7"/>
        <v>1</v>
      </c>
      <c r="K69" s="150">
        <f t="shared" si="8"/>
        <v>0</v>
      </c>
    </row>
    <row r="70" spans="1:11" ht="30" customHeight="1">
      <c r="A70" s="23" t="s">
        <v>1243</v>
      </c>
      <c r="B70" s="137" t="s">
        <v>600</v>
      </c>
      <c r="C70" s="57">
        <f>IF(B70='Scoring Keys'!$B$4,'Scoring Keys'!$D$4,IF(B70='Scoring Keys'!$B$5,'Scoring Keys'!$D$5,IF(B70='Scoring Keys'!$B$6,'Scoring Keys'!$D$6,IF(B70='Scoring Keys'!$B$7,'Scoring Keys'!$D$7,0))))</f>
        <v>1</v>
      </c>
      <c r="D70" s="127" t="s">
        <v>1766</v>
      </c>
      <c r="E70" s="57">
        <f>IF(D70='Scoring Keys'!$B$12,'Scoring Keys'!$D$12,IF(D70='Scoring Keys'!$B$13,'Scoring Keys'!$D$13,IF(D70='Scoring Keys'!$B$14,'Scoring Keys'!$D$14,IF(D70='Scoring Keys'!$B$15,'Scoring Keys'!$D$15,IF(D70='Scoring Keys'!$B$16,'Scoring Keys'!$D$16,0)))))</f>
        <v>0</v>
      </c>
      <c r="F70" s="57">
        <f t="shared" si="6"/>
        <v>0</v>
      </c>
      <c r="G70" s="136"/>
      <c r="H70" s="10" t="b">
        <f>OR(AND(C70='Scoring Keys'!$D$4,E70='Scoring Keys'!$D$14),AND(C70='Scoring Keys'!$D$4,E70='Scoring Keys'!$D$16),AND(C70='Scoring Keys'!$D$4,E70='Scoring Keys'!$D$17))</f>
        <v>1</v>
      </c>
      <c r="I70" s="10" t="b">
        <f>NOT(D70='Scoring Keys'!$B$18)</f>
        <v>0</v>
      </c>
      <c r="J70" s="150">
        <f t="shared" si="7"/>
        <v>1</v>
      </c>
      <c r="K70" s="150">
        <f t="shared" si="8"/>
        <v>0</v>
      </c>
    </row>
    <row r="71" spans="1:11" ht="30" customHeight="1">
      <c r="A71" s="23" t="s">
        <v>1244</v>
      </c>
      <c r="B71" s="137" t="s">
        <v>600</v>
      </c>
      <c r="C71" s="57">
        <f>IF(B71='Scoring Keys'!$B$4,'Scoring Keys'!$D$4,IF(B71='Scoring Keys'!$B$5,'Scoring Keys'!$D$5,IF(B71='Scoring Keys'!$B$6,'Scoring Keys'!$D$6,IF(B71='Scoring Keys'!$B$7,'Scoring Keys'!$D$7,0))))</f>
        <v>1</v>
      </c>
      <c r="D71" s="127" t="s">
        <v>1766</v>
      </c>
      <c r="E71" s="57">
        <f>IF(D71='Scoring Keys'!$B$12,'Scoring Keys'!$D$12,IF(D71='Scoring Keys'!$B$13,'Scoring Keys'!$D$13,IF(D71='Scoring Keys'!$B$14,'Scoring Keys'!$D$14,IF(D71='Scoring Keys'!$B$15,'Scoring Keys'!$D$15,IF(D71='Scoring Keys'!$B$16,'Scoring Keys'!$D$16,0)))))</f>
        <v>0</v>
      </c>
      <c r="F71" s="57">
        <f t="shared" si="6"/>
        <v>0</v>
      </c>
      <c r="G71" s="136"/>
      <c r="H71" s="10" t="b">
        <f>OR(AND(C71='Scoring Keys'!$D$4,E71='Scoring Keys'!$D$14),AND(C71='Scoring Keys'!$D$4,E71='Scoring Keys'!$D$16),AND(C71='Scoring Keys'!$D$4,E71='Scoring Keys'!$D$17))</f>
        <v>1</v>
      </c>
      <c r="I71" s="10" t="b">
        <f>NOT(D71='Scoring Keys'!$B$18)</f>
        <v>0</v>
      </c>
      <c r="J71" s="150">
        <f t="shared" si="7"/>
        <v>1</v>
      </c>
      <c r="K71" s="150">
        <f t="shared" si="8"/>
        <v>0</v>
      </c>
    </row>
    <row r="72" spans="1:11" ht="30" customHeight="1">
      <c r="A72" s="23" t="s">
        <v>1245</v>
      </c>
      <c r="B72" s="137" t="s">
        <v>1713</v>
      </c>
      <c r="C72" s="57">
        <f>IF(B72='Scoring Keys'!$B$4,'Scoring Keys'!$D$4,IF(B72='Scoring Keys'!$B$5,'Scoring Keys'!$D$5,IF(B72='Scoring Keys'!$B$6,'Scoring Keys'!$D$6,IF(B72='Scoring Keys'!$B$7,'Scoring Keys'!$D$7,0))))</f>
        <v>0.9</v>
      </c>
      <c r="D72" s="127" t="s">
        <v>1766</v>
      </c>
      <c r="E72" s="57">
        <f>IF(D72='Scoring Keys'!$B$12,'Scoring Keys'!$D$12,IF(D72='Scoring Keys'!$B$13,'Scoring Keys'!$D$13,IF(D72='Scoring Keys'!$B$14,'Scoring Keys'!$D$14,IF(D72='Scoring Keys'!$B$15,'Scoring Keys'!$D$15,IF(D72='Scoring Keys'!$B$16,'Scoring Keys'!$D$16,0)))))</f>
        <v>0</v>
      </c>
      <c r="F72" s="57">
        <f t="shared" si="6"/>
        <v>0</v>
      </c>
      <c r="G72" s="136"/>
      <c r="H72" s="10" t="b">
        <f>OR(AND(C72='Scoring Keys'!$D$4,E72='Scoring Keys'!$D$14),AND(C72='Scoring Keys'!$D$4,E72='Scoring Keys'!$D$16),AND(C72='Scoring Keys'!$D$4,E72='Scoring Keys'!$D$17))</f>
        <v>0</v>
      </c>
      <c r="I72" s="10" t="b">
        <f>NOT(D72='Scoring Keys'!$B$18)</f>
        <v>0</v>
      </c>
      <c r="J72" s="150">
        <f t="shared" si="7"/>
        <v>1</v>
      </c>
      <c r="K72" s="150">
        <f t="shared" si="8"/>
        <v>0</v>
      </c>
    </row>
    <row r="73" spans="1:11" ht="30" customHeight="1">
      <c r="A73" s="19" t="s">
        <v>1246</v>
      </c>
      <c r="B73" s="137" t="s">
        <v>1713</v>
      </c>
      <c r="C73" s="57">
        <f>IF(B73='Scoring Keys'!$B$4,'Scoring Keys'!$D$4,IF(B73='Scoring Keys'!$B$5,'Scoring Keys'!$D$5,IF(B73='Scoring Keys'!$B$6,'Scoring Keys'!$D$6,IF(B73='Scoring Keys'!$B$7,'Scoring Keys'!$D$7,0))))</f>
        <v>0.9</v>
      </c>
      <c r="D73" s="127" t="s">
        <v>1766</v>
      </c>
      <c r="E73" s="57">
        <f>IF(D73='Scoring Keys'!$B$12,'Scoring Keys'!$D$12,IF(D73='Scoring Keys'!$B$13,'Scoring Keys'!$D$13,IF(D73='Scoring Keys'!$B$14,'Scoring Keys'!$D$14,IF(D73='Scoring Keys'!$B$15,'Scoring Keys'!$D$15,IF(D73='Scoring Keys'!$B$16,'Scoring Keys'!$D$16,0)))))</f>
        <v>0</v>
      </c>
      <c r="F73" s="57">
        <f t="shared" si="6"/>
        <v>0</v>
      </c>
      <c r="G73" s="136"/>
      <c r="H73" s="10" t="b">
        <f>OR(AND(C73='Scoring Keys'!$D$4,E73='Scoring Keys'!$D$14),AND(C73='Scoring Keys'!$D$4,E73='Scoring Keys'!$D$16),AND(C73='Scoring Keys'!$D$4,E73='Scoring Keys'!$D$17))</f>
        <v>0</v>
      </c>
      <c r="I73" s="10" t="b">
        <f>NOT(D73='Scoring Keys'!$B$18)</f>
        <v>0</v>
      </c>
      <c r="J73" s="150">
        <f t="shared" si="7"/>
        <v>1</v>
      </c>
      <c r="K73" s="150">
        <f t="shared" si="8"/>
        <v>0</v>
      </c>
    </row>
    <row r="74" spans="1:11" ht="18.75" customHeight="1">
      <c r="A74" s="38" t="s">
        <v>1874</v>
      </c>
      <c r="B74" s="140"/>
      <c r="C74" s="50"/>
      <c r="D74" s="244"/>
      <c r="E74" s="245"/>
      <c r="F74" s="245"/>
      <c r="G74" s="246"/>
    </row>
    <row r="75" spans="1:11" ht="15.75">
      <c r="A75" s="46" t="s">
        <v>1266</v>
      </c>
      <c r="B75" s="140"/>
      <c r="C75" s="50"/>
      <c r="D75" s="244"/>
      <c r="E75" s="245"/>
      <c r="F75" s="245"/>
      <c r="G75" s="246"/>
    </row>
    <row r="76" spans="1:11" ht="30" customHeight="1">
      <c r="A76" s="19" t="s">
        <v>1247</v>
      </c>
      <c r="B76" s="137" t="s">
        <v>1713</v>
      </c>
      <c r="C76" s="57">
        <f>IF(B76='Scoring Keys'!$B$4,'Scoring Keys'!$D$4,IF(B76='Scoring Keys'!$B$5,'Scoring Keys'!$D$5,IF(B76='Scoring Keys'!$B$6,'Scoring Keys'!$D$6,IF(B76='Scoring Keys'!$B$7,'Scoring Keys'!$D$7,0))))</f>
        <v>0.9</v>
      </c>
      <c r="D76" s="127" t="s">
        <v>1766</v>
      </c>
      <c r="E76" s="57">
        <f>IF(D76='Scoring Keys'!$B$12,'Scoring Keys'!$D$12,IF(D76='Scoring Keys'!$B$13,'Scoring Keys'!$D$13,IF(D76='Scoring Keys'!$B$14,'Scoring Keys'!$D$14,IF(D76='Scoring Keys'!$B$15,'Scoring Keys'!$D$15,IF(D76='Scoring Keys'!$B$16,'Scoring Keys'!$D$16,0)))))</f>
        <v>0</v>
      </c>
      <c r="F76" s="57">
        <f t="shared" ref="F76:F85" si="9">C76*E76</f>
        <v>0</v>
      </c>
      <c r="G76" s="136"/>
      <c r="H76" s="10" t="b">
        <f>OR(AND(C76='Scoring Keys'!$D$4,E76='Scoring Keys'!$D$14),AND(C76='Scoring Keys'!$D$4,E76='Scoring Keys'!$D$16),AND(C76='Scoring Keys'!$D$4,E76='Scoring Keys'!$D$17))</f>
        <v>0</v>
      </c>
      <c r="I76" s="10" t="b">
        <f>NOT(D76='Scoring Keys'!$B$18)</f>
        <v>0</v>
      </c>
      <c r="J76" s="150">
        <f t="shared" ref="J76:J85" si="10">IF(I76,0,1)</f>
        <v>1</v>
      </c>
      <c r="K76" s="150">
        <f t="shared" ref="K76:K85" si="11">IF(AND(H76,(I76)),1,0)</f>
        <v>0</v>
      </c>
    </row>
    <row r="77" spans="1:11" ht="89.25">
      <c r="A77" s="23" t="s">
        <v>1248</v>
      </c>
      <c r="B77" s="137" t="s">
        <v>1713</v>
      </c>
      <c r="C77" s="57">
        <f>IF(B77='Scoring Keys'!$B$4,'Scoring Keys'!$D$4,IF(B77='Scoring Keys'!$B$5,'Scoring Keys'!$D$5,IF(B77='Scoring Keys'!$B$6,'Scoring Keys'!$D$6,IF(B77='Scoring Keys'!$B$7,'Scoring Keys'!$D$7,0))))</f>
        <v>0.9</v>
      </c>
      <c r="D77" s="127" t="s">
        <v>1766</v>
      </c>
      <c r="E77" s="57">
        <f>IF(D77='Scoring Keys'!$B$12,'Scoring Keys'!$D$12,IF(D77='Scoring Keys'!$B$13,'Scoring Keys'!$D$13,IF(D77='Scoring Keys'!$B$14,'Scoring Keys'!$D$14,IF(D77='Scoring Keys'!$B$15,'Scoring Keys'!$D$15,IF(D77='Scoring Keys'!$B$16,'Scoring Keys'!$D$16,0)))))</f>
        <v>0</v>
      </c>
      <c r="F77" s="57">
        <f t="shared" si="9"/>
        <v>0</v>
      </c>
      <c r="G77" s="136"/>
      <c r="H77" s="10" t="b">
        <f>OR(AND(C77='Scoring Keys'!$D$4,E77='Scoring Keys'!$D$14),AND(C77='Scoring Keys'!$D$4,E77='Scoring Keys'!$D$16),AND(C77='Scoring Keys'!$D$4,E77='Scoring Keys'!$D$17))</f>
        <v>0</v>
      </c>
      <c r="I77" s="10" t="b">
        <f>NOT(D77='Scoring Keys'!$B$18)</f>
        <v>0</v>
      </c>
      <c r="J77" s="150">
        <f t="shared" si="10"/>
        <v>1</v>
      </c>
      <c r="K77" s="150">
        <f t="shared" si="11"/>
        <v>0</v>
      </c>
    </row>
    <row r="78" spans="1:11" ht="38.25">
      <c r="A78" s="19" t="s">
        <v>1249</v>
      </c>
      <c r="B78" s="137" t="s">
        <v>1713</v>
      </c>
      <c r="C78" s="57">
        <f>IF(B78='Scoring Keys'!$B$4,'Scoring Keys'!$D$4,IF(B78='Scoring Keys'!$B$5,'Scoring Keys'!$D$5,IF(B78='Scoring Keys'!$B$6,'Scoring Keys'!$D$6,IF(B78='Scoring Keys'!$B$7,'Scoring Keys'!$D$7,0))))</f>
        <v>0.9</v>
      </c>
      <c r="D78" s="127" t="s">
        <v>1766</v>
      </c>
      <c r="E78" s="57">
        <f>IF(D78='Scoring Keys'!$B$12,'Scoring Keys'!$D$12,IF(D78='Scoring Keys'!$B$13,'Scoring Keys'!$D$13,IF(D78='Scoring Keys'!$B$14,'Scoring Keys'!$D$14,IF(D78='Scoring Keys'!$B$15,'Scoring Keys'!$D$15,IF(D78='Scoring Keys'!$B$16,'Scoring Keys'!$D$16,0)))))</f>
        <v>0</v>
      </c>
      <c r="F78" s="57">
        <f t="shared" si="9"/>
        <v>0</v>
      </c>
      <c r="G78" s="136"/>
      <c r="H78" s="10" t="b">
        <f>OR(AND(C78='Scoring Keys'!$D$4,E78='Scoring Keys'!$D$14),AND(C78='Scoring Keys'!$D$4,E78='Scoring Keys'!$D$16),AND(C78='Scoring Keys'!$D$4,E78='Scoring Keys'!$D$17))</f>
        <v>0</v>
      </c>
      <c r="I78" s="10" t="b">
        <f>NOT(D78='Scoring Keys'!$B$18)</f>
        <v>0</v>
      </c>
      <c r="J78" s="150">
        <f t="shared" si="10"/>
        <v>1</v>
      </c>
      <c r="K78" s="150">
        <f t="shared" si="11"/>
        <v>0</v>
      </c>
    </row>
    <row r="79" spans="1:11" ht="76.5">
      <c r="A79" s="23" t="s">
        <v>1250</v>
      </c>
      <c r="B79" s="137" t="s">
        <v>1713</v>
      </c>
      <c r="C79" s="57">
        <f>IF(B79='Scoring Keys'!$B$4,'Scoring Keys'!$D$4,IF(B79='Scoring Keys'!$B$5,'Scoring Keys'!$D$5,IF(B79='Scoring Keys'!$B$6,'Scoring Keys'!$D$6,IF(B79='Scoring Keys'!$B$7,'Scoring Keys'!$D$7,0))))</f>
        <v>0.9</v>
      </c>
      <c r="D79" s="127" t="s">
        <v>1766</v>
      </c>
      <c r="E79" s="57">
        <f>IF(D79='Scoring Keys'!$B$12,'Scoring Keys'!$D$12,IF(D79='Scoring Keys'!$B$13,'Scoring Keys'!$D$13,IF(D79='Scoring Keys'!$B$14,'Scoring Keys'!$D$14,IF(D79='Scoring Keys'!$B$15,'Scoring Keys'!$D$15,IF(D79='Scoring Keys'!$B$16,'Scoring Keys'!$D$16,0)))))</f>
        <v>0</v>
      </c>
      <c r="F79" s="57">
        <f t="shared" si="9"/>
        <v>0</v>
      </c>
      <c r="G79" s="136"/>
      <c r="H79" s="10" t="b">
        <f>OR(AND(C79='Scoring Keys'!$D$4,E79='Scoring Keys'!$D$14),AND(C79='Scoring Keys'!$D$4,E79='Scoring Keys'!$D$16),AND(C79='Scoring Keys'!$D$4,E79='Scoring Keys'!$D$17))</f>
        <v>0</v>
      </c>
      <c r="I79" s="10" t="b">
        <f>NOT(D79='Scoring Keys'!$B$18)</f>
        <v>0</v>
      </c>
      <c r="J79" s="150">
        <f t="shared" si="10"/>
        <v>1</v>
      </c>
      <c r="K79" s="150">
        <f t="shared" si="11"/>
        <v>0</v>
      </c>
    </row>
    <row r="80" spans="1:11" ht="51">
      <c r="A80" s="19" t="s">
        <v>1251</v>
      </c>
      <c r="B80" s="137" t="s">
        <v>1713</v>
      </c>
      <c r="C80" s="57">
        <f>IF(B80='Scoring Keys'!$B$4,'Scoring Keys'!$D$4,IF(B80='Scoring Keys'!$B$5,'Scoring Keys'!$D$5,IF(B80='Scoring Keys'!$B$6,'Scoring Keys'!$D$6,IF(B80='Scoring Keys'!$B$7,'Scoring Keys'!$D$7,0))))</f>
        <v>0.9</v>
      </c>
      <c r="D80" s="127" t="s">
        <v>1766</v>
      </c>
      <c r="E80" s="57">
        <f>IF(D80='Scoring Keys'!$B$12,'Scoring Keys'!$D$12,IF(D80='Scoring Keys'!$B$13,'Scoring Keys'!$D$13,IF(D80='Scoring Keys'!$B$14,'Scoring Keys'!$D$14,IF(D80='Scoring Keys'!$B$15,'Scoring Keys'!$D$15,IF(D80='Scoring Keys'!$B$16,'Scoring Keys'!$D$16,0)))))</f>
        <v>0</v>
      </c>
      <c r="F80" s="57">
        <f t="shared" si="9"/>
        <v>0</v>
      </c>
      <c r="G80" s="136"/>
      <c r="H80" s="10" t="b">
        <f>OR(AND(C80='Scoring Keys'!$D$4,E80='Scoring Keys'!$D$14),AND(C80='Scoring Keys'!$D$4,E80='Scoring Keys'!$D$16),AND(C80='Scoring Keys'!$D$4,E80='Scoring Keys'!$D$17))</f>
        <v>0</v>
      </c>
      <c r="I80" s="10" t="b">
        <f>NOT(D80='Scoring Keys'!$B$18)</f>
        <v>0</v>
      </c>
      <c r="J80" s="150">
        <f t="shared" si="10"/>
        <v>1</v>
      </c>
      <c r="K80" s="150">
        <f t="shared" si="11"/>
        <v>0</v>
      </c>
    </row>
    <row r="81" spans="1:11" ht="38.25">
      <c r="A81" s="23" t="s">
        <v>1252</v>
      </c>
      <c r="B81" s="137" t="s">
        <v>1713</v>
      </c>
      <c r="C81" s="57">
        <f>IF(B81='Scoring Keys'!$B$4,'Scoring Keys'!$D$4,IF(B81='Scoring Keys'!$B$5,'Scoring Keys'!$D$5,IF(B81='Scoring Keys'!$B$6,'Scoring Keys'!$D$6,IF(B81='Scoring Keys'!$B$7,'Scoring Keys'!$D$7,0))))</f>
        <v>0.9</v>
      </c>
      <c r="D81" s="127" t="s">
        <v>1766</v>
      </c>
      <c r="E81" s="57">
        <f>IF(D81='Scoring Keys'!$B$12,'Scoring Keys'!$D$12,IF(D81='Scoring Keys'!$B$13,'Scoring Keys'!$D$13,IF(D81='Scoring Keys'!$B$14,'Scoring Keys'!$D$14,IF(D81='Scoring Keys'!$B$15,'Scoring Keys'!$D$15,IF(D81='Scoring Keys'!$B$16,'Scoring Keys'!$D$16,0)))))</f>
        <v>0</v>
      </c>
      <c r="F81" s="57">
        <f t="shared" si="9"/>
        <v>0</v>
      </c>
      <c r="G81" s="136"/>
      <c r="H81" s="10" t="b">
        <f>OR(AND(C81='Scoring Keys'!$D$4,E81='Scoring Keys'!$D$14),AND(C81='Scoring Keys'!$D$4,E81='Scoring Keys'!$D$16),AND(C81='Scoring Keys'!$D$4,E81='Scoring Keys'!$D$17))</f>
        <v>0</v>
      </c>
      <c r="I81" s="10" t="b">
        <f>NOT(D81='Scoring Keys'!$B$18)</f>
        <v>0</v>
      </c>
      <c r="J81" s="150">
        <f t="shared" si="10"/>
        <v>1</v>
      </c>
      <c r="K81" s="150">
        <f t="shared" si="11"/>
        <v>0</v>
      </c>
    </row>
    <row r="82" spans="1:11" ht="30" customHeight="1">
      <c r="A82" s="19" t="s">
        <v>1253</v>
      </c>
      <c r="B82" s="137" t="s">
        <v>1713</v>
      </c>
      <c r="C82" s="57">
        <f>IF(B82='Scoring Keys'!$B$4,'Scoring Keys'!$D$4,IF(B82='Scoring Keys'!$B$5,'Scoring Keys'!$D$5,IF(B82='Scoring Keys'!$B$6,'Scoring Keys'!$D$6,IF(B82='Scoring Keys'!$B$7,'Scoring Keys'!$D$7,0))))</f>
        <v>0.9</v>
      </c>
      <c r="D82" s="127" t="s">
        <v>1766</v>
      </c>
      <c r="E82" s="57">
        <f>IF(D82='Scoring Keys'!$B$12,'Scoring Keys'!$D$12,IF(D82='Scoring Keys'!$B$13,'Scoring Keys'!$D$13,IF(D82='Scoring Keys'!$B$14,'Scoring Keys'!$D$14,IF(D82='Scoring Keys'!$B$15,'Scoring Keys'!$D$15,IF(D82='Scoring Keys'!$B$16,'Scoring Keys'!$D$16,0)))))</f>
        <v>0</v>
      </c>
      <c r="F82" s="57">
        <f t="shared" si="9"/>
        <v>0</v>
      </c>
      <c r="G82" s="136"/>
      <c r="H82" s="10" t="b">
        <f>OR(AND(C82='Scoring Keys'!$D$4,E82='Scoring Keys'!$D$14),AND(C82='Scoring Keys'!$D$4,E82='Scoring Keys'!$D$16),AND(C82='Scoring Keys'!$D$4,E82='Scoring Keys'!$D$17))</f>
        <v>0</v>
      </c>
      <c r="I82" s="10" t="b">
        <f>NOT(D82='Scoring Keys'!$B$18)</f>
        <v>0</v>
      </c>
      <c r="J82" s="150">
        <f t="shared" si="10"/>
        <v>1</v>
      </c>
      <c r="K82" s="150">
        <f t="shared" si="11"/>
        <v>0</v>
      </c>
    </row>
    <row r="83" spans="1:11" ht="140.25">
      <c r="A83" s="23" t="s">
        <v>1254</v>
      </c>
      <c r="B83" s="137" t="s">
        <v>1713</v>
      </c>
      <c r="C83" s="57">
        <f>IF(B83='Scoring Keys'!$B$4,'Scoring Keys'!$D$4,IF(B83='Scoring Keys'!$B$5,'Scoring Keys'!$D$5,IF(B83='Scoring Keys'!$B$6,'Scoring Keys'!$D$6,IF(B83='Scoring Keys'!$B$7,'Scoring Keys'!$D$7,0))))</f>
        <v>0.9</v>
      </c>
      <c r="D83" s="127" t="s">
        <v>1766</v>
      </c>
      <c r="E83" s="57">
        <f>IF(D83='Scoring Keys'!$B$12,'Scoring Keys'!$D$12,IF(D83='Scoring Keys'!$B$13,'Scoring Keys'!$D$13,IF(D83='Scoring Keys'!$B$14,'Scoring Keys'!$D$14,IF(D83='Scoring Keys'!$B$15,'Scoring Keys'!$D$15,IF(D83='Scoring Keys'!$B$16,'Scoring Keys'!$D$16,0)))))</f>
        <v>0</v>
      </c>
      <c r="F83" s="57">
        <f t="shared" si="9"/>
        <v>0</v>
      </c>
      <c r="G83" s="136"/>
      <c r="H83" s="10" t="b">
        <f>OR(AND(C83='Scoring Keys'!$D$4,E83='Scoring Keys'!$D$14),AND(C83='Scoring Keys'!$D$4,E83='Scoring Keys'!$D$16),AND(C83='Scoring Keys'!$D$4,E83='Scoring Keys'!$D$17))</f>
        <v>0</v>
      </c>
      <c r="I83" s="10" t="b">
        <f>NOT(D83='Scoring Keys'!$B$18)</f>
        <v>0</v>
      </c>
      <c r="J83" s="150">
        <f t="shared" si="10"/>
        <v>1</v>
      </c>
      <c r="K83" s="150">
        <f t="shared" si="11"/>
        <v>0</v>
      </c>
    </row>
    <row r="84" spans="1:11" ht="102">
      <c r="A84" s="23" t="s">
        <v>1255</v>
      </c>
      <c r="B84" s="137" t="s">
        <v>1713</v>
      </c>
      <c r="C84" s="57">
        <f>IF(B84='Scoring Keys'!$B$4,'Scoring Keys'!$D$4,IF(B84='Scoring Keys'!$B$5,'Scoring Keys'!$D$5,IF(B84='Scoring Keys'!$B$6,'Scoring Keys'!$D$6,IF(B84='Scoring Keys'!$B$7,'Scoring Keys'!$D$7,0))))</f>
        <v>0.9</v>
      </c>
      <c r="D84" s="127" t="s">
        <v>1766</v>
      </c>
      <c r="E84" s="57">
        <f>IF(D84='Scoring Keys'!$B$12,'Scoring Keys'!$D$12,IF(D84='Scoring Keys'!$B$13,'Scoring Keys'!$D$13,IF(D84='Scoring Keys'!$B$14,'Scoring Keys'!$D$14,IF(D84='Scoring Keys'!$B$15,'Scoring Keys'!$D$15,IF(D84='Scoring Keys'!$B$16,'Scoring Keys'!$D$16,0)))))</f>
        <v>0</v>
      </c>
      <c r="F84" s="57">
        <f t="shared" si="9"/>
        <v>0</v>
      </c>
      <c r="G84" s="136"/>
      <c r="H84" s="10" t="b">
        <f>OR(AND(C84='Scoring Keys'!$D$4,E84='Scoring Keys'!$D$14),AND(C84='Scoring Keys'!$D$4,E84='Scoring Keys'!$D$16),AND(C84='Scoring Keys'!$D$4,E84='Scoring Keys'!$D$17))</f>
        <v>0</v>
      </c>
      <c r="I84" s="10" t="b">
        <f>NOT(D84='Scoring Keys'!$B$18)</f>
        <v>0</v>
      </c>
      <c r="J84" s="150">
        <f t="shared" si="10"/>
        <v>1</v>
      </c>
      <c r="K84" s="150">
        <f t="shared" si="11"/>
        <v>0</v>
      </c>
    </row>
    <row r="85" spans="1:11" ht="38.25">
      <c r="A85" s="23" t="s">
        <v>1256</v>
      </c>
      <c r="B85" s="137" t="s">
        <v>1713</v>
      </c>
      <c r="C85" s="57">
        <f>IF(B85='Scoring Keys'!$B$4,'Scoring Keys'!$D$4,IF(B85='Scoring Keys'!$B$5,'Scoring Keys'!$D$5,IF(B85='Scoring Keys'!$B$6,'Scoring Keys'!$D$6,IF(B85='Scoring Keys'!$B$7,'Scoring Keys'!$D$7,0))))</f>
        <v>0.9</v>
      </c>
      <c r="D85" s="127" t="s">
        <v>1766</v>
      </c>
      <c r="E85" s="57">
        <f>IF(D85='Scoring Keys'!$B$12,'Scoring Keys'!$D$12,IF(D85='Scoring Keys'!$B$13,'Scoring Keys'!$D$13,IF(D85='Scoring Keys'!$B$14,'Scoring Keys'!$D$14,IF(D85='Scoring Keys'!$B$15,'Scoring Keys'!$D$15,IF(D85='Scoring Keys'!$B$16,'Scoring Keys'!$D$16,0)))))</f>
        <v>0</v>
      </c>
      <c r="F85" s="57">
        <f t="shared" si="9"/>
        <v>0</v>
      </c>
      <c r="G85" s="136"/>
      <c r="H85" s="10" t="b">
        <f>OR(AND(C85='Scoring Keys'!$D$4,E85='Scoring Keys'!$D$14),AND(C85='Scoring Keys'!$D$4,E85='Scoring Keys'!$D$16),AND(C85='Scoring Keys'!$D$4,E85='Scoring Keys'!$D$17))</f>
        <v>0</v>
      </c>
      <c r="I85" s="10" t="b">
        <f>NOT(D85='Scoring Keys'!$B$18)</f>
        <v>0</v>
      </c>
      <c r="J85" s="150">
        <f t="shared" si="10"/>
        <v>1</v>
      </c>
      <c r="K85" s="150">
        <f t="shared" si="11"/>
        <v>0</v>
      </c>
    </row>
    <row r="86" spans="1:11" ht="30" customHeight="1">
      <c r="A86" s="23" t="s">
        <v>1257</v>
      </c>
      <c r="B86" s="137" t="s">
        <v>1713</v>
      </c>
      <c r="C86" s="50"/>
      <c r="D86" s="244"/>
      <c r="E86" s="245"/>
      <c r="F86" s="245"/>
      <c r="G86" s="246"/>
    </row>
    <row r="87" spans="1:11" ht="30" customHeight="1">
      <c r="A87" s="23" t="s">
        <v>1258</v>
      </c>
      <c r="B87" s="137" t="s">
        <v>1713</v>
      </c>
      <c r="C87" s="57">
        <f>IF(B87='Scoring Keys'!$B$4,'Scoring Keys'!$D$4,IF(B87='Scoring Keys'!$B$5,'Scoring Keys'!$D$5,IF(B87='Scoring Keys'!$B$6,'Scoring Keys'!$D$6,IF(B87='Scoring Keys'!$B$7,'Scoring Keys'!$D$7,0))))</f>
        <v>0.9</v>
      </c>
      <c r="D87" s="127" t="s">
        <v>1766</v>
      </c>
      <c r="E87" s="57">
        <f>IF(D87='Scoring Keys'!$B$12,'Scoring Keys'!$D$12,IF(D87='Scoring Keys'!$B$13,'Scoring Keys'!$D$13,IF(D87='Scoring Keys'!$B$14,'Scoring Keys'!$D$14,IF(D87='Scoring Keys'!$B$15,'Scoring Keys'!$D$15,IF(D87='Scoring Keys'!$B$16,'Scoring Keys'!$D$16,0)))))</f>
        <v>0</v>
      </c>
      <c r="F87" s="57">
        <f t="shared" ref="F87:F96" si="12">C87*E87</f>
        <v>0</v>
      </c>
      <c r="G87" s="136"/>
      <c r="H87" s="10" t="b">
        <f>OR(AND(C87='Scoring Keys'!$D$4,E87='Scoring Keys'!$D$14),AND(C87='Scoring Keys'!$D$4,E87='Scoring Keys'!$D$16),AND(C87='Scoring Keys'!$D$4,E87='Scoring Keys'!$D$17))</f>
        <v>0</v>
      </c>
      <c r="I87" s="10" t="b">
        <f>NOT(D87='Scoring Keys'!$B$18)</f>
        <v>0</v>
      </c>
      <c r="J87" s="150">
        <f t="shared" ref="J87:J96" si="13">IF(I87,0,1)</f>
        <v>1</v>
      </c>
      <c r="K87" s="150">
        <f t="shared" ref="K87:K96" si="14">IF(AND(H87,(I87)),1,0)</f>
        <v>0</v>
      </c>
    </row>
    <row r="88" spans="1:11" ht="30" customHeight="1">
      <c r="A88" s="23" t="s">
        <v>1259</v>
      </c>
      <c r="B88" s="137" t="s">
        <v>1713</v>
      </c>
      <c r="C88" s="57">
        <f>IF(B88='Scoring Keys'!$B$4,'Scoring Keys'!$D$4,IF(B88='Scoring Keys'!$B$5,'Scoring Keys'!$D$5,IF(B88='Scoring Keys'!$B$6,'Scoring Keys'!$D$6,IF(B88='Scoring Keys'!$B$7,'Scoring Keys'!$D$7,0))))</f>
        <v>0.9</v>
      </c>
      <c r="D88" s="127" t="s">
        <v>1766</v>
      </c>
      <c r="E88" s="57">
        <f>IF(D88='Scoring Keys'!$B$12,'Scoring Keys'!$D$12,IF(D88='Scoring Keys'!$B$13,'Scoring Keys'!$D$13,IF(D88='Scoring Keys'!$B$14,'Scoring Keys'!$D$14,IF(D88='Scoring Keys'!$B$15,'Scoring Keys'!$D$15,IF(D88='Scoring Keys'!$B$16,'Scoring Keys'!$D$16,0)))))</f>
        <v>0</v>
      </c>
      <c r="F88" s="57">
        <f t="shared" si="12"/>
        <v>0</v>
      </c>
      <c r="G88" s="136"/>
      <c r="H88" s="10" t="b">
        <f>OR(AND(C88='Scoring Keys'!$D$4,E88='Scoring Keys'!$D$14),AND(C88='Scoring Keys'!$D$4,E88='Scoring Keys'!$D$16),AND(C88='Scoring Keys'!$D$4,E88='Scoring Keys'!$D$17))</f>
        <v>0</v>
      </c>
      <c r="I88" s="10" t="b">
        <f>NOT(D88='Scoring Keys'!$B$18)</f>
        <v>0</v>
      </c>
      <c r="J88" s="150">
        <f t="shared" si="13"/>
        <v>1</v>
      </c>
      <c r="K88" s="150">
        <f t="shared" si="14"/>
        <v>0</v>
      </c>
    </row>
    <row r="89" spans="1:11" ht="30" customHeight="1">
      <c r="A89" s="23" t="s">
        <v>1260</v>
      </c>
      <c r="B89" s="137" t="s">
        <v>1713</v>
      </c>
      <c r="C89" s="57">
        <f>IF(B89='Scoring Keys'!$B$4,'Scoring Keys'!$D$4,IF(B89='Scoring Keys'!$B$5,'Scoring Keys'!$D$5,IF(B89='Scoring Keys'!$B$6,'Scoring Keys'!$D$6,IF(B89='Scoring Keys'!$B$7,'Scoring Keys'!$D$7,0))))</f>
        <v>0.9</v>
      </c>
      <c r="D89" s="127" t="s">
        <v>1766</v>
      </c>
      <c r="E89" s="57">
        <f>IF(D89='Scoring Keys'!$B$12,'Scoring Keys'!$D$12,IF(D89='Scoring Keys'!$B$13,'Scoring Keys'!$D$13,IF(D89='Scoring Keys'!$B$14,'Scoring Keys'!$D$14,IF(D89='Scoring Keys'!$B$15,'Scoring Keys'!$D$15,IF(D89='Scoring Keys'!$B$16,'Scoring Keys'!$D$16,0)))))</f>
        <v>0</v>
      </c>
      <c r="F89" s="57">
        <f t="shared" si="12"/>
        <v>0</v>
      </c>
      <c r="G89" s="136"/>
      <c r="H89" s="10" t="b">
        <f>OR(AND(C89='Scoring Keys'!$D$4,E89='Scoring Keys'!$D$14),AND(C89='Scoring Keys'!$D$4,E89='Scoring Keys'!$D$16),AND(C89='Scoring Keys'!$D$4,E89='Scoring Keys'!$D$17))</f>
        <v>0</v>
      </c>
      <c r="I89" s="10" t="b">
        <f>NOT(D89='Scoring Keys'!$B$18)</f>
        <v>0</v>
      </c>
      <c r="J89" s="150">
        <f t="shared" si="13"/>
        <v>1</v>
      </c>
      <c r="K89" s="150">
        <f t="shared" si="14"/>
        <v>0</v>
      </c>
    </row>
    <row r="90" spans="1:11" ht="38.25">
      <c r="A90" s="23" t="s">
        <v>1261</v>
      </c>
      <c r="B90" s="137" t="s">
        <v>1713</v>
      </c>
      <c r="C90" s="57">
        <f>IF(B90='Scoring Keys'!$B$4,'Scoring Keys'!$D$4,IF(B90='Scoring Keys'!$B$5,'Scoring Keys'!$D$5,IF(B90='Scoring Keys'!$B$6,'Scoring Keys'!$D$6,IF(B90='Scoring Keys'!$B$7,'Scoring Keys'!$D$7,0))))</f>
        <v>0.9</v>
      </c>
      <c r="D90" s="127" t="s">
        <v>1766</v>
      </c>
      <c r="E90" s="57">
        <f>IF(D90='Scoring Keys'!$B$12,'Scoring Keys'!$D$12,IF(D90='Scoring Keys'!$B$13,'Scoring Keys'!$D$13,IF(D90='Scoring Keys'!$B$14,'Scoring Keys'!$D$14,IF(D90='Scoring Keys'!$B$15,'Scoring Keys'!$D$15,IF(D90='Scoring Keys'!$B$16,'Scoring Keys'!$D$16,0)))))</f>
        <v>0</v>
      </c>
      <c r="F90" s="57">
        <f t="shared" si="12"/>
        <v>0</v>
      </c>
      <c r="G90" s="136"/>
      <c r="H90" s="10" t="b">
        <f>OR(AND(C90='Scoring Keys'!$D$4,E90='Scoring Keys'!$D$14),AND(C90='Scoring Keys'!$D$4,E90='Scoring Keys'!$D$16),AND(C90='Scoring Keys'!$D$4,E90='Scoring Keys'!$D$17))</f>
        <v>0</v>
      </c>
      <c r="I90" s="10" t="b">
        <f>NOT(D90='Scoring Keys'!$B$18)</f>
        <v>0</v>
      </c>
      <c r="J90" s="150">
        <f t="shared" si="13"/>
        <v>1</v>
      </c>
      <c r="K90" s="150">
        <f t="shared" si="14"/>
        <v>0</v>
      </c>
    </row>
    <row r="91" spans="1:11" ht="38.25">
      <c r="A91" s="23" t="s">
        <v>1262</v>
      </c>
      <c r="B91" s="137" t="s">
        <v>1713</v>
      </c>
      <c r="C91" s="57">
        <f>IF(B91='Scoring Keys'!$B$4,'Scoring Keys'!$D$4,IF(B91='Scoring Keys'!$B$5,'Scoring Keys'!$D$5,IF(B91='Scoring Keys'!$B$6,'Scoring Keys'!$D$6,IF(B91='Scoring Keys'!$B$7,'Scoring Keys'!$D$7,0))))</f>
        <v>0.9</v>
      </c>
      <c r="D91" s="127" t="s">
        <v>1766</v>
      </c>
      <c r="E91" s="57">
        <f>IF(D91='Scoring Keys'!$B$12,'Scoring Keys'!$D$12,IF(D91='Scoring Keys'!$B$13,'Scoring Keys'!$D$13,IF(D91='Scoring Keys'!$B$14,'Scoring Keys'!$D$14,IF(D91='Scoring Keys'!$B$15,'Scoring Keys'!$D$15,IF(D91='Scoring Keys'!$B$16,'Scoring Keys'!$D$16,0)))))</f>
        <v>0</v>
      </c>
      <c r="F91" s="57">
        <f t="shared" si="12"/>
        <v>0</v>
      </c>
      <c r="G91" s="136"/>
      <c r="H91" s="10" t="b">
        <f>OR(AND(C91='Scoring Keys'!$D$4,E91='Scoring Keys'!$D$14),AND(C91='Scoring Keys'!$D$4,E91='Scoring Keys'!$D$16),AND(C91='Scoring Keys'!$D$4,E91='Scoring Keys'!$D$17))</f>
        <v>0</v>
      </c>
      <c r="I91" s="10" t="b">
        <f>NOT(D91='Scoring Keys'!$B$18)</f>
        <v>0</v>
      </c>
      <c r="J91" s="150">
        <f t="shared" si="13"/>
        <v>1</v>
      </c>
      <c r="K91" s="150">
        <f t="shared" si="14"/>
        <v>0</v>
      </c>
    </row>
    <row r="92" spans="1:11" ht="63.75">
      <c r="A92" s="23" t="s">
        <v>1263</v>
      </c>
      <c r="B92" s="137" t="s">
        <v>1713</v>
      </c>
      <c r="C92" s="57">
        <f>IF(B92='Scoring Keys'!$B$4,'Scoring Keys'!$D$4,IF(B92='Scoring Keys'!$B$5,'Scoring Keys'!$D$5,IF(B92='Scoring Keys'!$B$6,'Scoring Keys'!$D$6,IF(B92='Scoring Keys'!$B$7,'Scoring Keys'!$D$7,0))))</f>
        <v>0.9</v>
      </c>
      <c r="D92" s="127" t="s">
        <v>1766</v>
      </c>
      <c r="E92" s="57">
        <f>IF(D92='Scoring Keys'!$B$12,'Scoring Keys'!$D$12,IF(D92='Scoring Keys'!$B$13,'Scoring Keys'!$D$13,IF(D92='Scoring Keys'!$B$14,'Scoring Keys'!$D$14,IF(D92='Scoring Keys'!$B$15,'Scoring Keys'!$D$15,IF(D92='Scoring Keys'!$B$16,'Scoring Keys'!$D$16,0)))))</f>
        <v>0</v>
      </c>
      <c r="F92" s="57">
        <f t="shared" si="12"/>
        <v>0</v>
      </c>
      <c r="G92" s="136"/>
      <c r="H92" s="10" t="b">
        <f>OR(AND(C92='Scoring Keys'!$D$4,E92='Scoring Keys'!$D$14),AND(C92='Scoring Keys'!$D$4,E92='Scoring Keys'!$D$16),AND(C92='Scoring Keys'!$D$4,E92='Scoring Keys'!$D$17))</f>
        <v>0</v>
      </c>
      <c r="I92" s="10" t="b">
        <f>NOT(D92='Scoring Keys'!$B$18)</f>
        <v>0</v>
      </c>
      <c r="J92" s="150">
        <f t="shared" si="13"/>
        <v>1</v>
      </c>
      <c r="K92" s="150">
        <f t="shared" si="14"/>
        <v>0</v>
      </c>
    </row>
    <row r="93" spans="1:11" ht="30" customHeight="1">
      <c r="A93" s="23" t="s">
        <v>1264</v>
      </c>
      <c r="B93" s="137" t="s">
        <v>1713</v>
      </c>
      <c r="C93" s="57">
        <f>IF(B93='Scoring Keys'!$B$4,'Scoring Keys'!$D$4,IF(B93='Scoring Keys'!$B$5,'Scoring Keys'!$D$5,IF(B93='Scoring Keys'!$B$6,'Scoring Keys'!$D$6,IF(B93='Scoring Keys'!$B$7,'Scoring Keys'!$D$7,0))))</f>
        <v>0.9</v>
      </c>
      <c r="D93" s="127" t="s">
        <v>1766</v>
      </c>
      <c r="E93" s="57">
        <f>IF(D93='Scoring Keys'!$B$12,'Scoring Keys'!$D$12,IF(D93='Scoring Keys'!$B$13,'Scoring Keys'!$D$13,IF(D93='Scoring Keys'!$B$14,'Scoring Keys'!$D$14,IF(D93='Scoring Keys'!$B$15,'Scoring Keys'!$D$15,IF(D93='Scoring Keys'!$B$16,'Scoring Keys'!$D$16,0)))))</f>
        <v>0</v>
      </c>
      <c r="F93" s="57">
        <f t="shared" si="12"/>
        <v>0</v>
      </c>
      <c r="G93" s="136"/>
      <c r="H93" s="10" t="b">
        <f>OR(AND(C93='Scoring Keys'!$D$4,E93='Scoring Keys'!$D$14),AND(C93='Scoring Keys'!$D$4,E93='Scoring Keys'!$D$16),AND(C93='Scoring Keys'!$D$4,E93='Scoring Keys'!$D$17))</f>
        <v>0</v>
      </c>
      <c r="I93" s="10" t="b">
        <f>NOT(D93='Scoring Keys'!$B$18)</f>
        <v>0</v>
      </c>
      <c r="J93" s="150">
        <f t="shared" si="13"/>
        <v>1</v>
      </c>
      <c r="K93" s="150">
        <f t="shared" si="14"/>
        <v>0</v>
      </c>
    </row>
    <row r="94" spans="1:11" ht="30" customHeight="1">
      <c r="A94" s="23" t="s">
        <v>1265</v>
      </c>
      <c r="B94" s="137" t="s">
        <v>1713</v>
      </c>
      <c r="C94" s="57">
        <f>IF(B94='Scoring Keys'!$B$4,'Scoring Keys'!$D$4,IF(B94='Scoring Keys'!$B$5,'Scoring Keys'!$D$5,IF(B94='Scoring Keys'!$B$6,'Scoring Keys'!$D$6,IF(B94='Scoring Keys'!$B$7,'Scoring Keys'!$D$7,0))))</f>
        <v>0.9</v>
      </c>
      <c r="D94" s="127" t="s">
        <v>1766</v>
      </c>
      <c r="E94" s="57">
        <f>IF(D94='Scoring Keys'!$B$12,'Scoring Keys'!$D$12,IF(D94='Scoring Keys'!$B$13,'Scoring Keys'!$D$13,IF(D94='Scoring Keys'!$B$14,'Scoring Keys'!$D$14,IF(D94='Scoring Keys'!$B$15,'Scoring Keys'!$D$15,IF(D94='Scoring Keys'!$B$16,'Scoring Keys'!$D$16,0)))))</f>
        <v>0</v>
      </c>
      <c r="F94" s="57">
        <f t="shared" si="12"/>
        <v>0</v>
      </c>
      <c r="G94" s="136"/>
      <c r="H94" s="10" t="b">
        <f>OR(AND(C94='Scoring Keys'!$D$4,E94='Scoring Keys'!$D$14),AND(C94='Scoring Keys'!$D$4,E94='Scoring Keys'!$D$16),AND(C94='Scoring Keys'!$D$4,E94='Scoring Keys'!$D$17))</f>
        <v>0</v>
      </c>
      <c r="I94" s="10" t="b">
        <f>NOT(D94='Scoring Keys'!$B$18)</f>
        <v>0</v>
      </c>
      <c r="J94" s="150">
        <f t="shared" si="13"/>
        <v>1</v>
      </c>
      <c r="K94" s="150">
        <f t="shared" si="14"/>
        <v>0</v>
      </c>
    </row>
    <row r="95" spans="1:11" ht="63.75">
      <c r="A95" s="19" t="s">
        <v>1267</v>
      </c>
      <c r="B95" s="137" t="s">
        <v>1713</v>
      </c>
      <c r="C95" s="57">
        <f>IF(B95='Scoring Keys'!$B$4,'Scoring Keys'!$D$4,IF(B95='Scoring Keys'!$B$5,'Scoring Keys'!$D$5,IF(B95='Scoring Keys'!$B$6,'Scoring Keys'!$D$6,IF(B95='Scoring Keys'!$B$7,'Scoring Keys'!$D$7,0))))</f>
        <v>0.9</v>
      </c>
      <c r="D95" s="127" t="s">
        <v>1766</v>
      </c>
      <c r="E95" s="57">
        <f>IF(D95='Scoring Keys'!$B$12,'Scoring Keys'!$D$12,IF(D95='Scoring Keys'!$B$13,'Scoring Keys'!$D$13,IF(D95='Scoring Keys'!$B$14,'Scoring Keys'!$D$14,IF(D95='Scoring Keys'!$B$15,'Scoring Keys'!$D$15,IF(D95='Scoring Keys'!$B$16,'Scoring Keys'!$D$16,0)))))</f>
        <v>0</v>
      </c>
      <c r="F95" s="57">
        <f t="shared" si="12"/>
        <v>0</v>
      </c>
      <c r="G95" s="136"/>
      <c r="H95" s="10" t="b">
        <f>OR(AND(C95='Scoring Keys'!$D$4,E95='Scoring Keys'!$D$14),AND(C95='Scoring Keys'!$D$4,E95='Scoring Keys'!$D$16),AND(C95='Scoring Keys'!$D$4,E95='Scoring Keys'!$D$17))</f>
        <v>0</v>
      </c>
      <c r="I95" s="10" t="b">
        <f>NOT(D95='Scoring Keys'!$B$18)</f>
        <v>0</v>
      </c>
      <c r="J95" s="150">
        <f t="shared" si="13"/>
        <v>1</v>
      </c>
      <c r="K95" s="150">
        <f t="shared" si="14"/>
        <v>0</v>
      </c>
    </row>
    <row r="96" spans="1:11" ht="51">
      <c r="A96" s="19" t="s">
        <v>1268</v>
      </c>
      <c r="B96" s="137" t="s">
        <v>1713</v>
      </c>
      <c r="C96" s="57">
        <f>IF(B96='Scoring Keys'!$B$4,'Scoring Keys'!$D$4,IF(B96='Scoring Keys'!$B$5,'Scoring Keys'!$D$5,IF(B96='Scoring Keys'!$B$6,'Scoring Keys'!$D$6,IF(B96='Scoring Keys'!$B$7,'Scoring Keys'!$D$7,0))))</f>
        <v>0.9</v>
      </c>
      <c r="D96" s="127" t="s">
        <v>1766</v>
      </c>
      <c r="E96" s="57">
        <f>IF(D96='Scoring Keys'!$B$12,'Scoring Keys'!$D$12,IF(D96='Scoring Keys'!$B$13,'Scoring Keys'!$D$13,IF(D96='Scoring Keys'!$B$14,'Scoring Keys'!$D$14,IF(D96='Scoring Keys'!$B$15,'Scoring Keys'!$D$15,IF(D96='Scoring Keys'!$B$16,'Scoring Keys'!$D$16,0)))))</f>
        <v>0</v>
      </c>
      <c r="F96" s="57">
        <f t="shared" si="12"/>
        <v>0</v>
      </c>
      <c r="G96" s="136"/>
      <c r="H96" s="10" t="b">
        <f>OR(AND(C96='Scoring Keys'!$D$4,E96='Scoring Keys'!$D$14),AND(C96='Scoring Keys'!$D$4,E96='Scoring Keys'!$D$16),AND(C96='Scoring Keys'!$D$4,E96='Scoring Keys'!$D$17))</f>
        <v>0</v>
      </c>
      <c r="I96" s="10" t="b">
        <f>NOT(D96='Scoring Keys'!$B$18)</f>
        <v>0</v>
      </c>
      <c r="J96" s="150">
        <f t="shared" si="13"/>
        <v>1</v>
      </c>
      <c r="K96" s="150">
        <f t="shared" si="14"/>
        <v>0</v>
      </c>
    </row>
    <row r="97" spans="1:11" ht="15.75">
      <c r="A97" s="46" t="s">
        <v>587</v>
      </c>
      <c r="B97" s="140"/>
      <c r="C97" s="50"/>
      <c r="D97" s="244"/>
      <c r="E97" s="245"/>
      <c r="F97" s="245"/>
      <c r="G97" s="246"/>
    </row>
    <row r="98" spans="1:11" ht="30" customHeight="1">
      <c r="A98" s="19" t="s">
        <v>1269</v>
      </c>
      <c r="B98" s="137" t="s">
        <v>600</v>
      </c>
      <c r="C98" s="57">
        <f>IF(B98='Scoring Keys'!$B$4,'Scoring Keys'!$D$4,IF(B98='Scoring Keys'!$B$5,'Scoring Keys'!$D$5,IF(B98='Scoring Keys'!$B$6,'Scoring Keys'!$D$6,IF(B98='Scoring Keys'!$B$7,'Scoring Keys'!$D$7,0))))</f>
        <v>1</v>
      </c>
      <c r="D98" s="127" t="s">
        <v>1766</v>
      </c>
      <c r="E98" s="57">
        <f>IF(D98='Scoring Keys'!$B$12,'Scoring Keys'!$D$12,IF(D98='Scoring Keys'!$B$13,'Scoring Keys'!$D$13,IF(D98='Scoring Keys'!$B$14,'Scoring Keys'!$D$14,IF(D98='Scoring Keys'!$B$15,'Scoring Keys'!$D$15,IF(D98='Scoring Keys'!$B$16,'Scoring Keys'!$D$16,0)))))</f>
        <v>0</v>
      </c>
      <c r="F98" s="57">
        <f t="shared" ref="F98:F126" si="15">C98*E98</f>
        <v>0</v>
      </c>
      <c r="G98" s="136"/>
      <c r="H98" s="10" t="b">
        <f>OR(AND(C98='Scoring Keys'!$D$4,E98='Scoring Keys'!$D$14),AND(C98='Scoring Keys'!$D$4,E98='Scoring Keys'!$D$16),AND(C98='Scoring Keys'!$D$4,E98='Scoring Keys'!$D$17))</f>
        <v>1</v>
      </c>
      <c r="I98" s="10" t="b">
        <f>NOT(D98='Scoring Keys'!$B$18)</f>
        <v>0</v>
      </c>
      <c r="J98" s="150">
        <f t="shared" ref="J98:J126" si="16">IF(I98,0,1)</f>
        <v>1</v>
      </c>
      <c r="K98" s="150">
        <f t="shared" ref="K98:K126" si="17">IF(AND(H98,(I98)),1,0)</f>
        <v>0</v>
      </c>
    </row>
    <row r="99" spans="1:11" ht="30" customHeight="1">
      <c r="A99" s="23" t="s">
        <v>1270</v>
      </c>
      <c r="B99" s="137" t="s">
        <v>600</v>
      </c>
      <c r="C99" s="57">
        <f>IF(B99='Scoring Keys'!$B$4,'Scoring Keys'!$D$4,IF(B99='Scoring Keys'!$B$5,'Scoring Keys'!$D$5,IF(B99='Scoring Keys'!$B$6,'Scoring Keys'!$D$6,IF(B99='Scoring Keys'!$B$7,'Scoring Keys'!$D$7,0))))</f>
        <v>1</v>
      </c>
      <c r="D99" s="127" t="s">
        <v>1766</v>
      </c>
      <c r="E99" s="57">
        <f>IF(D99='Scoring Keys'!$B$12,'Scoring Keys'!$D$12,IF(D99='Scoring Keys'!$B$13,'Scoring Keys'!$D$13,IF(D99='Scoring Keys'!$B$14,'Scoring Keys'!$D$14,IF(D99='Scoring Keys'!$B$15,'Scoring Keys'!$D$15,IF(D99='Scoring Keys'!$B$16,'Scoring Keys'!$D$16,0)))))</f>
        <v>0</v>
      </c>
      <c r="F99" s="57">
        <f t="shared" si="15"/>
        <v>0</v>
      </c>
      <c r="G99" s="136"/>
      <c r="H99" s="10" t="b">
        <f>OR(AND(C99='Scoring Keys'!$D$4,E99='Scoring Keys'!$D$14),AND(C99='Scoring Keys'!$D$4,E99='Scoring Keys'!$D$16),AND(C99='Scoring Keys'!$D$4,E99='Scoring Keys'!$D$17))</f>
        <v>1</v>
      </c>
      <c r="I99" s="10" t="b">
        <f>NOT(D99='Scoring Keys'!$B$18)</f>
        <v>0</v>
      </c>
      <c r="J99" s="150">
        <f t="shared" si="16"/>
        <v>1</v>
      </c>
      <c r="K99" s="150">
        <f t="shared" si="17"/>
        <v>0</v>
      </c>
    </row>
    <row r="100" spans="1:11" ht="30" customHeight="1">
      <c r="A100" s="23" t="s">
        <v>1271</v>
      </c>
      <c r="B100" s="137" t="s">
        <v>600</v>
      </c>
      <c r="C100" s="57">
        <f>IF(B100='Scoring Keys'!$B$4,'Scoring Keys'!$D$4,IF(B100='Scoring Keys'!$B$5,'Scoring Keys'!$D$5,IF(B100='Scoring Keys'!$B$6,'Scoring Keys'!$D$6,IF(B100='Scoring Keys'!$B$7,'Scoring Keys'!$D$7,0))))</f>
        <v>1</v>
      </c>
      <c r="D100" s="127" t="s">
        <v>1766</v>
      </c>
      <c r="E100" s="57">
        <f>IF(D100='Scoring Keys'!$B$12,'Scoring Keys'!$D$12,IF(D100='Scoring Keys'!$B$13,'Scoring Keys'!$D$13,IF(D100='Scoring Keys'!$B$14,'Scoring Keys'!$D$14,IF(D100='Scoring Keys'!$B$15,'Scoring Keys'!$D$15,IF(D100='Scoring Keys'!$B$16,'Scoring Keys'!$D$16,0)))))</f>
        <v>0</v>
      </c>
      <c r="F100" s="57">
        <f t="shared" si="15"/>
        <v>0</v>
      </c>
      <c r="G100" s="136"/>
      <c r="H100" s="10" t="b">
        <f>OR(AND(C100='Scoring Keys'!$D$4,E100='Scoring Keys'!$D$14),AND(C100='Scoring Keys'!$D$4,E100='Scoring Keys'!$D$16),AND(C100='Scoring Keys'!$D$4,E100='Scoring Keys'!$D$17))</f>
        <v>1</v>
      </c>
      <c r="I100" s="10" t="b">
        <f>NOT(D100='Scoring Keys'!$B$18)</f>
        <v>0</v>
      </c>
      <c r="J100" s="150">
        <f t="shared" si="16"/>
        <v>1</v>
      </c>
      <c r="K100" s="150">
        <f t="shared" si="17"/>
        <v>0</v>
      </c>
    </row>
    <row r="101" spans="1:11" ht="30" customHeight="1">
      <c r="A101" s="23" t="s">
        <v>1272</v>
      </c>
      <c r="B101" s="137" t="s">
        <v>1713</v>
      </c>
      <c r="C101" s="57">
        <f>IF(B101='Scoring Keys'!$B$4,'Scoring Keys'!$D$4,IF(B101='Scoring Keys'!$B$5,'Scoring Keys'!$D$5,IF(B101='Scoring Keys'!$B$6,'Scoring Keys'!$D$6,IF(B101='Scoring Keys'!$B$7,'Scoring Keys'!$D$7,0))))</f>
        <v>0.9</v>
      </c>
      <c r="D101" s="127" t="s">
        <v>1766</v>
      </c>
      <c r="E101" s="57">
        <f>IF(D101='Scoring Keys'!$B$12,'Scoring Keys'!$D$12,IF(D101='Scoring Keys'!$B$13,'Scoring Keys'!$D$13,IF(D101='Scoring Keys'!$B$14,'Scoring Keys'!$D$14,IF(D101='Scoring Keys'!$B$15,'Scoring Keys'!$D$15,IF(D101='Scoring Keys'!$B$16,'Scoring Keys'!$D$16,0)))))</f>
        <v>0</v>
      </c>
      <c r="F101" s="57">
        <f t="shared" si="15"/>
        <v>0</v>
      </c>
      <c r="G101" s="136"/>
      <c r="H101" s="10" t="b">
        <f>OR(AND(C101='Scoring Keys'!$D$4,E101='Scoring Keys'!$D$14),AND(C101='Scoring Keys'!$D$4,E101='Scoring Keys'!$D$16),AND(C101='Scoring Keys'!$D$4,E101='Scoring Keys'!$D$17))</f>
        <v>0</v>
      </c>
      <c r="I101" s="10" t="b">
        <f>NOT(D101='Scoring Keys'!$B$18)</f>
        <v>0</v>
      </c>
      <c r="J101" s="150">
        <f t="shared" si="16"/>
        <v>1</v>
      </c>
      <c r="K101" s="150">
        <f t="shared" si="17"/>
        <v>0</v>
      </c>
    </row>
    <row r="102" spans="1:11" ht="30" customHeight="1">
      <c r="A102" s="23" t="s">
        <v>1273</v>
      </c>
      <c r="B102" s="137" t="s">
        <v>1713</v>
      </c>
      <c r="C102" s="57">
        <f>IF(B102='Scoring Keys'!$B$4,'Scoring Keys'!$D$4,IF(B102='Scoring Keys'!$B$5,'Scoring Keys'!$D$5,IF(B102='Scoring Keys'!$B$6,'Scoring Keys'!$D$6,IF(B102='Scoring Keys'!$B$7,'Scoring Keys'!$D$7,0))))</f>
        <v>0.9</v>
      </c>
      <c r="D102" s="127" t="s">
        <v>1766</v>
      </c>
      <c r="E102" s="57">
        <f>IF(D102='Scoring Keys'!$B$12,'Scoring Keys'!$D$12,IF(D102='Scoring Keys'!$B$13,'Scoring Keys'!$D$13,IF(D102='Scoring Keys'!$B$14,'Scoring Keys'!$D$14,IF(D102='Scoring Keys'!$B$15,'Scoring Keys'!$D$15,IF(D102='Scoring Keys'!$B$16,'Scoring Keys'!$D$16,0)))))</f>
        <v>0</v>
      </c>
      <c r="F102" s="57">
        <f t="shared" si="15"/>
        <v>0</v>
      </c>
      <c r="G102" s="136"/>
      <c r="H102" s="10" t="b">
        <f>OR(AND(C102='Scoring Keys'!$D$4,E102='Scoring Keys'!$D$14),AND(C102='Scoring Keys'!$D$4,E102='Scoring Keys'!$D$16),AND(C102='Scoring Keys'!$D$4,E102='Scoring Keys'!$D$17))</f>
        <v>0</v>
      </c>
      <c r="I102" s="10" t="b">
        <f>NOT(D102='Scoring Keys'!$B$18)</f>
        <v>0</v>
      </c>
      <c r="J102" s="150">
        <f t="shared" si="16"/>
        <v>1</v>
      </c>
      <c r="K102" s="150">
        <f t="shared" si="17"/>
        <v>0</v>
      </c>
    </row>
    <row r="103" spans="1:11" ht="30" customHeight="1">
      <c r="A103" s="23" t="s">
        <v>1274</v>
      </c>
      <c r="B103" s="137" t="s">
        <v>1713</v>
      </c>
      <c r="C103" s="57">
        <f>IF(B103='Scoring Keys'!$B$4,'Scoring Keys'!$D$4,IF(B103='Scoring Keys'!$B$5,'Scoring Keys'!$D$5,IF(B103='Scoring Keys'!$B$6,'Scoring Keys'!$D$6,IF(B103='Scoring Keys'!$B$7,'Scoring Keys'!$D$7,0))))</f>
        <v>0.9</v>
      </c>
      <c r="D103" s="127" t="s">
        <v>1766</v>
      </c>
      <c r="E103" s="57">
        <f>IF(D103='Scoring Keys'!$B$12,'Scoring Keys'!$D$12,IF(D103='Scoring Keys'!$B$13,'Scoring Keys'!$D$13,IF(D103='Scoring Keys'!$B$14,'Scoring Keys'!$D$14,IF(D103='Scoring Keys'!$B$15,'Scoring Keys'!$D$15,IF(D103='Scoring Keys'!$B$16,'Scoring Keys'!$D$16,0)))))</f>
        <v>0</v>
      </c>
      <c r="F103" s="57">
        <f t="shared" si="15"/>
        <v>0</v>
      </c>
      <c r="G103" s="136"/>
      <c r="H103" s="10" t="b">
        <f>OR(AND(C103='Scoring Keys'!$D$4,E103='Scoring Keys'!$D$14),AND(C103='Scoring Keys'!$D$4,E103='Scoring Keys'!$D$16),AND(C103='Scoring Keys'!$D$4,E103='Scoring Keys'!$D$17))</f>
        <v>0</v>
      </c>
      <c r="I103" s="10" t="b">
        <f>NOT(D103='Scoring Keys'!$B$18)</f>
        <v>0</v>
      </c>
      <c r="J103" s="150">
        <f t="shared" si="16"/>
        <v>1</v>
      </c>
      <c r="K103" s="150">
        <f t="shared" si="17"/>
        <v>0</v>
      </c>
    </row>
    <row r="104" spans="1:11" ht="51">
      <c r="A104" s="23" t="s">
        <v>1275</v>
      </c>
      <c r="B104" s="137" t="s">
        <v>1713</v>
      </c>
      <c r="C104" s="57">
        <f>IF(B104='Scoring Keys'!$B$4,'Scoring Keys'!$D$4,IF(B104='Scoring Keys'!$B$5,'Scoring Keys'!$D$5,IF(B104='Scoring Keys'!$B$6,'Scoring Keys'!$D$6,IF(B104='Scoring Keys'!$B$7,'Scoring Keys'!$D$7,0))))</f>
        <v>0.9</v>
      </c>
      <c r="D104" s="127" t="s">
        <v>1766</v>
      </c>
      <c r="E104" s="57">
        <f>IF(D104='Scoring Keys'!$B$12,'Scoring Keys'!$D$12,IF(D104='Scoring Keys'!$B$13,'Scoring Keys'!$D$13,IF(D104='Scoring Keys'!$B$14,'Scoring Keys'!$D$14,IF(D104='Scoring Keys'!$B$15,'Scoring Keys'!$D$15,IF(D104='Scoring Keys'!$B$16,'Scoring Keys'!$D$16,0)))))</f>
        <v>0</v>
      </c>
      <c r="F104" s="57">
        <f t="shared" si="15"/>
        <v>0</v>
      </c>
      <c r="G104" s="136"/>
      <c r="H104" s="10" t="b">
        <f>OR(AND(C104='Scoring Keys'!$D$4,E104='Scoring Keys'!$D$14),AND(C104='Scoring Keys'!$D$4,E104='Scoring Keys'!$D$16),AND(C104='Scoring Keys'!$D$4,E104='Scoring Keys'!$D$17))</f>
        <v>0</v>
      </c>
      <c r="I104" s="10" t="b">
        <f>NOT(D104='Scoring Keys'!$B$18)</f>
        <v>0</v>
      </c>
      <c r="J104" s="150">
        <f t="shared" si="16"/>
        <v>1</v>
      </c>
      <c r="K104" s="150">
        <f t="shared" si="17"/>
        <v>0</v>
      </c>
    </row>
    <row r="105" spans="1:11" ht="30" customHeight="1">
      <c r="A105" s="23" t="s">
        <v>1276</v>
      </c>
      <c r="B105" s="137" t="s">
        <v>1713</v>
      </c>
      <c r="C105" s="57">
        <f>IF(B105='Scoring Keys'!$B$4,'Scoring Keys'!$D$4,IF(B105='Scoring Keys'!$B$5,'Scoring Keys'!$D$5,IF(B105='Scoring Keys'!$B$6,'Scoring Keys'!$D$6,IF(B105='Scoring Keys'!$B$7,'Scoring Keys'!$D$7,0))))</f>
        <v>0.9</v>
      </c>
      <c r="D105" s="127" t="s">
        <v>1766</v>
      </c>
      <c r="E105" s="57">
        <f>IF(D105='Scoring Keys'!$B$12,'Scoring Keys'!$D$12,IF(D105='Scoring Keys'!$B$13,'Scoring Keys'!$D$13,IF(D105='Scoring Keys'!$B$14,'Scoring Keys'!$D$14,IF(D105='Scoring Keys'!$B$15,'Scoring Keys'!$D$15,IF(D105='Scoring Keys'!$B$16,'Scoring Keys'!$D$16,0)))))</f>
        <v>0</v>
      </c>
      <c r="F105" s="57">
        <f t="shared" si="15"/>
        <v>0</v>
      </c>
      <c r="G105" s="136"/>
      <c r="H105" s="10" t="b">
        <f>OR(AND(C105='Scoring Keys'!$D$4,E105='Scoring Keys'!$D$14),AND(C105='Scoring Keys'!$D$4,E105='Scoring Keys'!$D$16),AND(C105='Scoring Keys'!$D$4,E105='Scoring Keys'!$D$17))</f>
        <v>0</v>
      </c>
      <c r="I105" s="10" t="b">
        <f>NOT(D105='Scoring Keys'!$B$18)</f>
        <v>0</v>
      </c>
      <c r="J105" s="150">
        <f t="shared" si="16"/>
        <v>1</v>
      </c>
      <c r="K105" s="150">
        <f t="shared" si="17"/>
        <v>0</v>
      </c>
    </row>
    <row r="106" spans="1:11" ht="30" customHeight="1">
      <c r="A106" s="23" t="s">
        <v>1277</v>
      </c>
      <c r="B106" s="137" t="s">
        <v>1713</v>
      </c>
      <c r="C106" s="57">
        <f>IF(B106='Scoring Keys'!$B$4,'Scoring Keys'!$D$4,IF(B106='Scoring Keys'!$B$5,'Scoring Keys'!$D$5,IF(B106='Scoring Keys'!$B$6,'Scoring Keys'!$D$6,IF(B106='Scoring Keys'!$B$7,'Scoring Keys'!$D$7,0))))</f>
        <v>0.9</v>
      </c>
      <c r="D106" s="127" t="s">
        <v>1766</v>
      </c>
      <c r="E106" s="57">
        <f>IF(D106='Scoring Keys'!$B$12,'Scoring Keys'!$D$12,IF(D106='Scoring Keys'!$B$13,'Scoring Keys'!$D$13,IF(D106='Scoring Keys'!$B$14,'Scoring Keys'!$D$14,IF(D106='Scoring Keys'!$B$15,'Scoring Keys'!$D$15,IF(D106='Scoring Keys'!$B$16,'Scoring Keys'!$D$16,0)))))</f>
        <v>0</v>
      </c>
      <c r="F106" s="57">
        <f t="shared" si="15"/>
        <v>0</v>
      </c>
      <c r="G106" s="136"/>
      <c r="H106" s="10" t="b">
        <f>OR(AND(C106='Scoring Keys'!$D$4,E106='Scoring Keys'!$D$14),AND(C106='Scoring Keys'!$D$4,E106='Scoring Keys'!$D$16),AND(C106='Scoring Keys'!$D$4,E106='Scoring Keys'!$D$17))</f>
        <v>0</v>
      </c>
      <c r="I106" s="10" t="b">
        <f>NOT(D106='Scoring Keys'!$B$18)</f>
        <v>0</v>
      </c>
      <c r="J106" s="150">
        <f t="shared" si="16"/>
        <v>1</v>
      </c>
      <c r="K106" s="150">
        <f t="shared" si="17"/>
        <v>0</v>
      </c>
    </row>
    <row r="107" spans="1:11" ht="30" customHeight="1">
      <c r="A107" s="23" t="s">
        <v>1278</v>
      </c>
      <c r="B107" s="137" t="s">
        <v>1713</v>
      </c>
      <c r="C107" s="57">
        <f>IF(B107='Scoring Keys'!$B$4,'Scoring Keys'!$D$4,IF(B107='Scoring Keys'!$B$5,'Scoring Keys'!$D$5,IF(B107='Scoring Keys'!$B$6,'Scoring Keys'!$D$6,IF(B107='Scoring Keys'!$B$7,'Scoring Keys'!$D$7,0))))</f>
        <v>0.9</v>
      </c>
      <c r="D107" s="127" t="s">
        <v>1766</v>
      </c>
      <c r="E107" s="57">
        <f>IF(D107='Scoring Keys'!$B$12,'Scoring Keys'!$D$12,IF(D107='Scoring Keys'!$B$13,'Scoring Keys'!$D$13,IF(D107='Scoring Keys'!$B$14,'Scoring Keys'!$D$14,IF(D107='Scoring Keys'!$B$15,'Scoring Keys'!$D$15,IF(D107='Scoring Keys'!$B$16,'Scoring Keys'!$D$16,0)))))</f>
        <v>0</v>
      </c>
      <c r="F107" s="57">
        <f t="shared" si="15"/>
        <v>0</v>
      </c>
      <c r="G107" s="136"/>
      <c r="H107" s="10" t="b">
        <f>OR(AND(C107='Scoring Keys'!$D$4,E107='Scoring Keys'!$D$14),AND(C107='Scoring Keys'!$D$4,E107='Scoring Keys'!$D$16),AND(C107='Scoring Keys'!$D$4,E107='Scoring Keys'!$D$17))</f>
        <v>0</v>
      </c>
      <c r="I107" s="10" t="b">
        <f>NOT(D107='Scoring Keys'!$B$18)</f>
        <v>0</v>
      </c>
      <c r="J107" s="150">
        <f t="shared" si="16"/>
        <v>1</v>
      </c>
      <c r="K107" s="150">
        <f t="shared" si="17"/>
        <v>0</v>
      </c>
    </row>
    <row r="108" spans="1:11" ht="38.25">
      <c r="A108" s="19" t="s">
        <v>1558</v>
      </c>
      <c r="B108" s="137" t="s">
        <v>1713</v>
      </c>
      <c r="C108" s="57">
        <f>IF(B108='Scoring Keys'!$B$4,'Scoring Keys'!$D$4,IF(B108='Scoring Keys'!$B$5,'Scoring Keys'!$D$5,IF(B108='Scoring Keys'!$B$6,'Scoring Keys'!$D$6,IF(B108='Scoring Keys'!$B$7,'Scoring Keys'!$D$7,0))))</f>
        <v>0.9</v>
      </c>
      <c r="D108" s="127" t="s">
        <v>1766</v>
      </c>
      <c r="E108" s="57">
        <f>IF(D108='Scoring Keys'!$B$12,'Scoring Keys'!$D$12,IF(D108='Scoring Keys'!$B$13,'Scoring Keys'!$D$13,IF(D108='Scoring Keys'!$B$14,'Scoring Keys'!$D$14,IF(D108='Scoring Keys'!$B$15,'Scoring Keys'!$D$15,IF(D108='Scoring Keys'!$B$16,'Scoring Keys'!$D$16,0)))))</f>
        <v>0</v>
      </c>
      <c r="F108" s="57">
        <f t="shared" si="15"/>
        <v>0</v>
      </c>
      <c r="G108" s="136"/>
      <c r="H108" s="10" t="b">
        <f>OR(AND(C108='Scoring Keys'!$D$4,E108='Scoring Keys'!$D$14),AND(C108='Scoring Keys'!$D$4,E108='Scoring Keys'!$D$16),AND(C108='Scoring Keys'!$D$4,E108='Scoring Keys'!$D$17))</f>
        <v>0</v>
      </c>
      <c r="I108" s="10" t="b">
        <f>NOT(D108='Scoring Keys'!$B$18)</f>
        <v>0</v>
      </c>
      <c r="J108" s="150">
        <f t="shared" si="16"/>
        <v>1</v>
      </c>
      <c r="K108" s="150">
        <f t="shared" si="17"/>
        <v>0</v>
      </c>
    </row>
    <row r="109" spans="1:11" ht="38.25">
      <c r="A109" s="23" t="s">
        <v>1289</v>
      </c>
      <c r="B109" s="137" t="s">
        <v>1713</v>
      </c>
      <c r="C109" s="57">
        <f>IF(B109='Scoring Keys'!$B$4,'Scoring Keys'!$D$4,IF(B109='Scoring Keys'!$B$5,'Scoring Keys'!$D$5,IF(B109='Scoring Keys'!$B$6,'Scoring Keys'!$D$6,IF(B109='Scoring Keys'!$B$7,'Scoring Keys'!$D$7,0))))</f>
        <v>0.9</v>
      </c>
      <c r="D109" s="127" t="s">
        <v>1766</v>
      </c>
      <c r="E109" s="57">
        <f>IF(D109='Scoring Keys'!$B$12,'Scoring Keys'!$D$12,IF(D109='Scoring Keys'!$B$13,'Scoring Keys'!$D$13,IF(D109='Scoring Keys'!$B$14,'Scoring Keys'!$D$14,IF(D109='Scoring Keys'!$B$15,'Scoring Keys'!$D$15,IF(D109='Scoring Keys'!$B$16,'Scoring Keys'!$D$16,0)))))</f>
        <v>0</v>
      </c>
      <c r="F109" s="57">
        <f t="shared" si="15"/>
        <v>0</v>
      </c>
      <c r="G109" s="136"/>
      <c r="H109" s="10" t="b">
        <f>OR(AND(C109='Scoring Keys'!$D$4,E109='Scoring Keys'!$D$14),AND(C109='Scoring Keys'!$D$4,E109='Scoring Keys'!$D$16),AND(C109='Scoring Keys'!$D$4,E109='Scoring Keys'!$D$17))</f>
        <v>0</v>
      </c>
      <c r="I109" s="10" t="b">
        <f>NOT(D109='Scoring Keys'!$B$18)</f>
        <v>0</v>
      </c>
      <c r="J109" s="150">
        <f t="shared" si="16"/>
        <v>1</v>
      </c>
      <c r="K109" s="150">
        <f t="shared" si="17"/>
        <v>0</v>
      </c>
    </row>
    <row r="110" spans="1:11" ht="25.5">
      <c r="A110" s="19" t="s">
        <v>1290</v>
      </c>
      <c r="B110" s="137" t="s">
        <v>600</v>
      </c>
      <c r="C110" s="57">
        <f>IF(B110='Scoring Keys'!$B$4,'Scoring Keys'!$D$4,IF(B110='Scoring Keys'!$B$5,'Scoring Keys'!$D$5,IF(B110='Scoring Keys'!$B$6,'Scoring Keys'!$D$6,IF(B110='Scoring Keys'!$B$7,'Scoring Keys'!$D$7,0))))</f>
        <v>1</v>
      </c>
      <c r="D110" s="127" t="s">
        <v>1766</v>
      </c>
      <c r="E110" s="57">
        <f>IF(D110='Scoring Keys'!$B$12,'Scoring Keys'!$D$12,IF(D110='Scoring Keys'!$B$13,'Scoring Keys'!$D$13,IF(D110='Scoring Keys'!$B$14,'Scoring Keys'!$D$14,IF(D110='Scoring Keys'!$B$15,'Scoring Keys'!$D$15,IF(D110='Scoring Keys'!$B$16,'Scoring Keys'!$D$16,0)))))</f>
        <v>0</v>
      </c>
      <c r="F110" s="57">
        <f t="shared" si="15"/>
        <v>0</v>
      </c>
      <c r="G110" s="136"/>
      <c r="H110" s="10" t="b">
        <f>OR(AND(C110='Scoring Keys'!$D$4,E110='Scoring Keys'!$D$14),AND(C110='Scoring Keys'!$D$4,E110='Scoring Keys'!$D$16),AND(C110='Scoring Keys'!$D$4,E110='Scoring Keys'!$D$17))</f>
        <v>1</v>
      </c>
      <c r="I110" s="10" t="b">
        <f>NOT(D110='Scoring Keys'!$B$18)</f>
        <v>0</v>
      </c>
      <c r="J110" s="150">
        <f t="shared" si="16"/>
        <v>1</v>
      </c>
      <c r="K110" s="150">
        <f t="shared" si="17"/>
        <v>0</v>
      </c>
    </row>
    <row r="111" spans="1:11" ht="25.5">
      <c r="A111" s="19" t="s">
        <v>1291</v>
      </c>
      <c r="B111" s="137" t="s">
        <v>600</v>
      </c>
      <c r="C111" s="57">
        <f>IF(B111='Scoring Keys'!$B$4,'Scoring Keys'!$D$4,IF(B111='Scoring Keys'!$B$5,'Scoring Keys'!$D$5,IF(B111='Scoring Keys'!$B$6,'Scoring Keys'!$D$6,IF(B111='Scoring Keys'!$B$7,'Scoring Keys'!$D$7,0))))</f>
        <v>1</v>
      </c>
      <c r="D111" s="127" t="s">
        <v>1766</v>
      </c>
      <c r="E111" s="57">
        <f>IF(D111='Scoring Keys'!$B$12,'Scoring Keys'!$D$12,IF(D111='Scoring Keys'!$B$13,'Scoring Keys'!$D$13,IF(D111='Scoring Keys'!$B$14,'Scoring Keys'!$D$14,IF(D111='Scoring Keys'!$B$15,'Scoring Keys'!$D$15,IF(D111='Scoring Keys'!$B$16,'Scoring Keys'!$D$16,0)))))</f>
        <v>0</v>
      </c>
      <c r="F111" s="57">
        <f t="shared" si="15"/>
        <v>0</v>
      </c>
      <c r="G111" s="136"/>
      <c r="H111" s="10" t="b">
        <f>OR(AND(C111='Scoring Keys'!$D$4,E111='Scoring Keys'!$D$14),AND(C111='Scoring Keys'!$D$4,E111='Scoring Keys'!$D$16),AND(C111='Scoring Keys'!$D$4,E111='Scoring Keys'!$D$17))</f>
        <v>1</v>
      </c>
      <c r="I111" s="10" t="b">
        <f>NOT(D111='Scoring Keys'!$B$18)</f>
        <v>0</v>
      </c>
      <c r="J111" s="150">
        <f t="shared" si="16"/>
        <v>1</v>
      </c>
      <c r="K111" s="150">
        <f t="shared" si="17"/>
        <v>0</v>
      </c>
    </row>
    <row r="112" spans="1:11" ht="25.5">
      <c r="A112" s="19" t="s">
        <v>1292</v>
      </c>
      <c r="B112" s="137" t="s">
        <v>1713</v>
      </c>
      <c r="C112" s="57">
        <f>IF(B112='Scoring Keys'!$B$4,'Scoring Keys'!$D$4,IF(B112='Scoring Keys'!$B$5,'Scoring Keys'!$D$5,IF(B112='Scoring Keys'!$B$6,'Scoring Keys'!$D$6,IF(B112='Scoring Keys'!$B$7,'Scoring Keys'!$D$7,0))))</f>
        <v>0.9</v>
      </c>
      <c r="D112" s="127" t="s">
        <v>1766</v>
      </c>
      <c r="E112" s="57">
        <f>IF(D112='Scoring Keys'!$B$12,'Scoring Keys'!$D$12,IF(D112='Scoring Keys'!$B$13,'Scoring Keys'!$D$13,IF(D112='Scoring Keys'!$B$14,'Scoring Keys'!$D$14,IF(D112='Scoring Keys'!$B$15,'Scoring Keys'!$D$15,IF(D112='Scoring Keys'!$B$16,'Scoring Keys'!$D$16,0)))))</f>
        <v>0</v>
      </c>
      <c r="F112" s="57">
        <f t="shared" si="15"/>
        <v>0</v>
      </c>
      <c r="G112" s="136"/>
      <c r="H112" s="10" t="b">
        <f>OR(AND(C112='Scoring Keys'!$D$4,E112='Scoring Keys'!$D$14),AND(C112='Scoring Keys'!$D$4,E112='Scoring Keys'!$D$16),AND(C112='Scoring Keys'!$D$4,E112='Scoring Keys'!$D$17))</f>
        <v>0</v>
      </c>
      <c r="I112" s="10" t="b">
        <f>NOT(D112='Scoring Keys'!$B$18)</f>
        <v>0</v>
      </c>
      <c r="J112" s="150">
        <f t="shared" si="16"/>
        <v>1</v>
      </c>
      <c r="K112" s="150">
        <f t="shared" si="17"/>
        <v>0</v>
      </c>
    </row>
    <row r="113" spans="1:11" ht="51">
      <c r="A113" s="19" t="s">
        <v>1293</v>
      </c>
      <c r="B113" s="137" t="s">
        <v>600</v>
      </c>
      <c r="C113" s="57">
        <f>IF(B113='Scoring Keys'!$B$4,'Scoring Keys'!$D$4,IF(B113='Scoring Keys'!$B$5,'Scoring Keys'!$D$5,IF(B113='Scoring Keys'!$B$6,'Scoring Keys'!$D$6,IF(B113='Scoring Keys'!$B$7,'Scoring Keys'!$D$7,0))))</f>
        <v>1</v>
      </c>
      <c r="D113" s="127" t="s">
        <v>1766</v>
      </c>
      <c r="E113" s="57">
        <f>IF(D113='Scoring Keys'!$B$12,'Scoring Keys'!$D$12,IF(D113='Scoring Keys'!$B$13,'Scoring Keys'!$D$13,IF(D113='Scoring Keys'!$B$14,'Scoring Keys'!$D$14,IF(D113='Scoring Keys'!$B$15,'Scoring Keys'!$D$15,IF(D113='Scoring Keys'!$B$16,'Scoring Keys'!$D$16,0)))))</f>
        <v>0</v>
      </c>
      <c r="F113" s="57">
        <f t="shared" si="15"/>
        <v>0</v>
      </c>
      <c r="G113" s="136"/>
      <c r="H113" s="10" t="b">
        <f>OR(AND(C113='Scoring Keys'!$D$4,E113='Scoring Keys'!$D$14),AND(C113='Scoring Keys'!$D$4,E113='Scoring Keys'!$D$16),AND(C113='Scoring Keys'!$D$4,E113='Scoring Keys'!$D$17))</f>
        <v>1</v>
      </c>
      <c r="I113" s="10" t="b">
        <f>NOT(D113='Scoring Keys'!$B$18)</f>
        <v>0</v>
      </c>
      <c r="J113" s="150">
        <f t="shared" si="16"/>
        <v>1</v>
      </c>
      <c r="K113" s="150">
        <f t="shared" si="17"/>
        <v>0</v>
      </c>
    </row>
    <row r="114" spans="1:11" ht="25.5">
      <c r="A114" s="19" t="s">
        <v>1294</v>
      </c>
      <c r="B114" s="137" t="s">
        <v>600</v>
      </c>
      <c r="C114" s="57">
        <f>IF(B114='Scoring Keys'!$B$4,'Scoring Keys'!$D$4,IF(B114='Scoring Keys'!$B$5,'Scoring Keys'!$D$5,IF(B114='Scoring Keys'!$B$6,'Scoring Keys'!$D$6,IF(B114='Scoring Keys'!$B$7,'Scoring Keys'!$D$7,0))))</f>
        <v>1</v>
      </c>
      <c r="D114" s="127" t="s">
        <v>1766</v>
      </c>
      <c r="E114" s="57">
        <f>IF(D114='Scoring Keys'!$B$12,'Scoring Keys'!$D$12,IF(D114='Scoring Keys'!$B$13,'Scoring Keys'!$D$13,IF(D114='Scoring Keys'!$B$14,'Scoring Keys'!$D$14,IF(D114='Scoring Keys'!$B$15,'Scoring Keys'!$D$15,IF(D114='Scoring Keys'!$B$16,'Scoring Keys'!$D$16,0)))))</f>
        <v>0</v>
      </c>
      <c r="F114" s="57">
        <f t="shared" si="15"/>
        <v>0</v>
      </c>
      <c r="G114" s="136"/>
      <c r="H114" s="10" t="b">
        <f>OR(AND(C114='Scoring Keys'!$D$4,E114='Scoring Keys'!$D$14),AND(C114='Scoring Keys'!$D$4,E114='Scoring Keys'!$D$16),AND(C114='Scoring Keys'!$D$4,E114='Scoring Keys'!$D$17))</f>
        <v>1</v>
      </c>
      <c r="I114" s="10" t="b">
        <f>NOT(D114='Scoring Keys'!$B$18)</f>
        <v>0</v>
      </c>
      <c r="J114" s="150">
        <f t="shared" si="16"/>
        <v>1</v>
      </c>
      <c r="K114" s="150">
        <f t="shared" si="17"/>
        <v>0</v>
      </c>
    </row>
    <row r="115" spans="1:11" ht="25.5">
      <c r="A115" s="19" t="s">
        <v>1295</v>
      </c>
      <c r="B115" s="137" t="s">
        <v>600</v>
      </c>
      <c r="C115" s="57">
        <f>IF(B115='Scoring Keys'!$B$4,'Scoring Keys'!$D$4,IF(B115='Scoring Keys'!$B$5,'Scoring Keys'!$D$5,IF(B115='Scoring Keys'!$B$6,'Scoring Keys'!$D$6,IF(B115='Scoring Keys'!$B$7,'Scoring Keys'!$D$7,0))))</f>
        <v>1</v>
      </c>
      <c r="D115" s="127" t="s">
        <v>1766</v>
      </c>
      <c r="E115" s="57">
        <f>IF(D115='Scoring Keys'!$B$12,'Scoring Keys'!$D$12,IF(D115='Scoring Keys'!$B$13,'Scoring Keys'!$D$13,IF(D115='Scoring Keys'!$B$14,'Scoring Keys'!$D$14,IF(D115='Scoring Keys'!$B$15,'Scoring Keys'!$D$15,IF(D115='Scoring Keys'!$B$16,'Scoring Keys'!$D$16,0)))))</f>
        <v>0</v>
      </c>
      <c r="F115" s="57">
        <f t="shared" si="15"/>
        <v>0</v>
      </c>
      <c r="G115" s="136"/>
      <c r="H115" s="10" t="b">
        <f>OR(AND(C115='Scoring Keys'!$D$4,E115='Scoring Keys'!$D$14),AND(C115='Scoring Keys'!$D$4,E115='Scoring Keys'!$D$16),AND(C115='Scoring Keys'!$D$4,E115='Scoring Keys'!$D$17))</f>
        <v>1</v>
      </c>
      <c r="I115" s="10" t="b">
        <f>NOT(D115='Scoring Keys'!$B$18)</f>
        <v>0</v>
      </c>
      <c r="J115" s="150">
        <f t="shared" si="16"/>
        <v>1</v>
      </c>
      <c r="K115" s="150">
        <f t="shared" si="17"/>
        <v>0</v>
      </c>
    </row>
    <row r="116" spans="1:11" ht="140.25">
      <c r="A116" s="23" t="s">
        <v>1254</v>
      </c>
      <c r="B116" s="137" t="s">
        <v>1713</v>
      </c>
      <c r="C116" s="57">
        <f>IF(B116='Scoring Keys'!$B$4,'Scoring Keys'!$D$4,IF(B116='Scoring Keys'!$B$5,'Scoring Keys'!$D$5,IF(B116='Scoring Keys'!$B$6,'Scoring Keys'!$D$6,IF(B116='Scoring Keys'!$B$7,'Scoring Keys'!$D$7,0))))</f>
        <v>0.9</v>
      </c>
      <c r="D116" s="127" t="s">
        <v>1766</v>
      </c>
      <c r="E116" s="57">
        <f>IF(D116='Scoring Keys'!$B$12,'Scoring Keys'!$D$12,IF(D116='Scoring Keys'!$B$13,'Scoring Keys'!$D$13,IF(D116='Scoring Keys'!$B$14,'Scoring Keys'!$D$14,IF(D116='Scoring Keys'!$B$15,'Scoring Keys'!$D$15,IF(D116='Scoring Keys'!$B$16,'Scoring Keys'!$D$16,0)))))</f>
        <v>0</v>
      </c>
      <c r="F116" s="57">
        <f t="shared" si="15"/>
        <v>0</v>
      </c>
      <c r="G116" s="136"/>
      <c r="H116" s="10" t="b">
        <f>OR(AND(C116='Scoring Keys'!$D$4,E116='Scoring Keys'!$D$14),AND(C116='Scoring Keys'!$D$4,E116='Scoring Keys'!$D$16),AND(C116='Scoring Keys'!$D$4,E116='Scoring Keys'!$D$17))</f>
        <v>0</v>
      </c>
      <c r="I116" s="10" t="b">
        <f>NOT(D116='Scoring Keys'!$B$18)</f>
        <v>0</v>
      </c>
      <c r="J116" s="150">
        <f t="shared" si="16"/>
        <v>1</v>
      </c>
      <c r="K116" s="150">
        <f t="shared" si="17"/>
        <v>0</v>
      </c>
    </row>
    <row r="117" spans="1:11" ht="38.25">
      <c r="A117" s="23" t="s">
        <v>1279</v>
      </c>
      <c r="B117" s="137" t="s">
        <v>600</v>
      </c>
      <c r="C117" s="57">
        <f>IF(B117='Scoring Keys'!$B$4,'Scoring Keys'!$D$4,IF(B117='Scoring Keys'!$B$5,'Scoring Keys'!$D$5,IF(B117='Scoring Keys'!$B$6,'Scoring Keys'!$D$6,IF(B117='Scoring Keys'!$B$7,'Scoring Keys'!$D$7,0))))</f>
        <v>1</v>
      </c>
      <c r="D117" s="127" t="s">
        <v>1766</v>
      </c>
      <c r="E117" s="57">
        <f>IF(D117='Scoring Keys'!$B$12,'Scoring Keys'!$D$12,IF(D117='Scoring Keys'!$B$13,'Scoring Keys'!$D$13,IF(D117='Scoring Keys'!$B$14,'Scoring Keys'!$D$14,IF(D117='Scoring Keys'!$B$15,'Scoring Keys'!$D$15,IF(D117='Scoring Keys'!$B$16,'Scoring Keys'!$D$16,0)))))</f>
        <v>0</v>
      </c>
      <c r="F117" s="57">
        <f t="shared" si="15"/>
        <v>0</v>
      </c>
      <c r="G117" s="136"/>
      <c r="H117" s="10" t="b">
        <f>OR(AND(C117='Scoring Keys'!$D$4,E117='Scoring Keys'!$D$14),AND(C117='Scoring Keys'!$D$4,E117='Scoring Keys'!$D$16),AND(C117='Scoring Keys'!$D$4,E117='Scoring Keys'!$D$17))</f>
        <v>1</v>
      </c>
      <c r="I117" s="10" t="b">
        <f>NOT(D117='Scoring Keys'!$B$18)</f>
        <v>0</v>
      </c>
      <c r="J117" s="150">
        <f t="shared" si="16"/>
        <v>1</v>
      </c>
      <c r="K117" s="150">
        <f t="shared" si="17"/>
        <v>0</v>
      </c>
    </row>
    <row r="118" spans="1:11" ht="30" customHeight="1">
      <c r="A118" s="23" t="s">
        <v>1280</v>
      </c>
      <c r="B118" s="137" t="s">
        <v>600</v>
      </c>
      <c r="C118" s="57">
        <f>IF(B118='Scoring Keys'!$B$4,'Scoring Keys'!$D$4,IF(B118='Scoring Keys'!$B$5,'Scoring Keys'!$D$5,IF(B118='Scoring Keys'!$B$6,'Scoring Keys'!$D$6,IF(B118='Scoring Keys'!$B$7,'Scoring Keys'!$D$7,0))))</f>
        <v>1</v>
      </c>
      <c r="D118" s="127" t="s">
        <v>1766</v>
      </c>
      <c r="E118" s="57">
        <f>IF(D118='Scoring Keys'!$B$12,'Scoring Keys'!$D$12,IF(D118='Scoring Keys'!$B$13,'Scoring Keys'!$D$13,IF(D118='Scoring Keys'!$B$14,'Scoring Keys'!$D$14,IF(D118='Scoring Keys'!$B$15,'Scoring Keys'!$D$15,IF(D118='Scoring Keys'!$B$16,'Scoring Keys'!$D$16,0)))))</f>
        <v>0</v>
      </c>
      <c r="F118" s="57">
        <f t="shared" si="15"/>
        <v>0</v>
      </c>
      <c r="G118" s="136"/>
      <c r="H118" s="10" t="b">
        <f>OR(AND(C118='Scoring Keys'!$D$4,E118='Scoring Keys'!$D$14),AND(C118='Scoring Keys'!$D$4,E118='Scoring Keys'!$D$16),AND(C118='Scoring Keys'!$D$4,E118='Scoring Keys'!$D$17))</f>
        <v>1</v>
      </c>
      <c r="I118" s="10" t="b">
        <f>NOT(D118='Scoring Keys'!$B$18)</f>
        <v>0</v>
      </c>
      <c r="J118" s="150">
        <f t="shared" si="16"/>
        <v>1</v>
      </c>
      <c r="K118" s="150">
        <f t="shared" si="17"/>
        <v>0</v>
      </c>
    </row>
    <row r="119" spans="1:11" ht="30" customHeight="1">
      <c r="A119" s="23" t="s">
        <v>1281</v>
      </c>
      <c r="B119" s="137" t="s">
        <v>600</v>
      </c>
      <c r="C119" s="57">
        <f>IF(B119='Scoring Keys'!$B$4,'Scoring Keys'!$D$4,IF(B119='Scoring Keys'!$B$5,'Scoring Keys'!$D$5,IF(B119='Scoring Keys'!$B$6,'Scoring Keys'!$D$6,IF(B119='Scoring Keys'!$B$7,'Scoring Keys'!$D$7,0))))</f>
        <v>1</v>
      </c>
      <c r="D119" s="127" t="s">
        <v>1766</v>
      </c>
      <c r="E119" s="57">
        <f>IF(D119='Scoring Keys'!$B$12,'Scoring Keys'!$D$12,IF(D119='Scoring Keys'!$B$13,'Scoring Keys'!$D$13,IF(D119='Scoring Keys'!$B$14,'Scoring Keys'!$D$14,IF(D119='Scoring Keys'!$B$15,'Scoring Keys'!$D$15,IF(D119='Scoring Keys'!$B$16,'Scoring Keys'!$D$16,0)))))</f>
        <v>0</v>
      </c>
      <c r="F119" s="57">
        <f t="shared" si="15"/>
        <v>0</v>
      </c>
      <c r="G119" s="136"/>
      <c r="H119" s="10" t="b">
        <f>OR(AND(C119='Scoring Keys'!$D$4,E119='Scoring Keys'!$D$14),AND(C119='Scoring Keys'!$D$4,E119='Scoring Keys'!$D$16),AND(C119='Scoring Keys'!$D$4,E119='Scoring Keys'!$D$17))</f>
        <v>1</v>
      </c>
      <c r="I119" s="10" t="b">
        <f>NOT(D119='Scoring Keys'!$B$18)</f>
        <v>0</v>
      </c>
      <c r="J119" s="150">
        <f t="shared" si="16"/>
        <v>1</v>
      </c>
      <c r="K119" s="150">
        <f t="shared" si="17"/>
        <v>0</v>
      </c>
    </row>
    <row r="120" spans="1:11" ht="30" customHeight="1">
      <c r="A120" s="23" t="s">
        <v>1282</v>
      </c>
      <c r="B120" s="137" t="s">
        <v>600</v>
      </c>
      <c r="C120" s="57">
        <f>IF(B120='Scoring Keys'!$B$4,'Scoring Keys'!$D$4,IF(B120='Scoring Keys'!$B$5,'Scoring Keys'!$D$5,IF(B120='Scoring Keys'!$B$6,'Scoring Keys'!$D$6,IF(B120='Scoring Keys'!$B$7,'Scoring Keys'!$D$7,0))))</f>
        <v>1</v>
      </c>
      <c r="D120" s="127" t="s">
        <v>1766</v>
      </c>
      <c r="E120" s="57">
        <f>IF(D120='Scoring Keys'!$B$12,'Scoring Keys'!$D$12,IF(D120='Scoring Keys'!$B$13,'Scoring Keys'!$D$13,IF(D120='Scoring Keys'!$B$14,'Scoring Keys'!$D$14,IF(D120='Scoring Keys'!$B$15,'Scoring Keys'!$D$15,IF(D120='Scoring Keys'!$B$16,'Scoring Keys'!$D$16,0)))))</f>
        <v>0</v>
      </c>
      <c r="F120" s="57">
        <f t="shared" si="15"/>
        <v>0</v>
      </c>
      <c r="G120" s="136"/>
      <c r="H120" s="10" t="b">
        <f>OR(AND(C120='Scoring Keys'!$D$4,E120='Scoring Keys'!$D$14),AND(C120='Scoring Keys'!$D$4,E120='Scoring Keys'!$D$16),AND(C120='Scoring Keys'!$D$4,E120='Scoring Keys'!$D$17))</f>
        <v>1</v>
      </c>
      <c r="I120" s="10" t="b">
        <f>NOT(D120='Scoring Keys'!$B$18)</f>
        <v>0</v>
      </c>
      <c r="J120" s="150">
        <f t="shared" si="16"/>
        <v>1</v>
      </c>
      <c r="K120" s="150">
        <f t="shared" si="17"/>
        <v>0</v>
      </c>
    </row>
    <row r="121" spans="1:11" ht="30" customHeight="1">
      <c r="A121" s="23" t="s">
        <v>1283</v>
      </c>
      <c r="B121" s="137" t="s">
        <v>600</v>
      </c>
      <c r="C121" s="57">
        <f>IF(B121='Scoring Keys'!$B$4,'Scoring Keys'!$D$4,IF(B121='Scoring Keys'!$B$5,'Scoring Keys'!$D$5,IF(B121='Scoring Keys'!$B$6,'Scoring Keys'!$D$6,IF(B121='Scoring Keys'!$B$7,'Scoring Keys'!$D$7,0))))</f>
        <v>1</v>
      </c>
      <c r="D121" s="127" t="s">
        <v>1766</v>
      </c>
      <c r="E121" s="57">
        <f>IF(D121='Scoring Keys'!$B$12,'Scoring Keys'!$D$12,IF(D121='Scoring Keys'!$B$13,'Scoring Keys'!$D$13,IF(D121='Scoring Keys'!$B$14,'Scoring Keys'!$D$14,IF(D121='Scoring Keys'!$B$15,'Scoring Keys'!$D$15,IF(D121='Scoring Keys'!$B$16,'Scoring Keys'!$D$16,0)))))</f>
        <v>0</v>
      </c>
      <c r="F121" s="57">
        <f t="shared" si="15"/>
        <v>0</v>
      </c>
      <c r="G121" s="136"/>
      <c r="H121" s="10" t="b">
        <f>OR(AND(C121='Scoring Keys'!$D$4,E121='Scoring Keys'!$D$14),AND(C121='Scoring Keys'!$D$4,E121='Scoring Keys'!$D$16),AND(C121='Scoring Keys'!$D$4,E121='Scoring Keys'!$D$17))</f>
        <v>1</v>
      </c>
      <c r="I121" s="10" t="b">
        <f>NOT(D121='Scoring Keys'!$B$18)</f>
        <v>0</v>
      </c>
      <c r="J121" s="150">
        <f t="shared" si="16"/>
        <v>1</v>
      </c>
      <c r="K121" s="150">
        <f t="shared" si="17"/>
        <v>0</v>
      </c>
    </row>
    <row r="122" spans="1:11" ht="38.25">
      <c r="A122" s="23" t="s">
        <v>1284</v>
      </c>
      <c r="B122" s="137" t="s">
        <v>1713</v>
      </c>
      <c r="C122" s="57">
        <f>IF(B122='Scoring Keys'!$B$4,'Scoring Keys'!$D$4,IF(B122='Scoring Keys'!$B$5,'Scoring Keys'!$D$5,IF(B122='Scoring Keys'!$B$6,'Scoring Keys'!$D$6,IF(B122='Scoring Keys'!$B$7,'Scoring Keys'!$D$7,0))))</f>
        <v>0.9</v>
      </c>
      <c r="D122" s="127" t="s">
        <v>1766</v>
      </c>
      <c r="E122" s="57">
        <f>IF(D122='Scoring Keys'!$B$12,'Scoring Keys'!$D$12,IF(D122='Scoring Keys'!$B$13,'Scoring Keys'!$D$13,IF(D122='Scoring Keys'!$B$14,'Scoring Keys'!$D$14,IF(D122='Scoring Keys'!$B$15,'Scoring Keys'!$D$15,IF(D122='Scoring Keys'!$B$16,'Scoring Keys'!$D$16,0)))))</f>
        <v>0</v>
      </c>
      <c r="F122" s="57">
        <f t="shared" si="15"/>
        <v>0</v>
      </c>
      <c r="G122" s="136"/>
      <c r="H122" s="10" t="b">
        <f>OR(AND(C122='Scoring Keys'!$D$4,E122='Scoring Keys'!$D$14),AND(C122='Scoring Keys'!$D$4,E122='Scoring Keys'!$D$16),AND(C122='Scoring Keys'!$D$4,E122='Scoring Keys'!$D$17))</f>
        <v>0</v>
      </c>
      <c r="I122" s="10" t="b">
        <f>NOT(D122='Scoring Keys'!$B$18)</f>
        <v>0</v>
      </c>
      <c r="J122" s="150">
        <f t="shared" si="16"/>
        <v>1</v>
      </c>
      <c r="K122" s="150">
        <f t="shared" si="17"/>
        <v>0</v>
      </c>
    </row>
    <row r="123" spans="1:11" ht="38.25">
      <c r="A123" s="23" t="s">
        <v>1285</v>
      </c>
      <c r="B123" s="137" t="s">
        <v>1713</v>
      </c>
      <c r="C123" s="57">
        <f>IF(B123='Scoring Keys'!$B$4,'Scoring Keys'!$D$4,IF(B123='Scoring Keys'!$B$5,'Scoring Keys'!$D$5,IF(B123='Scoring Keys'!$B$6,'Scoring Keys'!$D$6,IF(B123='Scoring Keys'!$B$7,'Scoring Keys'!$D$7,0))))</f>
        <v>0.9</v>
      </c>
      <c r="D123" s="127" t="s">
        <v>1766</v>
      </c>
      <c r="E123" s="57">
        <f>IF(D123='Scoring Keys'!$B$12,'Scoring Keys'!$D$12,IF(D123='Scoring Keys'!$B$13,'Scoring Keys'!$D$13,IF(D123='Scoring Keys'!$B$14,'Scoring Keys'!$D$14,IF(D123='Scoring Keys'!$B$15,'Scoring Keys'!$D$15,IF(D123='Scoring Keys'!$B$16,'Scoring Keys'!$D$16,0)))))</f>
        <v>0</v>
      </c>
      <c r="F123" s="57">
        <f t="shared" si="15"/>
        <v>0</v>
      </c>
      <c r="G123" s="136"/>
      <c r="H123" s="10" t="b">
        <f>OR(AND(C123='Scoring Keys'!$D$4,E123='Scoring Keys'!$D$14),AND(C123='Scoring Keys'!$D$4,E123='Scoring Keys'!$D$16),AND(C123='Scoring Keys'!$D$4,E123='Scoring Keys'!$D$17))</f>
        <v>0</v>
      </c>
      <c r="I123" s="10" t="b">
        <f>NOT(D123='Scoring Keys'!$B$18)</f>
        <v>0</v>
      </c>
      <c r="J123" s="150">
        <f t="shared" si="16"/>
        <v>1</v>
      </c>
      <c r="K123" s="150">
        <f t="shared" si="17"/>
        <v>0</v>
      </c>
    </row>
    <row r="124" spans="1:11" ht="63.75">
      <c r="A124" s="23" t="s">
        <v>1286</v>
      </c>
      <c r="B124" s="137" t="s">
        <v>1713</v>
      </c>
      <c r="C124" s="57">
        <f>IF(B124='Scoring Keys'!$B$4,'Scoring Keys'!$D$4,IF(B124='Scoring Keys'!$B$5,'Scoring Keys'!$D$5,IF(B124='Scoring Keys'!$B$6,'Scoring Keys'!$D$6,IF(B124='Scoring Keys'!$B$7,'Scoring Keys'!$D$7,0))))</f>
        <v>0.9</v>
      </c>
      <c r="D124" s="127" t="s">
        <v>1766</v>
      </c>
      <c r="E124" s="57">
        <f>IF(D124='Scoring Keys'!$B$12,'Scoring Keys'!$D$12,IF(D124='Scoring Keys'!$B$13,'Scoring Keys'!$D$13,IF(D124='Scoring Keys'!$B$14,'Scoring Keys'!$D$14,IF(D124='Scoring Keys'!$B$15,'Scoring Keys'!$D$15,IF(D124='Scoring Keys'!$B$16,'Scoring Keys'!$D$16,0)))))</f>
        <v>0</v>
      </c>
      <c r="F124" s="57">
        <f t="shared" si="15"/>
        <v>0</v>
      </c>
      <c r="G124" s="136"/>
      <c r="H124" s="10" t="b">
        <f>OR(AND(C124='Scoring Keys'!$D$4,E124='Scoring Keys'!$D$14),AND(C124='Scoring Keys'!$D$4,E124='Scoring Keys'!$D$16),AND(C124='Scoring Keys'!$D$4,E124='Scoring Keys'!$D$17))</f>
        <v>0</v>
      </c>
      <c r="I124" s="10" t="b">
        <f>NOT(D124='Scoring Keys'!$B$18)</f>
        <v>0</v>
      </c>
      <c r="J124" s="150">
        <f t="shared" si="16"/>
        <v>1</v>
      </c>
      <c r="K124" s="150">
        <f t="shared" si="17"/>
        <v>0</v>
      </c>
    </row>
    <row r="125" spans="1:11" ht="30" customHeight="1">
      <c r="A125" s="23" t="s">
        <v>1287</v>
      </c>
      <c r="B125" s="137" t="s">
        <v>1713</v>
      </c>
      <c r="C125" s="57">
        <f>IF(B125='Scoring Keys'!$B$4,'Scoring Keys'!$D$4,IF(B125='Scoring Keys'!$B$5,'Scoring Keys'!$D$5,IF(B125='Scoring Keys'!$B$6,'Scoring Keys'!$D$6,IF(B125='Scoring Keys'!$B$7,'Scoring Keys'!$D$7,0))))</f>
        <v>0.9</v>
      </c>
      <c r="D125" s="127" t="s">
        <v>1766</v>
      </c>
      <c r="E125" s="57">
        <f>IF(D125='Scoring Keys'!$B$12,'Scoring Keys'!$D$12,IF(D125='Scoring Keys'!$B$13,'Scoring Keys'!$D$13,IF(D125='Scoring Keys'!$B$14,'Scoring Keys'!$D$14,IF(D125='Scoring Keys'!$B$15,'Scoring Keys'!$D$15,IF(D125='Scoring Keys'!$B$16,'Scoring Keys'!$D$16,0)))))</f>
        <v>0</v>
      </c>
      <c r="F125" s="57">
        <f t="shared" si="15"/>
        <v>0</v>
      </c>
      <c r="G125" s="136"/>
      <c r="H125" s="10" t="b">
        <f>OR(AND(C125='Scoring Keys'!$D$4,E125='Scoring Keys'!$D$14),AND(C125='Scoring Keys'!$D$4,E125='Scoring Keys'!$D$16),AND(C125='Scoring Keys'!$D$4,E125='Scoring Keys'!$D$17))</f>
        <v>0</v>
      </c>
      <c r="I125" s="10" t="b">
        <f>NOT(D125='Scoring Keys'!$B$18)</f>
        <v>0</v>
      </c>
      <c r="J125" s="150">
        <f t="shared" si="16"/>
        <v>1</v>
      </c>
      <c r="K125" s="150">
        <f t="shared" si="17"/>
        <v>0</v>
      </c>
    </row>
    <row r="126" spans="1:11" ht="30" customHeight="1">
      <c r="A126" s="23" t="s">
        <v>1288</v>
      </c>
      <c r="B126" s="137" t="s">
        <v>1713</v>
      </c>
      <c r="C126" s="57">
        <f>IF(B126='Scoring Keys'!$B$4,'Scoring Keys'!$D$4,IF(B126='Scoring Keys'!$B$5,'Scoring Keys'!$D$5,IF(B126='Scoring Keys'!$B$6,'Scoring Keys'!$D$6,IF(B126='Scoring Keys'!$B$7,'Scoring Keys'!$D$7,0))))</f>
        <v>0.9</v>
      </c>
      <c r="D126" s="127" t="s">
        <v>1766</v>
      </c>
      <c r="E126" s="57">
        <f>IF(D126='Scoring Keys'!$B$12,'Scoring Keys'!$D$12,IF(D126='Scoring Keys'!$B$13,'Scoring Keys'!$D$13,IF(D126='Scoring Keys'!$B$14,'Scoring Keys'!$D$14,IF(D126='Scoring Keys'!$B$15,'Scoring Keys'!$D$15,IF(D126='Scoring Keys'!$B$16,'Scoring Keys'!$D$16,0)))))</f>
        <v>0</v>
      </c>
      <c r="F126" s="57">
        <f t="shared" si="15"/>
        <v>0</v>
      </c>
      <c r="G126" s="136"/>
      <c r="H126" s="10" t="b">
        <f>OR(AND(C126='Scoring Keys'!$D$4,E126='Scoring Keys'!$D$14),AND(C126='Scoring Keys'!$D$4,E126='Scoring Keys'!$D$16),AND(C126='Scoring Keys'!$D$4,E126='Scoring Keys'!$D$17))</f>
        <v>0</v>
      </c>
      <c r="I126" s="10" t="b">
        <f>NOT(D126='Scoring Keys'!$B$18)</f>
        <v>0</v>
      </c>
      <c r="J126" s="150">
        <f t="shared" si="16"/>
        <v>1</v>
      </c>
      <c r="K126" s="150">
        <f t="shared" si="17"/>
        <v>0</v>
      </c>
    </row>
    <row r="127" spans="1:11" ht="15.75">
      <c r="A127" s="46" t="s">
        <v>588</v>
      </c>
      <c r="B127" s="140"/>
      <c r="C127" s="50"/>
      <c r="D127" s="244"/>
      <c r="E127" s="245"/>
      <c r="F127" s="245"/>
      <c r="G127" s="246"/>
    </row>
    <row r="128" spans="1:11" ht="76.5">
      <c r="A128" s="19" t="s">
        <v>1296</v>
      </c>
      <c r="B128" s="137" t="s">
        <v>1713</v>
      </c>
      <c r="C128" s="57">
        <f>IF(B128='Scoring Keys'!$B$4,'Scoring Keys'!$D$4,IF(B128='Scoring Keys'!$B$5,'Scoring Keys'!$D$5,IF(B128='Scoring Keys'!$B$6,'Scoring Keys'!$D$6,IF(B128='Scoring Keys'!$B$7,'Scoring Keys'!$D$7,0))))</f>
        <v>0.9</v>
      </c>
      <c r="D128" s="127" t="s">
        <v>1766</v>
      </c>
      <c r="E128" s="57">
        <f>IF(D128='Scoring Keys'!$B$12,'Scoring Keys'!$D$12,IF(D128='Scoring Keys'!$B$13,'Scoring Keys'!$D$13,IF(D128='Scoring Keys'!$B$14,'Scoring Keys'!$D$14,IF(D128='Scoring Keys'!$B$15,'Scoring Keys'!$D$15,IF(D128='Scoring Keys'!$B$16,'Scoring Keys'!$D$16,0)))))</f>
        <v>0</v>
      </c>
      <c r="F128" s="57">
        <f>C128*E128</f>
        <v>0</v>
      </c>
      <c r="G128" s="136"/>
      <c r="H128" s="10" t="b">
        <f>OR(AND(C128='Scoring Keys'!$D$4,E128='Scoring Keys'!$D$14),AND(C128='Scoring Keys'!$D$4,E128='Scoring Keys'!$D$16),AND(C128='Scoring Keys'!$D$4,E128='Scoring Keys'!$D$17))</f>
        <v>0</v>
      </c>
      <c r="I128" s="10" t="b">
        <f>NOT(D128='Scoring Keys'!$B$18)</f>
        <v>0</v>
      </c>
      <c r="J128" s="150">
        <f>IF(I128,0,1)</f>
        <v>1</v>
      </c>
      <c r="K128" s="150">
        <f>IF(AND(H128,(I128)),1,0)</f>
        <v>0</v>
      </c>
    </row>
    <row r="129" spans="1:11" ht="15.75">
      <c r="A129" s="38" t="s">
        <v>1875</v>
      </c>
      <c r="B129" s="140"/>
      <c r="C129" s="50"/>
      <c r="D129" s="244"/>
      <c r="E129" s="245"/>
      <c r="F129" s="245"/>
      <c r="G129" s="246"/>
    </row>
    <row r="130" spans="1:11" ht="30" customHeight="1">
      <c r="A130" s="19" t="s">
        <v>1297</v>
      </c>
      <c r="B130" s="137" t="s">
        <v>600</v>
      </c>
      <c r="C130" s="57">
        <f>IF(B130='Scoring Keys'!$B$4,'Scoring Keys'!$D$4,IF(B130='Scoring Keys'!$B$5,'Scoring Keys'!$D$5,IF(B130='Scoring Keys'!$B$6,'Scoring Keys'!$D$6,IF(B130='Scoring Keys'!$B$7,'Scoring Keys'!$D$7,0))))</f>
        <v>1</v>
      </c>
      <c r="D130" s="127" t="s">
        <v>1766</v>
      </c>
      <c r="E130" s="57">
        <f>IF(D130='Scoring Keys'!$B$12,'Scoring Keys'!$D$12,IF(D130='Scoring Keys'!$B$13,'Scoring Keys'!$D$13,IF(D130='Scoring Keys'!$B$14,'Scoring Keys'!$D$14,IF(D130='Scoring Keys'!$B$15,'Scoring Keys'!$D$15,IF(D130='Scoring Keys'!$B$16,'Scoring Keys'!$D$16,0)))))</f>
        <v>0</v>
      </c>
      <c r="F130" s="57">
        <f t="shared" ref="F130:F153" si="18">C130*E130</f>
        <v>0</v>
      </c>
      <c r="G130" s="136"/>
      <c r="H130" s="10" t="b">
        <f>OR(AND(C130='Scoring Keys'!$D$4,E130='Scoring Keys'!$D$14),AND(C130='Scoring Keys'!$D$4,E130='Scoring Keys'!$D$16),AND(C130='Scoring Keys'!$D$4,E130='Scoring Keys'!$D$17))</f>
        <v>1</v>
      </c>
      <c r="I130" s="10" t="b">
        <f>NOT(D130='Scoring Keys'!$B$18)</f>
        <v>0</v>
      </c>
      <c r="J130" s="150">
        <f t="shared" ref="J130:J153" si="19">IF(I130,0,1)</f>
        <v>1</v>
      </c>
      <c r="K130" s="150">
        <f t="shared" ref="K130:K153" si="20">IF(AND(H130,(I130)),1,0)</f>
        <v>0</v>
      </c>
    </row>
    <row r="131" spans="1:11" ht="30" customHeight="1">
      <c r="A131" s="23" t="s">
        <v>1298</v>
      </c>
      <c r="B131" s="137" t="s">
        <v>600</v>
      </c>
      <c r="C131" s="57">
        <f>IF(B131='Scoring Keys'!$B$4,'Scoring Keys'!$D$4,IF(B131='Scoring Keys'!$B$5,'Scoring Keys'!$D$5,IF(B131='Scoring Keys'!$B$6,'Scoring Keys'!$D$6,IF(B131='Scoring Keys'!$B$7,'Scoring Keys'!$D$7,0))))</f>
        <v>1</v>
      </c>
      <c r="D131" s="127" t="s">
        <v>1766</v>
      </c>
      <c r="E131" s="57">
        <f>IF(D131='Scoring Keys'!$B$12,'Scoring Keys'!$D$12,IF(D131='Scoring Keys'!$B$13,'Scoring Keys'!$D$13,IF(D131='Scoring Keys'!$B$14,'Scoring Keys'!$D$14,IF(D131='Scoring Keys'!$B$15,'Scoring Keys'!$D$15,IF(D131='Scoring Keys'!$B$16,'Scoring Keys'!$D$16,0)))))</f>
        <v>0</v>
      </c>
      <c r="F131" s="57">
        <f t="shared" si="18"/>
        <v>0</v>
      </c>
      <c r="G131" s="136"/>
      <c r="H131" s="10" t="b">
        <f>OR(AND(C131='Scoring Keys'!$D$4,E131='Scoring Keys'!$D$14),AND(C131='Scoring Keys'!$D$4,E131='Scoring Keys'!$D$16),AND(C131='Scoring Keys'!$D$4,E131='Scoring Keys'!$D$17))</f>
        <v>1</v>
      </c>
      <c r="I131" s="10" t="b">
        <f>NOT(D131='Scoring Keys'!$B$18)</f>
        <v>0</v>
      </c>
      <c r="J131" s="150">
        <f t="shared" si="19"/>
        <v>1</v>
      </c>
      <c r="K131" s="150">
        <f t="shared" si="20"/>
        <v>0</v>
      </c>
    </row>
    <row r="132" spans="1:11" ht="30" customHeight="1">
      <c r="A132" s="23" t="s">
        <v>1299</v>
      </c>
      <c r="B132" s="137" t="s">
        <v>1713</v>
      </c>
      <c r="C132" s="57">
        <f>IF(B132='Scoring Keys'!$B$4,'Scoring Keys'!$D$4,IF(B132='Scoring Keys'!$B$5,'Scoring Keys'!$D$5,IF(B132='Scoring Keys'!$B$6,'Scoring Keys'!$D$6,IF(B132='Scoring Keys'!$B$7,'Scoring Keys'!$D$7,0))))</f>
        <v>0.9</v>
      </c>
      <c r="D132" s="127" t="s">
        <v>1766</v>
      </c>
      <c r="E132" s="57">
        <f>IF(D132='Scoring Keys'!$B$12,'Scoring Keys'!$D$12,IF(D132='Scoring Keys'!$B$13,'Scoring Keys'!$D$13,IF(D132='Scoring Keys'!$B$14,'Scoring Keys'!$D$14,IF(D132='Scoring Keys'!$B$15,'Scoring Keys'!$D$15,IF(D132='Scoring Keys'!$B$16,'Scoring Keys'!$D$16,0)))))</f>
        <v>0</v>
      </c>
      <c r="F132" s="57">
        <f t="shared" si="18"/>
        <v>0</v>
      </c>
      <c r="G132" s="136"/>
      <c r="H132" s="10" t="b">
        <f>OR(AND(C132='Scoring Keys'!$D$4,E132='Scoring Keys'!$D$14),AND(C132='Scoring Keys'!$D$4,E132='Scoring Keys'!$D$16),AND(C132='Scoring Keys'!$D$4,E132='Scoring Keys'!$D$17))</f>
        <v>0</v>
      </c>
      <c r="I132" s="10" t="b">
        <f>NOT(D132='Scoring Keys'!$B$18)</f>
        <v>0</v>
      </c>
      <c r="J132" s="150">
        <f t="shared" si="19"/>
        <v>1</v>
      </c>
      <c r="K132" s="150">
        <f t="shared" si="20"/>
        <v>0</v>
      </c>
    </row>
    <row r="133" spans="1:11" ht="30" customHeight="1">
      <c r="A133" s="23" t="s">
        <v>1300</v>
      </c>
      <c r="B133" s="137" t="s">
        <v>1713</v>
      </c>
      <c r="C133" s="57">
        <f>IF(B133='Scoring Keys'!$B$4,'Scoring Keys'!$D$4,IF(B133='Scoring Keys'!$B$5,'Scoring Keys'!$D$5,IF(B133='Scoring Keys'!$B$6,'Scoring Keys'!$D$6,IF(B133='Scoring Keys'!$B$7,'Scoring Keys'!$D$7,0))))</f>
        <v>0.9</v>
      </c>
      <c r="D133" s="127" t="s">
        <v>1766</v>
      </c>
      <c r="E133" s="57">
        <f>IF(D133='Scoring Keys'!$B$12,'Scoring Keys'!$D$12,IF(D133='Scoring Keys'!$B$13,'Scoring Keys'!$D$13,IF(D133='Scoring Keys'!$B$14,'Scoring Keys'!$D$14,IF(D133='Scoring Keys'!$B$15,'Scoring Keys'!$D$15,IF(D133='Scoring Keys'!$B$16,'Scoring Keys'!$D$16,0)))))</f>
        <v>0</v>
      </c>
      <c r="F133" s="57">
        <f t="shared" si="18"/>
        <v>0</v>
      </c>
      <c r="G133" s="136"/>
      <c r="H133" s="10" t="b">
        <f>OR(AND(C133='Scoring Keys'!$D$4,E133='Scoring Keys'!$D$14),AND(C133='Scoring Keys'!$D$4,E133='Scoring Keys'!$D$16),AND(C133='Scoring Keys'!$D$4,E133='Scoring Keys'!$D$17))</f>
        <v>0</v>
      </c>
      <c r="I133" s="10" t="b">
        <f>NOT(D133='Scoring Keys'!$B$18)</f>
        <v>0</v>
      </c>
      <c r="J133" s="150">
        <f t="shared" si="19"/>
        <v>1</v>
      </c>
      <c r="K133" s="150">
        <f t="shared" si="20"/>
        <v>0</v>
      </c>
    </row>
    <row r="134" spans="1:11" ht="30" customHeight="1">
      <c r="A134" s="23" t="s">
        <v>1301</v>
      </c>
      <c r="B134" s="137" t="s">
        <v>1713</v>
      </c>
      <c r="C134" s="57">
        <f>IF(B134='Scoring Keys'!$B$4,'Scoring Keys'!$D$4,IF(B134='Scoring Keys'!$B$5,'Scoring Keys'!$D$5,IF(B134='Scoring Keys'!$B$6,'Scoring Keys'!$D$6,IF(B134='Scoring Keys'!$B$7,'Scoring Keys'!$D$7,0))))</f>
        <v>0.9</v>
      </c>
      <c r="D134" s="127" t="s">
        <v>1766</v>
      </c>
      <c r="E134" s="57">
        <f>IF(D134='Scoring Keys'!$B$12,'Scoring Keys'!$D$12,IF(D134='Scoring Keys'!$B$13,'Scoring Keys'!$D$13,IF(D134='Scoring Keys'!$B$14,'Scoring Keys'!$D$14,IF(D134='Scoring Keys'!$B$15,'Scoring Keys'!$D$15,IF(D134='Scoring Keys'!$B$16,'Scoring Keys'!$D$16,0)))))</f>
        <v>0</v>
      </c>
      <c r="F134" s="57">
        <f t="shared" si="18"/>
        <v>0</v>
      </c>
      <c r="G134" s="136"/>
      <c r="H134" s="10" t="b">
        <f>OR(AND(C134='Scoring Keys'!$D$4,E134='Scoring Keys'!$D$14),AND(C134='Scoring Keys'!$D$4,E134='Scoring Keys'!$D$16),AND(C134='Scoring Keys'!$D$4,E134='Scoring Keys'!$D$17))</f>
        <v>0</v>
      </c>
      <c r="I134" s="10" t="b">
        <f>NOT(D134='Scoring Keys'!$B$18)</f>
        <v>0</v>
      </c>
      <c r="J134" s="150">
        <f t="shared" si="19"/>
        <v>1</v>
      </c>
      <c r="K134" s="150">
        <f t="shared" si="20"/>
        <v>0</v>
      </c>
    </row>
    <row r="135" spans="1:11" ht="30" customHeight="1">
      <c r="A135" s="23" t="s">
        <v>1302</v>
      </c>
      <c r="B135" s="137" t="s">
        <v>1713</v>
      </c>
      <c r="C135" s="57">
        <f>IF(B135='Scoring Keys'!$B$4,'Scoring Keys'!$D$4,IF(B135='Scoring Keys'!$B$5,'Scoring Keys'!$D$5,IF(B135='Scoring Keys'!$B$6,'Scoring Keys'!$D$6,IF(B135='Scoring Keys'!$B$7,'Scoring Keys'!$D$7,0))))</f>
        <v>0.9</v>
      </c>
      <c r="D135" s="127" t="s">
        <v>1766</v>
      </c>
      <c r="E135" s="57">
        <f>IF(D135='Scoring Keys'!$B$12,'Scoring Keys'!$D$12,IF(D135='Scoring Keys'!$B$13,'Scoring Keys'!$D$13,IF(D135='Scoring Keys'!$B$14,'Scoring Keys'!$D$14,IF(D135='Scoring Keys'!$B$15,'Scoring Keys'!$D$15,IF(D135='Scoring Keys'!$B$16,'Scoring Keys'!$D$16,0)))))</f>
        <v>0</v>
      </c>
      <c r="F135" s="57">
        <f t="shared" si="18"/>
        <v>0</v>
      </c>
      <c r="G135" s="136"/>
      <c r="H135" s="10" t="b">
        <f>OR(AND(C135='Scoring Keys'!$D$4,E135='Scoring Keys'!$D$14),AND(C135='Scoring Keys'!$D$4,E135='Scoring Keys'!$D$16),AND(C135='Scoring Keys'!$D$4,E135='Scoring Keys'!$D$17))</f>
        <v>0</v>
      </c>
      <c r="I135" s="10" t="b">
        <f>NOT(D135='Scoring Keys'!$B$18)</f>
        <v>0</v>
      </c>
      <c r="J135" s="150">
        <f t="shared" si="19"/>
        <v>1</v>
      </c>
      <c r="K135" s="150">
        <f t="shared" si="20"/>
        <v>0</v>
      </c>
    </row>
    <row r="136" spans="1:11" ht="30" customHeight="1">
      <c r="A136" s="23" t="s">
        <v>1303</v>
      </c>
      <c r="B136" s="137" t="s">
        <v>600</v>
      </c>
      <c r="C136" s="57">
        <f>IF(B136='Scoring Keys'!$B$4,'Scoring Keys'!$D$4,IF(B136='Scoring Keys'!$B$5,'Scoring Keys'!$D$5,IF(B136='Scoring Keys'!$B$6,'Scoring Keys'!$D$6,IF(B136='Scoring Keys'!$B$7,'Scoring Keys'!$D$7,0))))</f>
        <v>1</v>
      </c>
      <c r="D136" s="127" t="s">
        <v>1766</v>
      </c>
      <c r="E136" s="57">
        <f>IF(D136='Scoring Keys'!$B$12,'Scoring Keys'!$D$12,IF(D136='Scoring Keys'!$B$13,'Scoring Keys'!$D$13,IF(D136='Scoring Keys'!$B$14,'Scoring Keys'!$D$14,IF(D136='Scoring Keys'!$B$15,'Scoring Keys'!$D$15,IF(D136='Scoring Keys'!$B$16,'Scoring Keys'!$D$16,0)))))</f>
        <v>0</v>
      </c>
      <c r="F136" s="57">
        <f t="shared" si="18"/>
        <v>0</v>
      </c>
      <c r="G136" s="136"/>
      <c r="H136" s="10" t="b">
        <f>OR(AND(C136='Scoring Keys'!$D$4,E136='Scoring Keys'!$D$14),AND(C136='Scoring Keys'!$D$4,E136='Scoring Keys'!$D$16),AND(C136='Scoring Keys'!$D$4,E136='Scoring Keys'!$D$17))</f>
        <v>1</v>
      </c>
      <c r="I136" s="10" t="b">
        <f>NOT(D136='Scoring Keys'!$B$18)</f>
        <v>0</v>
      </c>
      <c r="J136" s="150">
        <f t="shared" si="19"/>
        <v>1</v>
      </c>
      <c r="K136" s="150">
        <f t="shared" si="20"/>
        <v>0</v>
      </c>
    </row>
    <row r="137" spans="1:11" ht="30" customHeight="1">
      <c r="A137" s="23" t="s">
        <v>1304</v>
      </c>
      <c r="B137" s="137" t="s">
        <v>600</v>
      </c>
      <c r="C137" s="57">
        <f>IF(B137='Scoring Keys'!$B$4,'Scoring Keys'!$D$4,IF(B137='Scoring Keys'!$B$5,'Scoring Keys'!$D$5,IF(B137='Scoring Keys'!$B$6,'Scoring Keys'!$D$6,IF(B137='Scoring Keys'!$B$7,'Scoring Keys'!$D$7,0))))</f>
        <v>1</v>
      </c>
      <c r="D137" s="127" t="s">
        <v>1766</v>
      </c>
      <c r="E137" s="57">
        <f>IF(D137='Scoring Keys'!$B$12,'Scoring Keys'!$D$12,IF(D137='Scoring Keys'!$B$13,'Scoring Keys'!$D$13,IF(D137='Scoring Keys'!$B$14,'Scoring Keys'!$D$14,IF(D137='Scoring Keys'!$B$15,'Scoring Keys'!$D$15,IF(D137='Scoring Keys'!$B$16,'Scoring Keys'!$D$16,0)))))</f>
        <v>0</v>
      </c>
      <c r="F137" s="57">
        <f t="shared" si="18"/>
        <v>0</v>
      </c>
      <c r="G137" s="136"/>
      <c r="H137" s="10" t="b">
        <f>OR(AND(C137='Scoring Keys'!$D$4,E137='Scoring Keys'!$D$14),AND(C137='Scoring Keys'!$D$4,E137='Scoring Keys'!$D$16),AND(C137='Scoring Keys'!$D$4,E137='Scoring Keys'!$D$17))</f>
        <v>1</v>
      </c>
      <c r="I137" s="10" t="b">
        <f>NOT(D137='Scoring Keys'!$B$18)</f>
        <v>0</v>
      </c>
      <c r="J137" s="150">
        <f t="shared" si="19"/>
        <v>1</v>
      </c>
      <c r="K137" s="150">
        <f t="shared" si="20"/>
        <v>0</v>
      </c>
    </row>
    <row r="138" spans="1:11" ht="30" customHeight="1">
      <c r="A138" s="23" t="s">
        <v>1305</v>
      </c>
      <c r="B138" s="137" t="s">
        <v>1713</v>
      </c>
      <c r="C138" s="57">
        <f>IF(B138='Scoring Keys'!$B$4,'Scoring Keys'!$D$4,IF(B138='Scoring Keys'!$B$5,'Scoring Keys'!$D$5,IF(B138='Scoring Keys'!$B$6,'Scoring Keys'!$D$6,IF(B138='Scoring Keys'!$B$7,'Scoring Keys'!$D$7,0))))</f>
        <v>0.9</v>
      </c>
      <c r="D138" s="127" t="s">
        <v>1766</v>
      </c>
      <c r="E138" s="57">
        <f>IF(D138='Scoring Keys'!$B$12,'Scoring Keys'!$D$12,IF(D138='Scoring Keys'!$B$13,'Scoring Keys'!$D$13,IF(D138='Scoring Keys'!$B$14,'Scoring Keys'!$D$14,IF(D138='Scoring Keys'!$B$15,'Scoring Keys'!$D$15,IF(D138='Scoring Keys'!$B$16,'Scoring Keys'!$D$16,0)))))</f>
        <v>0</v>
      </c>
      <c r="F138" s="57">
        <f t="shared" si="18"/>
        <v>0</v>
      </c>
      <c r="G138" s="136"/>
      <c r="H138" s="10" t="b">
        <f>OR(AND(C138='Scoring Keys'!$D$4,E138='Scoring Keys'!$D$14),AND(C138='Scoring Keys'!$D$4,E138='Scoring Keys'!$D$16),AND(C138='Scoring Keys'!$D$4,E138='Scoring Keys'!$D$17))</f>
        <v>0</v>
      </c>
      <c r="I138" s="10" t="b">
        <f>NOT(D138='Scoring Keys'!$B$18)</f>
        <v>0</v>
      </c>
      <c r="J138" s="150">
        <f t="shared" si="19"/>
        <v>1</v>
      </c>
      <c r="K138" s="150">
        <f t="shared" si="20"/>
        <v>0</v>
      </c>
    </row>
    <row r="139" spans="1:11" ht="30" customHeight="1">
      <c r="A139" s="23" t="s">
        <v>1306</v>
      </c>
      <c r="B139" s="137" t="s">
        <v>1713</v>
      </c>
      <c r="C139" s="57">
        <f>IF(B139='Scoring Keys'!$B$4,'Scoring Keys'!$D$4,IF(B139='Scoring Keys'!$B$5,'Scoring Keys'!$D$5,IF(B139='Scoring Keys'!$B$6,'Scoring Keys'!$D$6,IF(B139='Scoring Keys'!$B$7,'Scoring Keys'!$D$7,0))))</f>
        <v>0.9</v>
      </c>
      <c r="D139" s="127" t="s">
        <v>1766</v>
      </c>
      <c r="E139" s="57">
        <f>IF(D139='Scoring Keys'!$B$12,'Scoring Keys'!$D$12,IF(D139='Scoring Keys'!$B$13,'Scoring Keys'!$D$13,IF(D139='Scoring Keys'!$B$14,'Scoring Keys'!$D$14,IF(D139='Scoring Keys'!$B$15,'Scoring Keys'!$D$15,IF(D139='Scoring Keys'!$B$16,'Scoring Keys'!$D$16,0)))))</f>
        <v>0</v>
      </c>
      <c r="F139" s="57">
        <f t="shared" si="18"/>
        <v>0</v>
      </c>
      <c r="G139" s="136"/>
      <c r="H139" s="10" t="b">
        <f>OR(AND(C139='Scoring Keys'!$D$4,E139='Scoring Keys'!$D$14),AND(C139='Scoring Keys'!$D$4,E139='Scoring Keys'!$D$16),AND(C139='Scoring Keys'!$D$4,E139='Scoring Keys'!$D$17))</f>
        <v>0</v>
      </c>
      <c r="I139" s="10" t="b">
        <f>NOT(D139='Scoring Keys'!$B$18)</f>
        <v>0</v>
      </c>
      <c r="J139" s="150">
        <f t="shared" si="19"/>
        <v>1</v>
      </c>
      <c r="K139" s="150">
        <f t="shared" si="20"/>
        <v>0</v>
      </c>
    </row>
    <row r="140" spans="1:11" ht="30" customHeight="1">
      <c r="A140" s="23" t="s">
        <v>1307</v>
      </c>
      <c r="B140" s="137" t="s">
        <v>1713</v>
      </c>
      <c r="C140" s="57">
        <f>IF(B140='Scoring Keys'!$B$4,'Scoring Keys'!$D$4,IF(B140='Scoring Keys'!$B$5,'Scoring Keys'!$D$5,IF(B140='Scoring Keys'!$B$6,'Scoring Keys'!$D$6,IF(B140='Scoring Keys'!$B$7,'Scoring Keys'!$D$7,0))))</f>
        <v>0.9</v>
      </c>
      <c r="D140" s="127" t="s">
        <v>1766</v>
      </c>
      <c r="E140" s="57">
        <f>IF(D140='Scoring Keys'!$B$12,'Scoring Keys'!$D$12,IF(D140='Scoring Keys'!$B$13,'Scoring Keys'!$D$13,IF(D140='Scoring Keys'!$B$14,'Scoring Keys'!$D$14,IF(D140='Scoring Keys'!$B$15,'Scoring Keys'!$D$15,IF(D140='Scoring Keys'!$B$16,'Scoring Keys'!$D$16,0)))))</f>
        <v>0</v>
      </c>
      <c r="F140" s="57">
        <f t="shared" si="18"/>
        <v>0</v>
      </c>
      <c r="G140" s="136"/>
      <c r="H140" s="10" t="b">
        <f>OR(AND(C140='Scoring Keys'!$D$4,E140='Scoring Keys'!$D$14),AND(C140='Scoring Keys'!$D$4,E140='Scoring Keys'!$D$16),AND(C140='Scoring Keys'!$D$4,E140='Scoring Keys'!$D$17))</f>
        <v>0</v>
      </c>
      <c r="I140" s="10" t="b">
        <f>NOT(D140='Scoring Keys'!$B$18)</f>
        <v>0</v>
      </c>
      <c r="J140" s="150">
        <f t="shared" si="19"/>
        <v>1</v>
      </c>
      <c r="K140" s="150">
        <f t="shared" si="20"/>
        <v>0</v>
      </c>
    </row>
    <row r="141" spans="1:11" ht="30" customHeight="1">
      <c r="A141" s="23" t="s">
        <v>1308</v>
      </c>
      <c r="B141" s="137" t="s">
        <v>1713</v>
      </c>
      <c r="C141" s="57">
        <f>IF(B141='Scoring Keys'!$B$4,'Scoring Keys'!$D$4,IF(B141='Scoring Keys'!$B$5,'Scoring Keys'!$D$5,IF(B141='Scoring Keys'!$B$6,'Scoring Keys'!$D$6,IF(B141='Scoring Keys'!$B$7,'Scoring Keys'!$D$7,0))))</f>
        <v>0.9</v>
      </c>
      <c r="D141" s="127" t="s">
        <v>1766</v>
      </c>
      <c r="E141" s="57">
        <f>IF(D141='Scoring Keys'!$B$12,'Scoring Keys'!$D$12,IF(D141='Scoring Keys'!$B$13,'Scoring Keys'!$D$13,IF(D141='Scoring Keys'!$B$14,'Scoring Keys'!$D$14,IF(D141='Scoring Keys'!$B$15,'Scoring Keys'!$D$15,IF(D141='Scoring Keys'!$B$16,'Scoring Keys'!$D$16,0)))))</f>
        <v>0</v>
      </c>
      <c r="F141" s="57">
        <f t="shared" si="18"/>
        <v>0</v>
      </c>
      <c r="G141" s="136"/>
      <c r="H141" s="10" t="b">
        <f>OR(AND(C141='Scoring Keys'!$D$4,E141='Scoring Keys'!$D$14),AND(C141='Scoring Keys'!$D$4,E141='Scoring Keys'!$D$16),AND(C141='Scoring Keys'!$D$4,E141='Scoring Keys'!$D$17))</f>
        <v>0</v>
      </c>
      <c r="I141" s="10" t="b">
        <f>NOT(D141='Scoring Keys'!$B$18)</f>
        <v>0</v>
      </c>
      <c r="J141" s="150">
        <f t="shared" si="19"/>
        <v>1</v>
      </c>
      <c r="K141" s="150">
        <f t="shared" si="20"/>
        <v>0</v>
      </c>
    </row>
    <row r="142" spans="1:11" ht="30" customHeight="1">
      <c r="A142" s="23" t="s">
        <v>1309</v>
      </c>
      <c r="B142" s="137" t="s">
        <v>1713</v>
      </c>
      <c r="C142" s="57">
        <f>IF(B142='Scoring Keys'!$B$4,'Scoring Keys'!$D$4,IF(B142='Scoring Keys'!$B$5,'Scoring Keys'!$D$5,IF(B142='Scoring Keys'!$B$6,'Scoring Keys'!$D$6,IF(B142='Scoring Keys'!$B$7,'Scoring Keys'!$D$7,0))))</f>
        <v>0.9</v>
      </c>
      <c r="D142" s="127" t="s">
        <v>1766</v>
      </c>
      <c r="E142" s="57">
        <f>IF(D142='Scoring Keys'!$B$12,'Scoring Keys'!$D$12,IF(D142='Scoring Keys'!$B$13,'Scoring Keys'!$D$13,IF(D142='Scoring Keys'!$B$14,'Scoring Keys'!$D$14,IF(D142='Scoring Keys'!$B$15,'Scoring Keys'!$D$15,IF(D142='Scoring Keys'!$B$16,'Scoring Keys'!$D$16,0)))))</f>
        <v>0</v>
      </c>
      <c r="F142" s="57">
        <f t="shared" si="18"/>
        <v>0</v>
      </c>
      <c r="G142" s="136"/>
      <c r="H142" s="10" t="b">
        <f>OR(AND(C142='Scoring Keys'!$D$4,E142='Scoring Keys'!$D$14),AND(C142='Scoring Keys'!$D$4,E142='Scoring Keys'!$D$16),AND(C142='Scoring Keys'!$D$4,E142='Scoring Keys'!$D$17))</f>
        <v>0</v>
      </c>
      <c r="I142" s="10" t="b">
        <f>NOT(D142='Scoring Keys'!$B$18)</f>
        <v>0</v>
      </c>
      <c r="J142" s="150">
        <f t="shared" si="19"/>
        <v>1</v>
      </c>
      <c r="K142" s="150">
        <f t="shared" si="20"/>
        <v>0</v>
      </c>
    </row>
    <row r="143" spans="1:11" ht="30" customHeight="1">
      <c r="A143" s="23" t="s">
        <v>1310</v>
      </c>
      <c r="B143" s="137" t="s">
        <v>1713</v>
      </c>
      <c r="C143" s="57">
        <f>IF(B143='Scoring Keys'!$B$4,'Scoring Keys'!$D$4,IF(B143='Scoring Keys'!$B$5,'Scoring Keys'!$D$5,IF(B143='Scoring Keys'!$B$6,'Scoring Keys'!$D$6,IF(B143='Scoring Keys'!$B$7,'Scoring Keys'!$D$7,0))))</f>
        <v>0.9</v>
      </c>
      <c r="D143" s="127" t="s">
        <v>1766</v>
      </c>
      <c r="E143" s="57">
        <f>IF(D143='Scoring Keys'!$B$12,'Scoring Keys'!$D$12,IF(D143='Scoring Keys'!$B$13,'Scoring Keys'!$D$13,IF(D143='Scoring Keys'!$B$14,'Scoring Keys'!$D$14,IF(D143='Scoring Keys'!$B$15,'Scoring Keys'!$D$15,IF(D143='Scoring Keys'!$B$16,'Scoring Keys'!$D$16,0)))))</f>
        <v>0</v>
      </c>
      <c r="F143" s="57">
        <f t="shared" si="18"/>
        <v>0</v>
      </c>
      <c r="G143" s="136"/>
      <c r="H143" s="10" t="b">
        <f>OR(AND(C143='Scoring Keys'!$D$4,E143='Scoring Keys'!$D$14),AND(C143='Scoring Keys'!$D$4,E143='Scoring Keys'!$D$16),AND(C143='Scoring Keys'!$D$4,E143='Scoring Keys'!$D$17))</f>
        <v>0</v>
      </c>
      <c r="I143" s="10" t="b">
        <f>NOT(D143='Scoring Keys'!$B$18)</f>
        <v>0</v>
      </c>
      <c r="J143" s="150">
        <f t="shared" si="19"/>
        <v>1</v>
      </c>
      <c r="K143" s="150">
        <f t="shared" si="20"/>
        <v>0</v>
      </c>
    </row>
    <row r="144" spans="1:11" ht="30" customHeight="1">
      <c r="A144" s="19" t="s">
        <v>473</v>
      </c>
      <c r="B144" s="137" t="s">
        <v>1711</v>
      </c>
      <c r="C144" s="57">
        <f>IF(B144='Scoring Keys'!$B$4,'Scoring Keys'!$D$4,IF(B144='Scoring Keys'!$B$5,'Scoring Keys'!$D$5,IF(B144='Scoring Keys'!$B$6,'Scoring Keys'!$D$6,IF(B144='Scoring Keys'!$B$7,'Scoring Keys'!$D$7,0))))</f>
        <v>0.65</v>
      </c>
      <c r="D144" s="127" t="s">
        <v>1766</v>
      </c>
      <c r="E144" s="57">
        <f>IF(D144='Scoring Keys'!$B$12,'Scoring Keys'!$D$12,IF(D144='Scoring Keys'!$B$13,'Scoring Keys'!$D$13,IF(D144='Scoring Keys'!$B$14,'Scoring Keys'!$D$14,IF(D144='Scoring Keys'!$B$15,'Scoring Keys'!$D$15,IF(D144='Scoring Keys'!$B$16,'Scoring Keys'!$D$16,0)))))</f>
        <v>0</v>
      </c>
      <c r="F144" s="57">
        <f t="shared" si="18"/>
        <v>0</v>
      </c>
      <c r="G144" s="136"/>
      <c r="H144" s="10" t="b">
        <f>OR(AND(C144='Scoring Keys'!$D$4,E144='Scoring Keys'!$D$14),AND(C144='Scoring Keys'!$D$4,E144='Scoring Keys'!$D$16),AND(C144='Scoring Keys'!$D$4,E144='Scoring Keys'!$D$17))</f>
        <v>0</v>
      </c>
      <c r="I144" s="10" t="b">
        <f>NOT(D144='Scoring Keys'!$B$18)</f>
        <v>0</v>
      </c>
      <c r="J144" s="150">
        <f t="shared" si="19"/>
        <v>1</v>
      </c>
      <c r="K144" s="150">
        <f t="shared" si="20"/>
        <v>0</v>
      </c>
    </row>
    <row r="145" spans="1:11" ht="30" customHeight="1">
      <c r="A145" s="23" t="s">
        <v>1311</v>
      </c>
      <c r="B145" s="137" t="s">
        <v>1711</v>
      </c>
      <c r="C145" s="57">
        <f>IF(B145='Scoring Keys'!$B$4,'Scoring Keys'!$D$4,IF(B145='Scoring Keys'!$B$5,'Scoring Keys'!$D$5,IF(B145='Scoring Keys'!$B$6,'Scoring Keys'!$D$6,IF(B145='Scoring Keys'!$B$7,'Scoring Keys'!$D$7,0))))</f>
        <v>0.65</v>
      </c>
      <c r="D145" s="127" t="s">
        <v>1766</v>
      </c>
      <c r="E145" s="57">
        <f>IF(D145='Scoring Keys'!$B$12,'Scoring Keys'!$D$12,IF(D145='Scoring Keys'!$B$13,'Scoring Keys'!$D$13,IF(D145='Scoring Keys'!$B$14,'Scoring Keys'!$D$14,IF(D145='Scoring Keys'!$B$15,'Scoring Keys'!$D$15,IF(D145='Scoring Keys'!$B$16,'Scoring Keys'!$D$16,0)))))</f>
        <v>0</v>
      </c>
      <c r="F145" s="57">
        <f t="shared" si="18"/>
        <v>0</v>
      </c>
      <c r="G145" s="136"/>
      <c r="H145" s="10" t="b">
        <f>OR(AND(C145='Scoring Keys'!$D$4,E145='Scoring Keys'!$D$14),AND(C145='Scoring Keys'!$D$4,E145='Scoring Keys'!$D$16),AND(C145='Scoring Keys'!$D$4,E145='Scoring Keys'!$D$17))</f>
        <v>0</v>
      </c>
      <c r="I145" s="10" t="b">
        <f>NOT(D145='Scoring Keys'!$B$18)</f>
        <v>0</v>
      </c>
      <c r="J145" s="150">
        <f t="shared" si="19"/>
        <v>1</v>
      </c>
      <c r="K145" s="150">
        <f t="shared" si="20"/>
        <v>0</v>
      </c>
    </row>
    <row r="146" spans="1:11" ht="30" customHeight="1">
      <c r="A146" s="23" t="s">
        <v>1312</v>
      </c>
      <c r="B146" s="137" t="s">
        <v>1711</v>
      </c>
      <c r="C146" s="57">
        <f>IF(B146='Scoring Keys'!$B$4,'Scoring Keys'!$D$4,IF(B146='Scoring Keys'!$B$5,'Scoring Keys'!$D$5,IF(B146='Scoring Keys'!$B$6,'Scoring Keys'!$D$6,IF(B146='Scoring Keys'!$B$7,'Scoring Keys'!$D$7,0))))</f>
        <v>0.65</v>
      </c>
      <c r="D146" s="127" t="s">
        <v>1766</v>
      </c>
      <c r="E146" s="57">
        <f>IF(D146='Scoring Keys'!$B$12,'Scoring Keys'!$D$12,IF(D146='Scoring Keys'!$B$13,'Scoring Keys'!$D$13,IF(D146='Scoring Keys'!$B$14,'Scoring Keys'!$D$14,IF(D146='Scoring Keys'!$B$15,'Scoring Keys'!$D$15,IF(D146='Scoring Keys'!$B$16,'Scoring Keys'!$D$16,0)))))</f>
        <v>0</v>
      </c>
      <c r="F146" s="57">
        <f t="shared" si="18"/>
        <v>0</v>
      </c>
      <c r="G146" s="136"/>
      <c r="H146" s="10" t="b">
        <f>OR(AND(C146='Scoring Keys'!$D$4,E146='Scoring Keys'!$D$14),AND(C146='Scoring Keys'!$D$4,E146='Scoring Keys'!$D$16),AND(C146='Scoring Keys'!$D$4,E146='Scoring Keys'!$D$17))</f>
        <v>0</v>
      </c>
      <c r="I146" s="10" t="b">
        <f>NOT(D146='Scoring Keys'!$B$18)</f>
        <v>0</v>
      </c>
      <c r="J146" s="150">
        <f t="shared" si="19"/>
        <v>1</v>
      </c>
      <c r="K146" s="150">
        <f t="shared" si="20"/>
        <v>0</v>
      </c>
    </row>
    <row r="147" spans="1:11" ht="30" customHeight="1">
      <c r="A147" s="23" t="s">
        <v>1313</v>
      </c>
      <c r="B147" s="137" t="s">
        <v>1711</v>
      </c>
      <c r="C147" s="57">
        <f>IF(B147='Scoring Keys'!$B$4,'Scoring Keys'!$D$4,IF(B147='Scoring Keys'!$B$5,'Scoring Keys'!$D$5,IF(B147='Scoring Keys'!$B$6,'Scoring Keys'!$D$6,IF(B147='Scoring Keys'!$B$7,'Scoring Keys'!$D$7,0))))</f>
        <v>0.65</v>
      </c>
      <c r="D147" s="127" t="s">
        <v>1766</v>
      </c>
      <c r="E147" s="57">
        <f>IF(D147='Scoring Keys'!$B$12,'Scoring Keys'!$D$12,IF(D147='Scoring Keys'!$B$13,'Scoring Keys'!$D$13,IF(D147='Scoring Keys'!$B$14,'Scoring Keys'!$D$14,IF(D147='Scoring Keys'!$B$15,'Scoring Keys'!$D$15,IF(D147='Scoring Keys'!$B$16,'Scoring Keys'!$D$16,0)))))</f>
        <v>0</v>
      </c>
      <c r="F147" s="57">
        <f t="shared" si="18"/>
        <v>0</v>
      </c>
      <c r="G147" s="136"/>
      <c r="H147" s="10" t="b">
        <f>OR(AND(C147='Scoring Keys'!$D$4,E147='Scoring Keys'!$D$14),AND(C147='Scoring Keys'!$D$4,E147='Scoring Keys'!$D$16),AND(C147='Scoring Keys'!$D$4,E147='Scoring Keys'!$D$17))</f>
        <v>0</v>
      </c>
      <c r="I147" s="10" t="b">
        <f>NOT(D147='Scoring Keys'!$B$18)</f>
        <v>0</v>
      </c>
      <c r="J147" s="150">
        <f t="shared" si="19"/>
        <v>1</v>
      </c>
      <c r="K147" s="150">
        <f t="shared" si="20"/>
        <v>0</v>
      </c>
    </row>
    <row r="148" spans="1:11" ht="30" customHeight="1">
      <c r="A148" s="23" t="s">
        <v>1314</v>
      </c>
      <c r="B148" s="137" t="s">
        <v>1711</v>
      </c>
      <c r="C148" s="57">
        <f>IF(B148='Scoring Keys'!$B$4,'Scoring Keys'!$D$4,IF(B148='Scoring Keys'!$B$5,'Scoring Keys'!$D$5,IF(B148='Scoring Keys'!$B$6,'Scoring Keys'!$D$6,IF(B148='Scoring Keys'!$B$7,'Scoring Keys'!$D$7,0))))</f>
        <v>0.65</v>
      </c>
      <c r="D148" s="127" t="s">
        <v>1766</v>
      </c>
      <c r="E148" s="57">
        <f>IF(D148='Scoring Keys'!$B$12,'Scoring Keys'!$D$12,IF(D148='Scoring Keys'!$B$13,'Scoring Keys'!$D$13,IF(D148='Scoring Keys'!$B$14,'Scoring Keys'!$D$14,IF(D148='Scoring Keys'!$B$15,'Scoring Keys'!$D$15,IF(D148='Scoring Keys'!$B$16,'Scoring Keys'!$D$16,0)))))</f>
        <v>0</v>
      </c>
      <c r="F148" s="57">
        <f t="shared" si="18"/>
        <v>0</v>
      </c>
      <c r="G148" s="136"/>
      <c r="H148" s="10" t="b">
        <f>OR(AND(C148='Scoring Keys'!$D$4,E148='Scoring Keys'!$D$14),AND(C148='Scoring Keys'!$D$4,E148='Scoring Keys'!$D$16),AND(C148='Scoring Keys'!$D$4,E148='Scoring Keys'!$D$17))</f>
        <v>0</v>
      </c>
      <c r="I148" s="10" t="b">
        <f>NOT(D148='Scoring Keys'!$B$18)</f>
        <v>0</v>
      </c>
      <c r="J148" s="150">
        <f t="shared" si="19"/>
        <v>1</v>
      </c>
      <c r="K148" s="150">
        <f t="shared" si="20"/>
        <v>0</v>
      </c>
    </row>
    <row r="149" spans="1:11" ht="114.75">
      <c r="A149" s="19" t="s">
        <v>1315</v>
      </c>
      <c r="B149" s="137" t="s">
        <v>1713</v>
      </c>
      <c r="C149" s="57">
        <f>IF(B149='Scoring Keys'!$B$4,'Scoring Keys'!$D$4,IF(B149='Scoring Keys'!$B$5,'Scoring Keys'!$D$5,IF(B149='Scoring Keys'!$B$6,'Scoring Keys'!$D$6,IF(B149='Scoring Keys'!$B$7,'Scoring Keys'!$D$7,0))))</f>
        <v>0.9</v>
      </c>
      <c r="D149" s="127" t="s">
        <v>1766</v>
      </c>
      <c r="E149" s="57">
        <f>IF(D149='Scoring Keys'!$B$12,'Scoring Keys'!$D$12,IF(D149='Scoring Keys'!$B$13,'Scoring Keys'!$D$13,IF(D149='Scoring Keys'!$B$14,'Scoring Keys'!$D$14,IF(D149='Scoring Keys'!$B$15,'Scoring Keys'!$D$15,IF(D149='Scoring Keys'!$B$16,'Scoring Keys'!$D$16,0)))))</f>
        <v>0</v>
      </c>
      <c r="F149" s="57">
        <f t="shared" si="18"/>
        <v>0</v>
      </c>
      <c r="G149" s="136"/>
      <c r="H149" s="10" t="b">
        <f>OR(AND(C149='Scoring Keys'!$D$4,E149='Scoring Keys'!$D$14),AND(C149='Scoring Keys'!$D$4,E149='Scoring Keys'!$D$16),AND(C149='Scoring Keys'!$D$4,E149='Scoring Keys'!$D$17))</f>
        <v>0</v>
      </c>
      <c r="I149" s="10" t="b">
        <f>NOT(D149='Scoring Keys'!$B$18)</f>
        <v>0</v>
      </c>
      <c r="J149" s="150">
        <f t="shared" si="19"/>
        <v>1</v>
      </c>
      <c r="K149" s="150">
        <f t="shared" si="20"/>
        <v>0</v>
      </c>
    </row>
    <row r="150" spans="1:11" ht="51">
      <c r="A150" s="23" t="s">
        <v>1316</v>
      </c>
      <c r="B150" s="137" t="s">
        <v>1713</v>
      </c>
      <c r="C150" s="57">
        <f>IF(B150='Scoring Keys'!$B$4,'Scoring Keys'!$D$4,IF(B150='Scoring Keys'!$B$5,'Scoring Keys'!$D$5,IF(B150='Scoring Keys'!$B$6,'Scoring Keys'!$D$6,IF(B150='Scoring Keys'!$B$7,'Scoring Keys'!$D$7,0))))</f>
        <v>0.9</v>
      </c>
      <c r="D150" s="127" t="s">
        <v>1766</v>
      </c>
      <c r="E150" s="57">
        <f>IF(D150='Scoring Keys'!$B$12,'Scoring Keys'!$D$12,IF(D150='Scoring Keys'!$B$13,'Scoring Keys'!$D$13,IF(D150='Scoring Keys'!$B$14,'Scoring Keys'!$D$14,IF(D150='Scoring Keys'!$B$15,'Scoring Keys'!$D$15,IF(D150='Scoring Keys'!$B$16,'Scoring Keys'!$D$16,0)))))</f>
        <v>0</v>
      </c>
      <c r="F150" s="57">
        <f t="shared" si="18"/>
        <v>0</v>
      </c>
      <c r="G150" s="136"/>
      <c r="H150" s="10" t="b">
        <f>OR(AND(C150='Scoring Keys'!$D$4,E150='Scoring Keys'!$D$14),AND(C150='Scoring Keys'!$D$4,E150='Scoring Keys'!$D$16),AND(C150='Scoring Keys'!$D$4,E150='Scoring Keys'!$D$17))</f>
        <v>0</v>
      </c>
      <c r="I150" s="10" t="b">
        <f>NOT(D150='Scoring Keys'!$B$18)</f>
        <v>0</v>
      </c>
      <c r="J150" s="150">
        <f t="shared" si="19"/>
        <v>1</v>
      </c>
      <c r="K150" s="150">
        <f t="shared" si="20"/>
        <v>0</v>
      </c>
    </row>
    <row r="151" spans="1:11" ht="51">
      <c r="A151" s="23" t="s">
        <v>1317</v>
      </c>
      <c r="B151" s="137" t="s">
        <v>1713</v>
      </c>
      <c r="C151" s="57">
        <f>IF(B151='Scoring Keys'!$B$4,'Scoring Keys'!$D$4,IF(B151='Scoring Keys'!$B$5,'Scoring Keys'!$D$5,IF(B151='Scoring Keys'!$B$6,'Scoring Keys'!$D$6,IF(B151='Scoring Keys'!$B$7,'Scoring Keys'!$D$7,0))))</f>
        <v>0.9</v>
      </c>
      <c r="D151" s="127" t="s">
        <v>1766</v>
      </c>
      <c r="E151" s="57">
        <f>IF(D151='Scoring Keys'!$B$12,'Scoring Keys'!$D$12,IF(D151='Scoring Keys'!$B$13,'Scoring Keys'!$D$13,IF(D151='Scoring Keys'!$B$14,'Scoring Keys'!$D$14,IF(D151='Scoring Keys'!$B$15,'Scoring Keys'!$D$15,IF(D151='Scoring Keys'!$B$16,'Scoring Keys'!$D$16,0)))))</f>
        <v>0</v>
      </c>
      <c r="F151" s="57">
        <f t="shared" si="18"/>
        <v>0</v>
      </c>
      <c r="G151" s="136"/>
      <c r="H151" s="10" t="b">
        <f>OR(AND(C151='Scoring Keys'!$D$4,E151='Scoring Keys'!$D$14),AND(C151='Scoring Keys'!$D$4,E151='Scoring Keys'!$D$16),AND(C151='Scoring Keys'!$D$4,E151='Scoring Keys'!$D$17))</f>
        <v>0</v>
      </c>
      <c r="I151" s="10" t="b">
        <f>NOT(D151='Scoring Keys'!$B$18)</f>
        <v>0</v>
      </c>
      <c r="J151" s="150">
        <f t="shared" si="19"/>
        <v>1</v>
      </c>
      <c r="K151" s="150">
        <f t="shared" si="20"/>
        <v>0</v>
      </c>
    </row>
    <row r="152" spans="1:11" ht="51">
      <c r="A152" s="23" t="s">
        <v>1318</v>
      </c>
      <c r="B152" s="137" t="s">
        <v>1713</v>
      </c>
      <c r="C152" s="57">
        <f>IF(B152='Scoring Keys'!$B$4,'Scoring Keys'!$D$4,IF(B152='Scoring Keys'!$B$5,'Scoring Keys'!$D$5,IF(B152='Scoring Keys'!$B$6,'Scoring Keys'!$D$6,IF(B152='Scoring Keys'!$B$7,'Scoring Keys'!$D$7,0))))</f>
        <v>0.9</v>
      </c>
      <c r="D152" s="127" t="s">
        <v>1766</v>
      </c>
      <c r="E152" s="57">
        <f>IF(D152='Scoring Keys'!$B$12,'Scoring Keys'!$D$12,IF(D152='Scoring Keys'!$B$13,'Scoring Keys'!$D$13,IF(D152='Scoring Keys'!$B$14,'Scoring Keys'!$D$14,IF(D152='Scoring Keys'!$B$15,'Scoring Keys'!$D$15,IF(D152='Scoring Keys'!$B$16,'Scoring Keys'!$D$16,0)))))</f>
        <v>0</v>
      </c>
      <c r="F152" s="57">
        <f t="shared" si="18"/>
        <v>0</v>
      </c>
      <c r="G152" s="136"/>
      <c r="H152" s="10" t="b">
        <f>OR(AND(C152='Scoring Keys'!$D$4,E152='Scoring Keys'!$D$14),AND(C152='Scoring Keys'!$D$4,E152='Scoring Keys'!$D$16),AND(C152='Scoring Keys'!$D$4,E152='Scoring Keys'!$D$17))</f>
        <v>0</v>
      </c>
      <c r="I152" s="10" t="b">
        <f>NOT(D152='Scoring Keys'!$B$18)</f>
        <v>0</v>
      </c>
      <c r="J152" s="150">
        <f t="shared" si="19"/>
        <v>1</v>
      </c>
      <c r="K152" s="150">
        <f t="shared" si="20"/>
        <v>0</v>
      </c>
    </row>
    <row r="153" spans="1:11" ht="30" customHeight="1">
      <c r="A153" s="19" t="s">
        <v>1319</v>
      </c>
      <c r="B153" s="137" t="s">
        <v>600</v>
      </c>
      <c r="C153" s="57">
        <f>IF(B153='Scoring Keys'!$B$4,'Scoring Keys'!$D$4,IF(B153='Scoring Keys'!$B$5,'Scoring Keys'!$D$5,IF(B153='Scoring Keys'!$B$6,'Scoring Keys'!$D$6,IF(B153='Scoring Keys'!$B$7,'Scoring Keys'!$D$7,0))))</f>
        <v>1</v>
      </c>
      <c r="D153" s="127" t="s">
        <v>1766</v>
      </c>
      <c r="E153" s="57">
        <f>IF(D153='Scoring Keys'!$B$12,'Scoring Keys'!$D$12,IF(D153='Scoring Keys'!$B$13,'Scoring Keys'!$D$13,IF(D153='Scoring Keys'!$B$14,'Scoring Keys'!$D$14,IF(D153='Scoring Keys'!$B$15,'Scoring Keys'!$D$15,IF(D153='Scoring Keys'!$B$16,'Scoring Keys'!$D$16,0)))))</f>
        <v>0</v>
      </c>
      <c r="F153" s="57">
        <f t="shared" si="18"/>
        <v>0</v>
      </c>
      <c r="G153" s="136"/>
      <c r="H153" s="10" t="b">
        <f>OR(AND(C153='Scoring Keys'!$D$4,E153='Scoring Keys'!$D$14),AND(C153='Scoring Keys'!$D$4,E153='Scoring Keys'!$D$16),AND(C153='Scoring Keys'!$D$4,E153='Scoring Keys'!$D$17))</f>
        <v>1</v>
      </c>
      <c r="I153" s="10" t="b">
        <f>NOT(D153='Scoring Keys'!$B$18)</f>
        <v>0</v>
      </c>
      <c r="J153" s="150">
        <f t="shared" si="19"/>
        <v>1</v>
      </c>
      <c r="K153" s="150">
        <f t="shared" si="20"/>
        <v>0</v>
      </c>
    </row>
    <row r="154" spans="1:11" ht="15.75">
      <c r="A154" s="38" t="s">
        <v>1876</v>
      </c>
      <c r="B154" s="140"/>
      <c r="C154" s="50"/>
      <c r="D154" s="244"/>
      <c r="E154" s="245"/>
      <c r="F154" s="245"/>
      <c r="G154" s="246"/>
    </row>
    <row r="155" spans="1:11" ht="30" customHeight="1">
      <c r="A155" s="19" t="s">
        <v>1340</v>
      </c>
      <c r="B155" s="137" t="s">
        <v>600</v>
      </c>
      <c r="C155" s="57">
        <f>IF(B155='Scoring Keys'!$B$4,'Scoring Keys'!$D$4,IF(B155='Scoring Keys'!$B$5,'Scoring Keys'!$D$5,IF(B155='Scoring Keys'!$B$6,'Scoring Keys'!$D$6,IF(B155='Scoring Keys'!$B$7,'Scoring Keys'!$D$7,0))))</f>
        <v>1</v>
      </c>
      <c r="D155" s="127" t="s">
        <v>1766</v>
      </c>
      <c r="E155" s="57">
        <f>IF(D155='Scoring Keys'!$B$12,'Scoring Keys'!$D$12,IF(D155='Scoring Keys'!$B$13,'Scoring Keys'!$D$13,IF(D155='Scoring Keys'!$B$14,'Scoring Keys'!$D$14,IF(D155='Scoring Keys'!$B$15,'Scoring Keys'!$D$15,IF(D155='Scoring Keys'!$B$16,'Scoring Keys'!$D$16,0)))))</f>
        <v>0</v>
      </c>
      <c r="F155" s="57">
        <f>C155*E155</f>
        <v>0</v>
      </c>
      <c r="G155" s="136"/>
      <c r="H155" s="10" t="b">
        <f>OR(AND(C155='Scoring Keys'!$D$4,E155='Scoring Keys'!$D$14),AND(C155='Scoring Keys'!$D$4,E155='Scoring Keys'!$D$16),AND(C155='Scoring Keys'!$D$4,E155='Scoring Keys'!$D$17))</f>
        <v>1</v>
      </c>
      <c r="I155" s="10" t="b">
        <f>NOT(D155='Scoring Keys'!$B$18)</f>
        <v>0</v>
      </c>
      <c r="J155" s="150">
        <f>IF(I155,0,1)</f>
        <v>1</v>
      </c>
      <c r="K155" s="150">
        <f>IF(AND(H155,(I155)),1,0)</f>
        <v>0</v>
      </c>
    </row>
    <row r="156" spans="1:11" ht="15.75">
      <c r="A156" s="46" t="s">
        <v>589</v>
      </c>
      <c r="B156" s="140"/>
      <c r="C156" s="50"/>
      <c r="D156" s="244"/>
      <c r="E156" s="245"/>
      <c r="F156" s="245"/>
      <c r="G156" s="246"/>
    </row>
    <row r="157" spans="1:11" ht="30" customHeight="1">
      <c r="A157" s="19" t="s">
        <v>1320</v>
      </c>
      <c r="B157" s="137" t="s">
        <v>600</v>
      </c>
      <c r="C157" s="57">
        <f>IF(B157='Scoring Keys'!$B$4,'Scoring Keys'!$D$4,IF(B157='Scoring Keys'!$B$5,'Scoring Keys'!$D$5,IF(B157='Scoring Keys'!$B$6,'Scoring Keys'!$D$6,IF(B157='Scoring Keys'!$B$7,'Scoring Keys'!$D$7,0))))</f>
        <v>1</v>
      </c>
      <c r="D157" s="127" t="s">
        <v>1766</v>
      </c>
      <c r="E157" s="57">
        <f>IF(D157='Scoring Keys'!$B$12,'Scoring Keys'!$D$12,IF(D157='Scoring Keys'!$B$13,'Scoring Keys'!$D$13,IF(D157='Scoring Keys'!$B$14,'Scoring Keys'!$D$14,IF(D157='Scoring Keys'!$B$15,'Scoring Keys'!$D$15,IF(D157='Scoring Keys'!$B$16,'Scoring Keys'!$D$16,0)))))</f>
        <v>0</v>
      </c>
      <c r="F157" s="57">
        <f t="shared" ref="F157:F164" si="21">C157*E157</f>
        <v>0</v>
      </c>
      <c r="G157" s="136"/>
      <c r="H157" s="10" t="b">
        <f>OR(AND(C157='Scoring Keys'!$D$4,E157='Scoring Keys'!$D$14),AND(C157='Scoring Keys'!$D$4,E157='Scoring Keys'!$D$16),AND(C157='Scoring Keys'!$D$4,E157='Scoring Keys'!$D$17))</f>
        <v>1</v>
      </c>
      <c r="I157" s="10" t="b">
        <f>NOT(D157='Scoring Keys'!$B$18)</f>
        <v>0</v>
      </c>
      <c r="J157" s="150">
        <f t="shared" ref="J157:J164" si="22">IF(I157,0,1)</f>
        <v>1</v>
      </c>
      <c r="K157" s="150">
        <f t="shared" ref="K157:K164" si="23">IF(AND(H157,(I157)),1,0)</f>
        <v>0</v>
      </c>
    </row>
    <row r="158" spans="1:11" ht="30" customHeight="1">
      <c r="A158" s="19" t="s">
        <v>1321</v>
      </c>
      <c r="B158" s="137" t="s">
        <v>600</v>
      </c>
      <c r="C158" s="57">
        <f>IF(B158='Scoring Keys'!$B$4,'Scoring Keys'!$D$4,IF(B158='Scoring Keys'!$B$5,'Scoring Keys'!$D$5,IF(B158='Scoring Keys'!$B$6,'Scoring Keys'!$D$6,IF(B158='Scoring Keys'!$B$7,'Scoring Keys'!$D$7,0))))</f>
        <v>1</v>
      </c>
      <c r="D158" s="127" t="s">
        <v>1766</v>
      </c>
      <c r="E158" s="57">
        <f>IF(D158='Scoring Keys'!$B$12,'Scoring Keys'!$D$12,IF(D158='Scoring Keys'!$B$13,'Scoring Keys'!$D$13,IF(D158='Scoring Keys'!$B$14,'Scoring Keys'!$D$14,IF(D158='Scoring Keys'!$B$15,'Scoring Keys'!$D$15,IF(D158='Scoring Keys'!$B$16,'Scoring Keys'!$D$16,0)))))</f>
        <v>0</v>
      </c>
      <c r="F158" s="57">
        <f t="shared" si="21"/>
        <v>0</v>
      </c>
      <c r="G158" s="136"/>
      <c r="H158" s="10" t="b">
        <f>OR(AND(C158='Scoring Keys'!$D$4,E158='Scoring Keys'!$D$14),AND(C158='Scoring Keys'!$D$4,E158='Scoring Keys'!$D$16),AND(C158='Scoring Keys'!$D$4,E158='Scoring Keys'!$D$17))</f>
        <v>1</v>
      </c>
      <c r="I158" s="10" t="b">
        <f>NOT(D158='Scoring Keys'!$B$18)</f>
        <v>0</v>
      </c>
      <c r="J158" s="150">
        <f t="shared" si="22"/>
        <v>1</v>
      </c>
      <c r="K158" s="150">
        <f t="shared" si="23"/>
        <v>0</v>
      </c>
    </row>
    <row r="159" spans="1:11" ht="89.25">
      <c r="A159" s="19" t="s">
        <v>1924</v>
      </c>
      <c r="B159" s="137" t="s">
        <v>1713</v>
      </c>
      <c r="C159" s="57">
        <f>IF(B159='Scoring Keys'!$B$4,'Scoring Keys'!$D$4,IF(B159='Scoring Keys'!$B$5,'Scoring Keys'!$D$5,IF(B159='Scoring Keys'!$B$6,'Scoring Keys'!$D$6,IF(B159='Scoring Keys'!$B$7,'Scoring Keys'!$D$7,0))))</f>
        <v>0.9</v>
      </c>
      <c r="D159" s="127" t="s">
        <v>1766</v>
      </c>
      <c r="E159" s="57">
        <f>IF(D159='Scoring Keys'!$B$12,'Scoring Keys'!$D$12,IF(D159='Scoring Keys'!$B$13,'Scoring Keys'!$D$13,IF(D159='Scoring Keys'!$B$14,'Scoring Keys'!$D$14,IF(D159='Scoring Keys'!$B$15,'Scoring Keys'!$D$15,IF(D159='Scoring Keys'!$B$16,'Scoring Keys'!$D$16,0)))))</f>
        <v>0</v>
      </c>
      <c r="F159" s="57">
        <f t="shared" si="21"/>
        <v>0</v>
      </c>
      <c r="G159" s="136"/>
      <c r="H159" s="10" t="b">
        <f>OR(AND(C159='Scoring Keys'!$D$4,E159='Scoring Keys'!$D$14),AND(C159='Scoring Keys'!$D$4,E159='Scoring Keys'!$D$16),AND(C159='Scoring Keys'!$D$4,E159='Scoring Keys'!$D$17))</f>
        <v>0</v>
      </c>
      <c r="I159" s="10" t="b">
        <f>NOT(D159='Scoring Keys'!$B$18)</f>
        <v>0</v>
      </c>
      <c r="J159" s="150">
        <f t="shared" si="22"/>
        <v>1</v>
      </c>
      <c r="K159" s="150">
        <f t="shared" si="23"/>
        <v>0</v>
      </c>
    </row>
    <row r="160" spans="1:11" ht="30" customHeight="1">
      <c r="A160" s="19" t="s">
        <v>1322</v>
      </c>
      <c r="B160" s="137" t="s">
        <v>1713</v>
      </c>
      <c r="C160" s="57">
        <f>IF(B160='Scoring Keys'!$B$4,'Scoring Keys'!$D$4,IF(B160='Scoring Keys'!$B$5,'Scoring Keys'!$D$5,IF(B160='Scoring Keys'!$B$6,'Scoring Keys'!$D$6,IF(B160='Scoring Keys'!$B$7,'Scoring Keys'!$D$7,0))))</f>
        <v>0.9</v>
      </c>
      <c r="D160" s="127" t="s">
        <v>1766</v>
      </c>
      <c r="E160" s="57">
        <f>IF(D160='Scoring Keys'!$B$12,'Scoring Keys'!$D$12,IF(D160='Scoring Keys'!$B$13,'Scoring Keys'!$D$13,IF(D160='Scoring Keys'!$B$14,'Scoring Keys'!$D$14,IF(D160='Scoring Keys'!$B$15,'Scoring Keys'!$D$15,IF(D160='Scoring Keys'!$B$16,'Scoring Keys'!$D$16,0)))))</f>
        <v>0</v>
      </c>
      <c r="F160" s="57">
        <f t="shared" si="21"/>
        <v>0</v>
      </c>
      <c r="G160" s="136"/>
      <c r="H160" s="10" t="b">
        <f>OR(AND(C160='Scoring Keys'!$D$4,E160='Scoring Keys'!$D$14),AND(C160='Scoring Keys'!$D$4,E160='Scoring Keys'!$D$16),AND(C160='Scoring Keys'!$D$4,E160='Scoring Keys'!$D$17))</f>
        <v>0</v>
      </c>
      <c r="I160" s="10" t="b">
        <f>NOT(D160='Scoring Keys'!$B$18)</f>
        <v>0</v>
      </c>
      <c r="J160" s="150">
        <f t="shared" si="22"/>
        <v>1</v>
      </c>
      <c r="K160" s="150">
        <f t="shared" si="23"/>
        <v>0</v>
      </c>
    </row>
    <row r="161" spans="1:11" ht="30" customHeight="1">
      <c r="A161" s="19" t="s">
        <v>1323</v>
      </c>
      <c r="B161" s="137" t="s">
        <v>1713</v>
      </c>
      <c r="C161" s="57">
        <f>IF(B161='Scoring Keys'!$B$4,'Scoring Keys'!$D$4,IF(B161='Scoring Keys'!$B$5,'Scoring Keys'!$D$5,IF(B161='Scoring Keys'!$B$6,'Scoring Keys'!$D$6,IF(B161='Scoring Keys'!$B$7,'Scoring Keys'!$D$7,0))))</f>
        <v>0.9</v>
      </c>
      <c r="D161" s="127" t="s">
        <v>1766</v>
      </c>
      <c r="E161" s="57">
        <f>IF(D161='Scoring Keys'!$B$12,'Scoring Keys'!$D$12,IF(D161='Scoring Keys'!$B$13,'Scoring Keys'!$D$13,IF(D161='Scoring Keys'!$B$14,'Scoring Keys'!$D$14,IF(D161='Scoring Keys'!$B$15,'Scoring Keys'!$D$15,IF(D161='Scoring Keys'!$B$16,'Scoring Keys'!$D$16,0)))))</f>
        <v>0</v>
      </c>
      <c r="F161" s="57">
        <f t="shared" si="21"/>
        <v>0</v>
      </c>
      <c r="G161" s="136"/>
      <c r="H161" s="10" t="b">
        <f>OR(AND(C161='Scoring Keys'!$D$4,E161='Scoring Keys'!$D$14),AND(C161='Scoring Keys'!$D$4,E161='Scoring Keys'!$D$16),AND(C161='Scoring Keys'!$D$4,E161='Scoring Keys'!$D$17))</f>
        <v>0</v>
      </c>
      <c r="I161" s="10" t="b">
        <f>NOT(D161='Scoring Keys'!$B$18)</f>
        <v>0</v>
      </c>
      <c r="J161" s="150">
        <f t="shared" si="22"/>
        <v>1</v>
      </c>
      <c r="K161" s="150">
        <f t="shared" si="23"/>
        <v>0</v>
      </c>
    </row>
    <row r="162" spans="1:11" ht="30" customHeight="1">
      <c r="A162" s="19" t="s">
        <v>1324</v>
      </c>
      <c r="B162" s="137" t="s">
        <v>1713</v>
      </c>
      <c r="C162" s="57">
        <f>IF(B162='Scoring Keys'!$B$4,'Scoring Keys'!$D$4,IF(B162='Scoring Keys'!$B$5,'Scoring Keys'!$D$5,IF(B162='Scoring Keys'!$B$6,'Scoring Keys'!$D$6,IF(B162='Scoring Keys'!$B$7,'Scoring Keys'!$D$7,0))))</f>
        <v>0.9</v>
      </c>
      <c r="D162" s="127" t="s">
        <v>1766</v>
      </c>
      <c r="E162" s="57">
        <f>IF(D162='Scoring Keys'!$B$12,'Scoring Keys'!$D$12,IF(D162='Scoring Keys'!$B$13,'Scoring Keys'!$D$13,IF(D162='Scoring Keys'!$B$14,'Scoring Keys'!$D$14,IF(D162='Scoring Keys'!$B$15,'Scoring Keys'!$D$15,IF(D162='Scoring Keys'!$B$16,'Scoring Keys'!$D$16,0)))))</f>
        <v>0</v>
      </c>
      <c r="F162" s="57">
        <f t="shared" si="21"/>
        <v>0</v>
      </c>
      <c r="G162" s="136"/>
      <c r="H162" s="10" t="b">
        <f>OR(AND(C162='Scoring Keys'!$D$4,E162='Scoring Keys'!$D$14),AND(C162='Scoring Keys'!$D$4,E162='Scoring Keys'!$D$16),AND(C162='Scoring Keys'!$D$4,E162='Scoring Keys'!$D$17))</f>
        <v>0</v>
      </c>
      <c r="I162" s="10" t="b">
        <f>NOT(D162='Scoring Keys'!$B$18)</f>
        <v>0</v>
      </c>
      <c r="J162" s="150">
        <f t="shared" si="22"/>
        <v>1</v>
      </c>
      <c r="K162" s="150">
        <f t="shared" si="23"/>
        <v>0</v>
      </c>
    </row>
    <row r="163" spans="1:11" ht="30" customHeight="1">
      <c r="A163" s="19" t="s">
        <v>1325</v>
      </c>
      <c r="B163" s="137" t="s">
        <v>600</v>
      </c>
      <c r="C163" s="57">
        <f>IF(B163='Scoring Keys'!$B$4,'Scoring Keys'!$D$4,IF(B163='Scoring Keys'!$B$5,'Scoring Keys'!$D$5,IF(B163='Scoring Keys'!$B$6,'Scoring Keys'!$D$6,IF(B163='Scoring Keys'!$B$7,'Scoring Keys'!$D$7,0))))</f>
        <v>1</v>
      </c>
      <c r="D163" s="127" t="s">
        <v>1766</v>
      </c>
      <c r="E163" s="57">
        <f>IF(D163='Scoring Keys'!$B$12,'Scoring Keys'!$D$12,IF(D163='Scoring Keys'!$B$13,'Scoring Keys'!$D$13,IF(D163='Scoring Keys'!$B$14,'Scoring Keys'!$D$14,IF(D163='Scoring Keys'!$B$15,'Scoring Keys'!$D$15,IF(D163='Scoring Keys'!$B$16,'Scoring Keys'!$D$16,0)))))</f>
        <v>0</v>
      </c>
      <c r="F163" s="57">
        <f t="shared" si="21"/>
        <v>0</v>
      </c>
      <c r="G163" s="136"/>
      <c r="H163" s="10" t="b">
        <f>OR(AND(C163='Scoring Keys'!$D$4,E163='Scoring Keys'!$D$14),AND(C163='Scoring Keys'!$D$4,E163='Scoring Keys'!$D$16),AND(C163='Scoring Keys'!$D$4,E163='Scoring Keys'!$D$17))</f>
        <v>1</v>
      </c>
      <c r="I163" s="10" t="b">
        <f>NOT(D163='Scoring Keys'!$B$18)</f>
        <v>0</v>
      </c>
      <c r="J163" s="150">
        <f t="shared" si="22"/>
        <v>1</v>
      </c>
      <c r="K163" s="150">
        <f t="shared" si="23"/>
        <v>0</v>
      </c>
    </row>
    <row r="164" spans="1:11" ht="30" customHeight="1">
      <c r="A164" s="19" t="s">
        <v>1326</v>
      </c>
      <c r="B164" s="137" t="s">
        <v>1713</v>
      </c>
      <c r="C164" s="57">
        <f>IF(B164='Scoring Keys'!$B$4,'Scoring Keys'!$D$4,IF(B164='Scoring Keys'!$B$5,'Scoring Keys'!$D$5,IF(B164='Scoring Keys'!$B$6,'Scoring Keys'!$D$6,IF(B164='Scoring Keys'!$B$7,'Scoring Keys'!$D$7,0))))</f>
        <v>0.9</v>
      </c>
      <c r="D164" s="127" t="s">
        <v>1766</v>
      </c>
      <c r="E164" s="57">
        <f>IF(D164='Scoring Keys'!$B$12,'Scoring Keys'!$D$12,IF(D164='Scoring Keys'!$B$13,'Scoring Keys'!$D$13,IF(D164='Scoring Keys'!$B$14,'Scoring Keys'!$D$14,IF(D164='Scoring Keys'!$B$15,'Scoring Keys'!$D$15,IF(D164='Scoring Keys'!$B$16,'Scoring Keys'!$D$16,0)))))</f>
        <v>0</v>
      </c>
      <c r="F164" s="57">
        <f t="shared" si="21"/>
        <v>0</v>
      </c>
      <c r="G164" s="136"/>
      <c r="H164" s="10" t="b">
        <f>OR(AND(C164='Scoring Keys'!$D$4,E164='Scoring Keys'!$D$14),AND(C164='Scoring Keys'!$D$4,E164='Scoring Keys'!$D$16),AND(C164='Scoring Keys'!$D$4,E164='Scoring Keys'!$D$17))</f>
        <v>0</v>
      </c>
      <c r="I164" s="10" t="b">
        <f>NOT(D164='Scoring Keys'!$B$18)</f>
        <v>0</v>
      </c>
      <c r="J164" s="150">
        <f t="shared" si="22"/>
        <v>1</v>
      </c>
      <c r="K164" s="150">
        <f t="shared" si="23"/>
        <v>0</v>
      </c>
    </row>
    <row r="165" spans="1:11" ht="15.75">
      <c r="A165" s="46" t="s">
        <v>590</v>
      </c>
      <c r="B165" s="140"/>
      <c r="C165" s="50"/>
      <c r="D165" s="244"/>
      <c r="E165" s="245"/>
      <c r="F165" s="245"/>
      <c r="G165" s="246"/>
    </row>
    <row r="166" spans="1:11" ht="30" customHeight="1">
      <c r="A166" s="19" t="s">
        <v>1327</v>
      </c>
      <c r="B166" s="137" t="s">
        <v>1713</v>
      </c>
      <c r="C166" s="57">
        <f>IF(B166='Scoring Keys'!$B$4,'Scoring Keys'!$D$4,IF(B166='Scoring Keys'!$B$5,'Scoring Keys'!$D$5,IF(B166='Scoring Keys'!$B$6,'Scoring Keys'!$D$6,IF(B166='Scoring Keys'!$B$7,'Scoring Keys'!$D$7,0))))</f>
        <v>0.9</v>
      </c>
      <c r="D166" s="127" t="s">
        <v>1766</v>
      </c>
      <c r="E166" s="57">
        <f>IF(D166='Scoring Keys'!$B$12,'Scoring Keys'!$D$12,IF(D166='Scoring Keys'!$B$13,'Scoring Keys'!$D$13,IF(D166='Scoring Keys'!$B$14,'Scoring Keys'!$D$14,IF(D166='Scoring Keys'!$B$15,'Scoring Keys'!$D$15,IF(D166='Scoring Keys'!$B$16,'Scoring Keys'!$D$16,0)))))</f>
        <v>0</v>
      </c>
      <c r="F166" s="57">
        <f t="shared" ref="F166:F171" si="24">C166*E166</f>
        <v>0</v>
      </c>
      <c r="G166" s="136"/>
      <c r="H166" s="10" t="b">
        <f>OR(AND(C166='Scoring Keys'!$D$4,E166='Scoring Keys'!$D$14),AND(C166='Scoring Keys'!$D$4,E166='Scoring Keys'!$D$16),AND(C166='Scoring Keys'!$D$4,E166='Scoring Keys'!$D$17))</f>
        <v>0</v>
      </c>
      <c r="I166" s="10" t="b">
        <f>NOT(D166='Scoring Keys'!$B$18)</f>
        <v>0</v>
      </c>
      <c r="J166" s="150">
        <f t="shared" ref="J166:J171" si="25">IF(I166,0,1)</f>
        <v>1</v>
      </c>
      <c r="K166" s="150">
        <f t="shared" ref="K166:K171" si="26">IF(AND(H166,(I166)),1,0)</f>
        <v>0</v>
      </c>
    </row>
    <row r="167" spans="1:11" ht="30" customHeight="1">
      <c r="A167" s="19" t="s">
        <v>1328</v>
      </c>
      <c r="B167" s="137" t="s">
        <v>1713</v>
      </c>
      <c r="C167" s="57">
        <f>IF(B167='Scoring Keys'!$B$4,'Scoring Keys'!$D$4,IF(B167='Scoring Keys'!$B$5,'Scoring Keys'!$D$5,IF(B167='Scoring Keys'!$B$6,'Scoring Keys'!$D$6,IF(B167='Scoring Keys'!$B$7,'Scoring Keys'!$D$7,0))))</f>
        <v>0.9</v>
      </c>
      <c r="D167" s="127" t="s">
        <v>1766</v>
      </c>
      <c r="E167" s="57">
        <f>IF(D167='Scoring Keys'!$B$12,'Scoring Keys'!$D$12,IF(D167='Scoring Keys'!$B$13,'Scoring Keys'!$D$13,IF(D167='Scoring Keys'!$B$14,'Scoring Keys'!$D$14,IF(D167='Scoring Keys'!$B$15,'Scoring Keys'!$D$15,IF(D167='Scoring Keys'!$B$16,'Scoring Keys'!$D$16,0)))))</f>
        <v>0</v>
      </c>
      <c r="F167" s="57">
        <f t="shared" si="24"/>
        <v>0</v>
      </c>
      <c r="G167" s="136"/>
      <c r="H167" s="10" t="b">
        <f>OR(AND(C167='Scoring Keys'!$D$4,E167='Scoring Keys'!$D$14),AND(C167='Scoring Keys'!$D$4,E167='Scoring Keys'!$D$16),AND(C167='Scoring Keys'!$D$4,E167='Scoring Keys'!$D$17))</f>
        <v>0</v>
      </c>
      <c r="I167" s="10" t="b">
        <f>NOT(D167='Scoring Keys'!$B$18)</f>
        <v>0</v>
      </c>
      <c r="J167" s="150">
        <f t="shared" si="25"/>
        <v>1</v>
      </c>
      <c r="K167" s="150">
        <f t="shared" si="26"/>
        <v>0</v>
      </c>
    </row>
    <row r="168" spans="1:11" ht="30" customHeight="1">
      <c r="A168" s="19" t="s">
        <v>1331</v>
      </c>
      <c r="B168" s="137" t="s">
        <v>600</v>
      </c>
      <c r="C168" s="57">
        <f>IF(B168='Scoring Keys'!$B$4,'Scoring Keys'!$D$4,IF(B168='Scoring Keys'!$B$5,'Scoring Keys'!$D$5,IF(B168='Scoring Keys'!$B$6,'Scoring Keys'!$D$6,IF(B168='Scoring Keys'!$B$7,'Scoring Keys'!$D$7,0))))</f>
        <v>1</v>
      </c>
      <c r="D168" s="127" t="s">
        <v>1766</v>
      </c>
      <c r="E168" s="57">
        <f>IF(D168='Scoring Keys'!$B$12,'Scoring Keys'!$D$12,IF(D168='Scoring Keys'!$B$13,'Scoring Keys'!$D$13,IF(D168='Scoring Keys'!$B$14,'Scoring Keys'!$D$14,IF(D168='Scoring Keys'!$B$15,'Scoring Keys'!$D$15,IF(D168='Scoring Keys'!$B$16,'Scoring Keys'!$D$16,0)))))</f>
        <v>0</v>
      </c>
      <c r="F168" s="57">
        <f t="shared" si="24"/>
        <v>0</v>
      </c>
      <c r="G168" s="136"/>
      <c r="H168" s="10" t="b">
        <f>OR(AND(C168='Scoring Keys'!$D$4,E168='Scoring Keys'!$D$14),AND(C168='Scoring Keys'!$D$4,E168='Scoring Keys'!$D$16),AND(C168='Scoring Keys'!$D$4,E168='Scoring Keys'!$D$17))</f>
        <v>1</v>
      </c>
      <c r="I168" s="10" t="b">
        <f>NOT(D168='Scoring Keys'!$B$18)</f>
        <v>0</v>
      </c>
      <c r="J168" s="150">
        <f t="shared" si="25"/>
        <v>1</v>
      </c>
      <c r="K168" s="150">
        <f t="shared" si="26"/>
        <v>0</v>
      </c>
    </row>
    <row r="169" spans="1:11" ht="38.25">
      <c r="A169" s="19" t="s">
        <v>1329</v>
      </c>
      <c r="B169" s="137" t="s">
        <v>1713</v>
      </c>
      <c r="C169" s="57">
        <f>IF(B169='Scoring Keys'!$B$4,'Scoring Keys'!$D$4,IF(B169='Scoring Keys'!$B$5,'Scoring Keys'!$D$5,IF(B169='Scoring Keys'!$B$6,'Scoring Keys'!$D$6,IF(B169='Scoring Keys'!$B$7,'Scoring Keys'!$D$7,0))))</f>
        <v>0.9</v>
      </c>
      <c r="D169" s="127" t="s">
        <v>1766</v>
      </c>
      <c r="E169" s="57">
        <f>IF(D169='Scoring Keys'!$B$12,'Scoring Keys'!$D$12,IF(D169='Scoring Keys'!$B$13,'Scoring Keys'!$D$13,IF(D169='Scoring Keys'!$B$14,'Scoring Keys'!$D$14,IF(D169='Scoring Keys'!$B$15,'Scoring Keys'!$D$15,IF(D169='Scoring Keys'!$B$16,'Scoring Keys'!$D$16,0)))))</f>
        <v>0</v>
      </c>
      <c r="F169" s="57">
        <f t="shared" si="24"/>
        <v>0</v>
      </c>
      <c r="G169" s="136"/>
      <c r="H169" s="10" t="b">
        <f>OR(AND(C169='Scoring Keys'!$D$4,E169='Scoring Keys'!$D$14),AND(C169='Scoring Keys'!$D$4,E169='Scoring Keys'!$D$16),AND(C169='Scoring Keys'!$D$4,E169='Scoring Keys'!$D$17))</f>
        <v>0</v>
      </c>
      <c r="I169" s="10" t="b">
        <f>NOT(D169='Scoring Keys'!$B$18)</f>
        <v>0</v>
      </c>
      <c r="J169" s="150">
        <f t="shared" si="25"/>
        <v>1</v>
      </c>
      <c r="K169" s="150">
        <f t="shared" si="26"/>
        <v>0</v>
      </c>
    </row>
    <row r="170" spans="1:11" ht="42" customHeight="1">
      <c r="A170" s="19" t="s">
        <v>1332</v>
      </c>
      <c r="B170" s="137" t="s">
        <v>1713</v>
      </c>
      <c r="C170" s="57">
        <f>IF(B170='Scoring Keys'!$B$4,'Scoring Keys'!$D$4,IF(B170='Scoring Keys'!$B$5,'Scoring Keys'!$D$5,IF(B170='Scoring Keys'!$B$6,'Scoring Keys'!$D$6,IF(B170='Scoring Keys'!$B$7,'Scoring Keys'!$D$7,0))))</f>
        <v>0.9</v>
      </c>
      <c r="D170" s="127" t="s">
        <v>1766</v>
      </c>
      <c r="E170" s="57">
        <f>IF(D170='Scoring Keys'!$B$12,'Scoring Keys'!$D$12,IF(D170='Scoring Keys'!$B$13,'Scoring Keys'!$D$13,IF(D170='Scoring Keys'!$B$14,'Scoring Keys'!$D$14,IF(D170='Scoring Keys'!$B$15,'Scoring Keys'!$D$15,IF(D170='Scoring Keys'!$B$16,'Scoring Keys'!$D$16,0)))))</f>
        <v>0</v>
      </c>
      <c r="F170" s="57">
        <f t="shared" si="24"/>
        <v>0</v>
      </c>
      <c r="G170" s="136"/>
      <c r="H170" s="10" t="b">
        <f>OR(AND(C170='Scoring Keys'!$D$4,E170='Scoring Keys'!$D$14),AND(C170='Scoring Keys'!$D$4,E170='Scoring Keys'!$D$16),AND(C170='Scoring Keys'!$D$4,E170='Scoring Keys'!$D$17))</f>
        <v>0</v>
      </c>
      <c r="I170" s="10" t="b">
        <f>NOT(D170='Scoring Keys'!$B$18)</f>
        <v>0</v>
      </c>
      <c r="J170" s="150">
        <f t="shared" si="25"/>
        <v>1</v>
      </c>
      <c r="K170" s="150">
        <f t="shared" si="26"/>
        <v>0</v>
      </c>
    </row>
    <row r="171" spans="1:11" ht="30" customHeight="1">
      <c r="A171" s="19" t="s">
        <v>1330</v>
      </c>
      <c r="B171" s="137" t="s">
        <v>600</v>
      </c>
      <c r="C171" s="57">
        <f>IF(B171='Scoring Keys'!$B$4,'Scoring Keys'!$D$4,IF(B171='Scoring Keys'!$B$5,'Scoring Keys'!$D$5,IF(B171='Scoring Keys'!$B$6,'Scoring Keys'!$D$6,IF(B171='Scoring Keys'!$B$7,'Scoring Keys'!$D$7,0))))</f>
        <v>1</v>
      </c>
      <c r="D171" s="127" t="s">
        <v>1766</v>
      </c>
      <c r="E171" s="57">
        <f>IF(D171='Scoring Keys'!$B$12,'Scoring Keys'!$D$12,IF(D171='Scoring Keys'!$B$13,'Scoring Keys'!$D$13,IF(D171='Scoring Keys'!$B$14,'Scoring Keys'!$D$14,IF(D171='Scoring Keys'!$B$15,'Scoring Keys'!$D$15,IF(D171='Scoring Keys'!$B$16,'Scoring Keys'!$D$16,0)))))</f>
        <v>0</v>
      </c>
      <c r="F171" s="57">
        <f t="shared" si="24"/>
        <v>0</v>
      </c>
      <c r="G171" s="136"/>
      <c r="H171" s="10" t="b">
        <f>OR(AND(C171='Scoring Keys'!$D$4,E171='Scoring Keys'!$D$14),AND(C171='Scoring Keys'!$D$4,E171='Scoring Keys'!$D$16),AND(C171='Scoring Keys'!$D$4,E171='Scoring Keys'!$D$17))</f>
        <v>1</v>
      </c>
      <c r="I171" s="10" t="b">
        <f>NOT(D171='Scoring Keys'!$B$18)</f>
        <v>0</v>
      </c>
      <c r="J171" s="150">
        <f t="shared" si="25"/>
        <v>1</v>
      </c>
      <c r="K171" s="150">
        <f t="shared" si="26"/>
        <v>0</v>
      </c>
    </row>
    <row r="172" spans="1:11" ht="29.25" customHeight="1">
      <c r="A172" s="46" t="s">
        <v>591</v>
      </c>
      <c r="B172" s="140"/>
      <c r="C172" s="294" t="s">
        <v>592</v>
      </c>
      <c r="D172" s="295"/>
      <c r="E172" s="295"/>
      <c r="F172" s="295"/>
      <c r="G172" s="296"/>
    </row>
    <row r="173" spans="1:11" ht="38.25">
      <c r="A173" s="19" t="s">
        <v>1333</v>
      </c>
      <c r="B173" s="137" t="s">
        <v>1713</v>
      </c>
      <c r="C173" s="57">
        <f>IF(B173='Scoring Keys'!$B$4,'Scoring Keys'!$D$4,IF(B173='Scoring Keys'!$B$5,'Scoring Keys'!$D$5,IF(B173='Scoring Keys'!$B$6,'Scoring Keys'!$D$6,IF(B173='Scoring Keys'!$B$7,'Scoring Keys'!$D$7,0))))</f>
        <v>0.9</v>
      </c>
      <c r="D173" s="127" t="s">
        <v>1766</v>
      </c>
      <c r="E173" s="57">
        <f>IF(D173='Scoring Keys'!$B$12,'Scoring Keys'!$D$12,IF(D173='Scoring Keys'!$B$13,'Scoring Keys'!$D$13,IF(D173='Scoring Keys'!$B$14,'Scoring Keys'!$D$14,IF(D173='Scoring Keys'!$B$15,'Scoring Keys'!$D$15,IF(D173='Scoring Keys'!$B$16,'Scoring Keys'!$D$16,0)))))</f>
        <v>0</v>
      </c>
      <c r="F173" s="57">
        <f t="shared" ref="F173:F179" si="27">C173*E173</f>
        <v>0</v>
      </c>
      <c r="G173" s="136"/>
      <c r="H173" s="10" t="b">
        <f>OR(AND(C173='Scoring Keys'!$D$4,E173='Scoring Keys'!$D$14),AND(C173='Scoring Keys'!$D$4,E173='Scoring Keys'!$D$16),AND(C173='Scoring Keys'!$D$4,E173='Scoring Keys'!$D$17))</f>
        <v>0</v>
      </c>
      <c r="I173" s="10" t="b">
        <f>NOT(D173='Scoring Keys'!$B$18)</f>
        <v>0</v>
      </c>
      <c r="J173" s="150">
        <f t="shared" ref="J173:J179" si="28">IF(I173,0,1)</f>
        <v>1</v>
      </c>
      <c r="K173" s="150">
        <f t="shared" ref="K173:K179" si="29">IF(AND(H173,(I173)),1,0)</f>
        <v>0</v>
      </c>
    </row>
    <row r="174" spans="1:11" ht="38.25">
      <c r="A174" s="19" t="s">
        <v>1334</v>
      </c>
      <c r="B174" s="137" t="s">
        <v>1713</v>
      </c>
      <c r="C174" s="57">
        <f>IF(B174='Scoring Keys'!$B$4,'Scoring Keys'!$D$4,IF(B174='Scoring Keys'!$B$5,'Scoring Keys'!$D$5,IF(B174='Scoring Keys'!$B$6,'Scoring Keys'!$D$6,IF(B174='Scoring Keys'!$B$7,'Scoring Keys'!$D$7,0))))</f>
        <v>0.9</v>
      </c>
      <c r="D174" s="127" t="s">
        <v>1766</v>
      </c>
      <c r="E174" s="57">
        <f>IF(D174='Scoring Keys'!$B$12,'Scoring Keys'!$D$12,IF(D174='Scoring Keys'!$B$13,'Scoring Keys'!$D$13,IF(D174='Scoring Keys'!$B$14,'Scoring Keys'!$D$14,IF(D174='Scoring Keys'!$B$15,'Scoring Keys'!$D$15,IF(D174='Scoring Keys'!$B$16,'Scoring Keys'!$D$16,0)))))</f>
        <v>0</v>
      </c>
      <c r="F174" s="57">
        <f t="shared" si="27"/>
        <v>0</v>
      </c>
      <c r="G174" s="136"/>
      <c r="H174" s="10" t="b">
        <f>OR(AND(C174='Scoring Keys'!$D$4,E174='Scoring Keys'!$D$14),AND(C174='Scoring Keys'!$D$4,E174='Scoring Keys'!$D$16),AND(C174='Scoring Keys'!$D$4,E174='Scoring Keys'!$D$17))</f>
        <v>0</v>
      </c>
      <c r="I174" s="10" t="b">
        <f>NOT(D174='Scoring Keys'!$B$18)</f>
        <v>0</v>
      </c>
      <c r="J174" s="150">
        <f t="shared" si="28"/>
        <v>1</v>
      </c>
      <c r="K174" s="150">
        <f t="shared" si="29"/>
        <v>0</v>
      </c>
    </row>
    <row r="175" spans="1:11" ht="38.25">
      <c r="A175" s="19" t="s">
        <v>1335</v>
      </c>
      <c r="B175" s="137" t="s">
        <v>1713</v>
      </c>
      <c r="C175" s="57">
        <f>IF(B175='Scoring Keys'!$B$4,'Scoring Keys'!$D$4,IF(B175='Scoring Keys'!$B$5,'Scoring Keys'!$D$5,IF(B175='Scoring Keys'!$B$6,'Scoring Keys'!$D$6,IF(B175='Scoring Keys'!$B$7,'Scoring Keys'!$D$7,0))))</f>
        <v>0.9</v>
      </c>
      <c r="D175" s="127" t="s">
        <v>1766</v>
      </c>
      <c r="E175" s="57">
        <f>IF(D175='Scoring Keys'!$B$12,'Scoring Keys'!$D$12,IF(D175='Scoring Keys'!$B$13,'Scoring Keys'!$D$13,IF(D175='Scoring Keys'!$B$14,'Scoring Keys'!$D$14,IF(D175='Scoring Keys'!$B$15,'Scoring Keys'!$D$15,IF(D175='Scoring Keys'!$B$16,'Scoring Keys'!$D$16,0)))))</f>
        <v>0</v>
      </c>
      <c r="F175" s="57">
        <f t="shared" si="27"/>
        <v>0</v>
      </c>
      <c r="G175" s="136"/>
      <c r="H175" s="10" t="b">
        <f>OR(AND(C175='Scoring Keys'!$D$4,E175='Scoring Keys'!$D$14),AND(C175='Scoring Keys'!$D$4,E175='Scoring Keys'!$D$16),AND(C175='Scoring Keys'!$D$4,E175='Scoring Keys'!$D$17))</f>
        <v>0</v>
      </c>
      <c r="I175" s="10" t="b">
        <f>NOT(D175='Scoring Keys'!$B$18)</f>
        <v>0</v>
      </c>
      <c r="J175" s="150">
        <f t="shared" si="28"/>
        <v>1</v>
      </c>
      <c r="K175" s="150">
        <f t="shared" si="29"/>
        <v>0</v>
      </c>
    </row>
    <row r="176" spans="1:11" ht="25.5">
      <c r="A176" s="19" t="s">
        <v>1336</v>
      </c>
      <c r="B176" s="137" t="s">
        <v>600</v>
      </c>
      <c r="C176" s="57">
        <f>IF(B176='Scoring Keys'!$B$4,'Scoring Keys'!$D$4,IF(B176='Scoring Keys'!$B$5,'Scoring Keys'!$D$5,IF(B176='Scoring Keys'!$B$6,'Scoring Keys'!$D$6,IF(B176='Scoring Keys'!$B$7,'Scoring Keys'!$D$7,0))))</f>
        <v>1</v>
      </c>
      <c r="D176" s="127" t="s">
        <v>1766</v>
      </c>
      <c r="E176" s="57">
        <f>IF(D176='Scoring Keys'!$B$12,'Scoring Keys'!$D$12,IF(D176='Scoring Keys'!$B$13,'Scoring Keys'!$D$13,IF(D176='Scoring Keys'!$B$14,'Scoring Keys'!$D$14,IF(D176='Scoring Keys'!$B$15,'Scoring Keys'!$D$15,IF(D176='Scoring Keys'!$B$16,'Scoring Keys'!$D$16,0)))))</f>
        <v>0</v>
      </c>
      <c r="F176" s="57">
        <f t="shared" si="27"/>
        <v>0</v>
      </c>
      <c r="G176" s="136"/>
      <c r="H176" s="10" t="b">
        <f>OR(AND(C176='Scoring Keys'!$D$4,E176='Scoring Keys'!$D$14),AND(C176='Scoring Keys'!$D$4,E176='Scoring Keys'!$D$16),AND(C176='Scoring Keys'!$D$4,E176='Scoring Keys'!$D$17))</f>
        <v>1</v>
      </c>
      <c r="I176" s="10" t="b">
        <f>NOT(D176='Scoring Keys'!$B$18)</f>
        <v>0</v>
      </c>
      <c r="J176" s="150">
        <f t="shared" si="28"/>
        <v>1</v>
      </c>
      <c r="K176" s="150">
        <f t="shared" si="29"/>
        <v>0</v>
      </c>
    </row>
    <row r="177" spans="1:11" ht="38.25">
      <c r="A177" s="19" t="s">
        <v>1337</v>
      </c>
      <c r="B177" s="137" t="s">
        <v>1713</v>
      </c>
      <c r="C177" s="57">
        <f>IF(B177='Scoring Keys'!$B$4,'Scoring Keys'!$D$4,IF(B177='Scoring Keys'!$B$5,'Scoring Keys'!$D$5,IF(B177='Scoring Keys'!$B$6,'Scoring Keys'!$D$6,IF(B177='Scoring Keys'!$B$7,'Scoring Keys'!$D$7,0))))</f>
        <v>0.9</v>
      </c>
      <c r="D177" s="127" t="s">
        <v>1766</v>
      </c>
      <c r="E177" s="57">
        <f>IF(D177='Scoring Keys'!$B$12,'Scoring Keys'!$D$12,IF(D177='Scoring Keys'!$B$13,'Scoring Keys'!$D$13,IF(D177='Scoring Keys'!$B$14,'Scoring Keys'!$D$14,IF(D177='Scoring Keys'!$B$15,'Scoring Keys'!$D$15,IF(D177='Scoring Keys'!$B$16,'Scoring Keys'!$D$16,0)))))</f>
        <v>0</v>
      </c>
      <c r="F177" s="57">
        <f t="shared" si="27"/>
        <v>0</v>
      </c>
      <c r="G177" s="136"/>
      <c r="H177" s="10" t="b">
        <f>OR(AND(C177='Scoring Keys'!$D$4,E177='Scoring Keys'!$D$14),AND(C177='Scoring Keys'!$D$4,E177='Scoring Keys'!$D$16),AND(C177='Scoring Keys'!$D$4,E177='Scoring Keys'!$D$17))</f>
        <v>0</v>
      </c>
      <c r="I177" s="10" t="b">
        <f>NOT(D177='Scoring Keys'!$B$18)</f>
        <v>0</v>
      </c>
      <c r="J177" s="150">
        <f t="shared" si="28"/>
        <v>1</v>
      </c>
      <c r="K177" s="150">
        <f t="shared" si="29"/>
        <v>0</v>
      </c>
    </row>
    <row r="178" spans="1:11" ht="38.25">
      <c r="A178" s="19" t="s">
        <v>1338</v>
      </c>
      <c r="B178" s="137" t="s">
        <v>1713</v>
      </c>
      <c r="C178" s="57">
        <f>IF(B178='Scoring Keys'!$B$4,'Scoring Keys'!$D$4,IF(B178='Scoring Keys'!$B$5,'Scoring Keys'!$D$5,IF(B178='Scoring Keys'!$B$6,'Scoring Keys'!$D$6,IF(B178='Scoring Keys'!$B$7,'Scoring Keys'!$D$7,0))))</f>
        <v>0.9</v>
      </c>
      <c r="D178" s="127" t="s">
        <v>1766</v>
      </c>
      <c r="E178" s="57">
        <f>IF(D178='Scoring Keys'!$B$12,'Scoring Keys'!$D$12,IF(D178='Scoring Keys'!$B$13,'Scoring Keys'!$D$13,IF(D178='Scoring Keys'!$B$14,'Scoring Keys'!$D$14,IF(D178='Scoring Keys'!$B$15,'Scoring Keys'!$D$15,IF(D178='Scoring Keys'!$B$16,'Scoring Keys'!$D$16,0)))))</f>
        <v>0</v>
      </c>
      <c r="F178" s="57">
        <f t="shared" si="27"/>
        <v>0</v>
      </c>
      <c r="G178" s="136"/>
      <c r="H178" s="10" t="b">
        <f>OR(AND(C178='Scoring Keys'!$D$4,E178='Scoring Keys'!$D$14),AND(C178='Scoring Keys'!$D$4,E178='Scoring Keys'!$D$16),AND(C178='Scoring Keys'!$D$4,E178='Scoring Keys'!$D$17))</f>
        <v>0</v>
      </c>
      <c r="I178" s="10" t="b">
        <f>NOT(D178='Scoring Keys'!$B$18)</f>
        <v>0</v>
      </c>
      <c r="J178" s="150">
        <f t="shared" si="28"/>
        <v>1</v>
      </c>
      <c r="K178" s="150">
        <f t="shared" si="29"/>
        <v>0</v>
      </c>
    </row>
    <row r="179" spans="1:11" ht="38.25">
      <c r="A179" s="19" t="s">
        <v>1339</v>
      </c>
      <c r="B179" s="137" t="s">
        <v>1713</v>
      </c>
      <c r="C179" s="57">
        <f>IF(B179='Scoring Keys'!$B$4,'Scoring Keys'!$D$4,IF(B179='Scoring Keys'!$B$5,'Scoring Keys'!$D$5,IF(B179='Scoring Keys'!$B$6,'Scoring Keys'!$D$6,IF(B179='Scoring Keys'!$B$7,'Scoring Keys'!$D$7,0))))</f>
        <v>0.9</v>
      </c>
      <c r="D179" s="127" t="s">
        <v>1766</v>
      </c>
      <c r="E179" s="57">
        <f>IF(D179='Scoring Keys'!$B$12,'Scoring Keys'!$D$12,IF(D179='Scoring Keys'!$B$13,'Scoring Keys'!$D$13,IF(D179='Scoring Keys'!$B$14,'Scoring Keys'!$D$14,IF(D179='Scoring Keys'!$B$15,'Scoring Keys'!$D$15,IF(D179='Scoring Keys'!$B$16,'Scoring Keys'!$D$16,0)))))</f>
        <v>0</v>
      </c>
      <c r="F179" s="57">
        <f t="shared" si="27"/>
        <v>0</v>
      </c>
      <c r="G179" s="136"/>
      <c r="H179" s="10" t="b">
        <f>OR(AND(C179='Scoring Keys'!$D$4,E179='Scoring Keys'!$D$14),AND(C179='Scoring Keys'!$D$4,E179='Scoring Keys'!$D$16),AND(C179='Scoring Keys'!$D$4,E179='Scoring Keys'!$D$17))</f>
        <v>0</v>
      </c>
      <c r="I179" s="10" t="b">
        <f>NOT(D179='Scoring Keys'!$B$18)</f>
        <v>0</v>
      </c>
      <c r="J179" s="150">
        <f t="shared" si="28"/>
        <v>1</v>
      </c>
      <c r="K179" s="150">
        <f t="shared" si="29"/>
        <v>0</v>
      </c>
    </row>
    <row r="180" spans="1:11" ht="15.75">
      <c r="A180" s="46" t="s">
        <v>593</v>
      </c>
      <c r="B180" s="140"/>
      <c r="C180" s="50"/>
      <c r="D180" s="244"/>
      <c r="E180" s="245"/>
      <c r="F180" s="245"/>
      <c r="G180" s="246"/>
    </row>
    <row r="181" spans="1:11" ht="15.75">
      <c r="A181" s="46" t="s">
        <v>474</v>
      </c>
      <c r="B181" s="140"/>
      <c r="C181" s="50"/>
      <c r="D181" s="244"/>
      <c r="E181" s="245"/>
      <c r="F181" s="245"/>
      <c r="G181" s="246"/>
    </row>
    <row r="182" spans="1:11" ht="38.25">
      <c r="A182" s="19" t="s">
        <v>1341</v>
      </c>
      <c r="B182" s="137" t="s">
        <v>1713</v>
      </c>
      <c r="C182" s="57">
        <f>IF(B182='Scoring Keys'!$B$4,'Scoring Keys'!$D$4,IF(B182='Scoring Keys'!$B$5,'Scoring Keys'!$D$5,IF(B182='Scoring Keys'!$B$6,'Scoring Keys'!$D$6,IF(B182='Scoring Keys'!$B$7,'Scoring Keys'!$D$7,0))))</f>
        <v>0.9</v>
      </c>
      <c r="D182" s="127" t="s">
        <v>1766</v>
      </c>
      <c r="E182" s="57">
        <f>IF(D182='Scoring Keys'!$B$12,'Scoring Keys'!$D$12,IF(D182='Scoring Keys'!$B$13,'Scoring Keys'!$D$13,IF(D182='Scoring Keys'!$B$14,'Scoring Keys'!$D$14,IF(D182='Scoring Keys'!$B$15,'Scoring Keys'!$D$15,IF(D182='Scoring Keys'!$B$16,'Scoring Keys'!$D$16,0)))))</f>
        <v>0</v>
      </c>
      <c r="F182" s="57">
        <f t="shared" ref="F182:F186" si="30">C182*E182</f>
        <v>0</v>
      </c>
      <c r="G182" s="136"/>
      <c r="H182" s="10" t="b">
        <f>OR(AND(C182='Scoring Keys'!$D$4,E182='Scoring Keys'!$D$14),AND(C182='Scoring Keys'!$D$4,E182='Scoring Keys'!$D$16),AND(C182='Scoring Keys'!$D$4,E182='Scoring Keys'!$D$17))</f>
        <v>0</v>
      </c>
      <c r="I182" s="10" t="b">
        <f>NOT(D182='Scoring Keys'!$B$18)</f>
        <v>0</v>
      </c>
      <c r="J182" s="150">
        <f t="shared" ref="J182:J186" si="31">IF(I182,0,1)</f>
        <v>1</v>
      </c>
      <c r="K182" s="150">
        <f t="shared" ref="K182:K186" si="32">IF(AND(H182,(I182)),1,0)</f>
        <v>0</v>
      </c>
    </row>
    <row r="183" spans="1:11" ht="30" customHeight="1">
      <c r="A183" s="23" t="s">
        <v>1357</v>
      </c>
      <c r="B183" s="137" t="s">
        <v>600</v>
      </c>
      <c r="C183" s="57">
        <f>IF(B183='Scoring Keys'!$B$4,'Scoring Keys'!$D$4,IF(B183='Scoring Keys'!$B$5,'Scoring Keys'!$D$5,IF(B183='Scoring Keys'!$B$6,'Scoring Keys'!$D$6,IF(B183='Scoring Keys'!$B$7,'Scoring Keys'!$D$7,0))))</f>
        <v>1</v>
      </c>
      <c r="D183" s="127" t="s">
        <v>1766</v>
      </c>
      <c r="E183" s="57">
        <f>IF(D183='Scoring Keys'!$B$12,'Scoring Keys'!$D$12,IF(D183='Scoring Keys'!$B$13,'Scoring Keys'!$D$13,IF(D183='Scoring Keys'!$B$14,'Scoring Keys'!$D$14,IF(D183='Scoring Keys'!$B$15,'Scoring Keys'!$D$15,IF(D183='Scoring Keys'!$B$16,'Scoring Keys'!$D$16,0)))))</f>
        <v>0</v>
      </c>
      <c r="F183" s="57">
        <f t="shared" si="30"/>
        <v>0</v>
      </c>
      <c r="G183" s="136"/>
      <c r="H183" s="10" t="b">
        <f>OR(AND(C183='Scoring Keys'!$D$4,E183='Scoring Keys'!$D$14),AND(C183='Scoring Keys'!$D$4,E183='Scoring Keys'!$D$16),AND(C183='Scoring Keys'!$D$4,E183='Scoring Keys'!$D$17))</f>
        <v>1</v>
      </c>
      <c r="I183" s="10" t="b">
        <f>NOT(D183='Scoring Keys'!$B$18)</f>
        <v>0</v>
      </c>
      <c r="J183" s="150">
        <f t="shared" si="31"/>
        <v>1</v>
      </c>
      <c r="K183" s="150">
        <f t="shared" si="32"/>
        <v>0</v>
      </c>
    </row>
    <row r="184" spans="1:11" ht="30" customHeight="1">
      <c r="A184" s="23" t="s">
        <v>1358</v>
      </c>
      <c r="B184" s="137" t="s">
        <v>600</v>
      </c>
      <c r="C184" s="57">
        <f>IF(B184='Scoring Keys'!$B$4,'Scoring Keys'!$D$4,IF(B184='Scoring Keys'!$B$5,'Scoring Keys'!$D$5,IF(B184='Scoring Keys'!$B$6,'Scoring Keys'!$D$6,IF(B184='Scoring Keys'!$B$7,'Scoring Keys'!$D$7,0))))</f>
        <v>1</v>
      </c>
      <c r="D184" s="127" t="s">
        <v>1766</v>
      </c>
      <c r="E184" s="57">
        <f>IF(D184='Scoring Keys'!$B$12,'Scoring Keys'!$D$12,IF(D184='Scoring Keys'!$B$13,'Scoring Keys'!$D$13,IF(D184='Scoring Keys'!$B$14,'Scoring Keys'!$D$14,IF(D184='Scoring Keys'!$B$15,'Scoring Keys'!$D$15,IF(D184='Scoring Keys'!$B$16,'Scoring Keys'!$D$16,0)))))</f>
        <v>0</v>
      </c>
      <c r="F184" s="57">
        <f t="shared" si="30"/>
        <v>0</v>
      </c>
      <c r="G184" s="136"/>
      <c r="H184" s="10" t="b">
        <f>OR(AND(C184='Scoring Keys'!$D$4,E184='Scoring Keys'!$D$14),AND(C184='Scoring Keys'!$D$4,E184='Scoring Keys'!$D$16),AND(C184='Scoring Keys'!$D$4,E184='Scoring Keys'!$D$17))</f>
        <v>1</v>
      </c>
      <c r="I184" s="10" t="b">
        <f>NOT(D184='Scoring Keys'!$B$18)</f>
        <v>0</v>
      </c>
      <c r="J184" s="150">
        <f t="shared" si="31"/>
        <v>1</v>
      </c>
      <c r="K184" s="150">
        <f t="shared" si="32"/>
        <v>0</v>
      </c>
    </row>
    <row r="185" spans="1:11" ht="30" customHeight="1">
      <c r="A185" s="19" t="s">
        <v>1356</v>
      </c>
      <c r="B185" s="137" t="s">
        <v>600</v>
      </c>
      <c r="C185" s="57">
        <f>IF(B185='Scoring Keys'!$B$4,'Scoring Keys'!$D$4,IF(B185='Scoring Keys'!$B$5,'Scoring Keys'!$D$5,IF(B185='Scoring Keys'!$B$6,'Scoring Keys'!$D$6,IF(B185='Scoring Keys'!$B$7,'Scoring Keys'!$D$7,0))))</f>
        <v>1</v>
      </c>
      <c r="D185" s="127" t="s">
        <v>1766</v>
      </c>
      <c r="E185" s="57">
        <f>IF(D185='Scoring Keys'!$B$12,'Scoring Keys'!$D$12,IF(D185='Scoring Keys'!$B$13,'Scoring Keys'!$D$13,IF(D185='Scoring Keys'!$B$14,'Scoring Keys'!$D$14,IF(D185='Scoring Keys'!$B$15,'Scoring Keys'!$D$15,IF(D185='Scoring Keys'!$B$16,'Scoring Keys'!$D$16,0)))))</f>
        <v>0</v>
      </c>
      <c r="F185" s="57">
        <f t="shared" si="30"/>
        <v>0</v>
      </c>
      <c r="G185" s="136"/>
      <c r="H185" s="10" t="b">
        <f>OR(AND(C185='Scoring Keys'!$D$4,E185='Scoring Keys'!$D$14),AND(C185='Scoring Keys'!$D$4,E185='Scoring Keys'!$D$16),AND(C185='Scoring Keys'!$D$4,E185='Scoring Keys'!$D$17))</f>
        <v>1</v>
      </c>
      <c r="I185" s="10" t="b">
        <f>NOT(D185='Scoring Keys'!$B$18)</f>
        <v>0</v>
      </c>
      <c r="J185" s="150">
        <f t="shared" si="31"/>
        <v>1</v>
      </c>
      <c r="K185" s="150">
        <f t="shared" si="32"/>
        <v>0</v>
      </c>
    </row>
    <row r="186" spans="1:11" ht="38.25">
      <c r="A186" s="19" t="s">
        <v>1346</v>
      </c>
      <c r="B186" s="137" t="s">
        <v>1713</v>
      </c>
      <c r="C186" s="57">
        <f>IF(B186='Scoring Keys'!$B$4,'Scoring Keys'!$D$4,IF(B186='Scoring Keys'!$B$5,'Scoring Keys'!$D$5,IF(B186='Scoring Keys'!$B$6,'Scoring Keys'!$D$6,IF(B186='Scoring Keys'!$B$7,'Scoring Keys'!$D$7,0))))</f>
        <v>0.9</v>
      </c>
      <c r="D186" s="127" t="s">
        <v>1766</v>
      </c>
      <c r="E186" s="57">
        <f>IF(D186='Scoring Keys'!$B$12,'Scoring Keys'!$D$12,IF(D186='Scoring Keys'!$B$13,'Scoring Keys'!$D$13,IF(D186='Scoring Keys'!$B$14,'Scoring Keys'!$D$14,IF(D186='Scoring Keys'!$B$15,'Scoring Keys'!$D$15,IF(D186='Scoring Keys'!$B$16,'Scoring Keys'!$D$16,0)))))</f>
        <v>0</v>
      </c>
      <c r="F186" s="57">
        <f t="shared" si="30"/>
        <v>0</v>
      </c>
      <c r="G186" s="136"/>
      <c r="H186" s="10" t="b">
        <f>OR(AND(C186='Scoring Keys'!$D$4,E186='Scoring Keys'!$D$14),AND(C186='Scoring Keys'!$D$4,E186='Scoring Keys'!$D$16),AND(C186='Scoring Keys'!$D$4,E186='Scoring Keys'!$D$17))</f>
        <v>0</v>
      </c>
      <c r="I186" s="10" t="b">
        <f>NOT(D186='Scoring Keys'!$B$18)</f>
        <v>0</v>
      </c>
      <c r="J186" s="150">
        <f t="shared" si="31"/>
        <v>1</v>
      </c>
      <c r="K186" s="150">
        <f t="shared" si="32"/>
        <v>0</v>
      </c>
    </row>
    <row r="187" spans="1:11" ht="15.75">
      <c r="A187" s="46" t="s">
        <v>475</v>
      </c>
      <c r="B187" s="140"/>
      <c r="C187" s="50"/>
      <c r="D187" s="244"/>
      <c r="E187" s="245"/>
      <c r="F187" s="245"/>
      <c r="G187" s="246"/>
    </row>
    <row r="188" spans="1:11" ht="30" customHeight="1">
      <c r="A188" s="19" t="s">
        <v>1344</v>
      </c>
      <c r="B188" s="137" t="s">
        <v>1713</v>
      </c>
      <c r="C188" s="57">
        <f>IF(B188='Scoring Keys'!$B$4,'Scoring Keys'!$D$4,IF(B188='Scoring Keys'!$B$5,'Scoring Keys'!$D$5,IF(B188='Scoring Keys'!$B$6,'Scoring Keys'!$D$6,IF(B188='Scoring Keys'!$B$7,'Scoring Keys'!$D$7,0))))</f>
        <v>0.9</v>
      </c>
      <c r="D188" s="127" t="s">
        <v>1766</v>
      </c>
      <c r="E188" s="57">
        <f>IF(D188='Scoring Keys'!$B$12,'Scoring Keys'!$D$12,IF(D188='Scoring Keys'!$B$13,'Scoring Keys'!$D$13,IF(D188='Scoring Keys'!$B$14,'Scoring Keys'!$D$14,IF(D188='Scoring Keys'!$B$15,'Scoring Keys'!$D$15,IF(D188='Scoring Keys'!$B$16,'Scoring Keys'!$D$16,0)))))</f>
        <v>0</v>
      </c>
      <c r="F188" s="57">
        <f t="shared" ref="F188:F190" si="33">C188*E188</f>
        <v>0</v>
      </c>
      <c r="G188" s="136"/>
      <c r="H188" s="10" t="b">
        <f>OR(AND(C188='Scoring Keys'!$D$4,E188='Scoring Keys'!$D$14),AND(C188='Scoring Keys'!$D$4,E188='Scoring Keys'!$D$16),AND(C188='Scoring Keys'!$D$4,E188='Scoring Keys'!$D$17))</f>
        <v>0</v>
      </c>
      <c r="I188" s="10" t="b">
        <f>NOT(D188='Scoring Keys'!$B$18)</f>
        <v>0</v>
      </c>
      <c r="J188" s="150">
        <f t="shared" ref="J188:J190" si="34">IF(I188,0,1)</f>
        <v>1</v>
      </c>
      <c r="K188" s="150">
        <f t="shared" ref="K188:K190" si="35">IF(AND(H188,(I188)),1,0)</f>
        <v>0</v>
      </c>
    </row>
    <row r="189" spans="1:11" ht="30" customHeight="1">
      <c r="A189" s="19" t="s">
        <v>1356</v>
      </c>
      <c r="B189" s="137" t="s">
        <v>600</v>
      </c>
      <c r="C189" s="57">
        <f>IF(B189='Scoring Keys'!$B$4,'Scoring Keys'!$D$4,IF(B189='Scoring Keys'!$B$5,'Scoring Keys'!$D$5,IF(B189='Scoring Keys'!$B$6,'Scoring Keys'!$D$6,IF(B189='Scoring Keys'!$B$7,'Scoring Keys'!$D$7,0))))</f>
        <v>1</v>
      </c>
      <c r="D189" s="127" t="s">
        <v>1766</v>
      </c>
      <c r="E189" s="57">
        <f>IF(D189='Scoring Keys'!$B$12,'Scoring Keys'!$D$12,IF(D189='Scoring Keys'!$B$13,'Scoring Keys'!$D$13,IF(D189='Scoring Keys'!$B$14,'Scoring Keys'!$D$14,IF(D189='Scoring Keys'!$B$15,'Scoring Keys'!$D$15,IF(D189='Scoring Keys'!$B$16,'Scoring Keys'!$D$16,0)))))</f>
        <v>0</v>
      </c>
      <c r="F189" s="57">
        <f t="shared" si="33"/>
        <v>0</v>
      </c>
      <c r="G189" s="136"/>
      <c r="H189" s="10" t="b">
        <f>OR(AND(C189='Scoring Keys'!$D$4,E189='Scoring Keys'!$D$14),AND(C189='Scoring Keys'!$D$4,E189='Scoring Keys'!$D$16),AND(C189='Scoring Keys'!$D$4,E189='Scoring Keys'!$D$17))</f>
        <v>1</v>
      </c>
      <c r="I189" s="10" t="b">
        <f>NOT(D189='Scoring Keys'!$B$18)</f>
        <v>0</v>
      </c>
      <c r="J189" s="150">
        <f t="shared" si="34"/>
        <v>1</v>
      </c>
      <c r="K189" s="150">
        <f t="shared" si="35"/>
        <v>0</v>
      </c>
    </row>
    <row r="190" spans="1:11" ht="38.25">
      <c r="A190" s="19" t="s">
        <v>1347</v>
      </c>
      <c r="B190" s="137" t="s">
        <v>1713</v>
      </c>
      <c r="C190" s="57">
        <f>IF(B190='Scoring Keys'!$B$4,'Scoring Keys'!$D$4,IF(B190='Scoring Keys'!$B$5,'Scoring Keys'!$D$5,IF(B190='Scoring Keys'!$B$6,'Scoring Keys'!$D$6,IF(B190='Scoring Keys'!$B$7,'Scoring Keys'!$D$7,0))))</f>
        <v>0.9</v>
      </c>
      <c r="D190" s="127" t="s">
        <v>1766</v>
      </c>
      <c r="E190" s="57">
        <f>IF(D190='Scoring Keys'!$B$12,'Scoring Keys'!$D$12,IF(D190='Scoring Keys'!$B$13,'Scoring Keys'!$D$13,IF(D190='Scoring Keys'!$B$14,'Scoring Keys'!$D$14,IF(D190='Scoring Keys'!$B$15,'Scoring Keys'!$D$15,IF(D190='Scoring Keys'!$B$16,'Scoring Keys'!$D$16,0)))))</f>
        <v>0</v>
      </c>
      <c r="F190" s="57">
        <f t="shared" si="33"/>
        <v>0</v>
      </c>
      <c r="G190" s="136"/>
      <c r="H190" s="10" t="b">
        <f>OR(AND(C190='Scoring Keys'!$D$4,E190='Scoring Keys'!$D$14),AND(C190='Scoring Keys'!$D$4,E190='Scoring Keys'!$D$16),AND(C190='Scoring Keys'!$D$4,E190='Scoring Keys'!$D$17))</f>
        <v>0</v>
      </c>
      <c r="I190" s="10" t="b">
        <f>NOT(D190='Scoring Keys'!$B$18)</f>
        <v>0</v>
      </c>
      <c r="J190" s="150">
        <f t="shared" si="34"/>
        <v>1</v>
      </c>
      <c r="K190" s="150">
        <f t="shared" si="35"/>
        <v>0</v>
      </c>
    </row>
    <row r="191" spans="1:11" ht="15.75">
      <c r="A191" s="46" t="s">
        <v>594</v>
      </c>
      <c r="B191" s="140"/>
      <c r="C191" s="50"/>
      <c r="D191" s="244"/>
      <c r="E191" s="245"/>
      <c r="F191" s="245"/>
      <c r="G191" s="246"/>
    </row>
    <row r="192" spans="1:11" ht="30" customHeight="1">
      <c r="A192" s="19" t="s">
        <v>1342</v>
      </c>
      <c r="B192" s="137" t="s">
        <v>600</v>
      </c>
      <c r="C192" s="57">
        <f>IF(B192='Scoring Keys'!$B$4,'Scoring Keys'!$D$4,IF(B192='Scoring Keys'!$B$5,'Scoring Keys'!$D$5,IF(B192='Scoring Keys'!$B$6,'Scoring Keys'!$D$6,IF(B192='Scoring Keys'!$B$7,'Scoring Keys'!$D$7,0))))</f>
        <v>1</v>
      </c>
      <c r="D192" s="127" t="s">
        <v>1766</v>
      </c>
      <c r="E192" s="57">
        <f>IF(D192='Scoring Keys'!$B$12,'Scoring Keys'!$D$12,IF(D192='Scoring Keys'!$B$13,'Scoring Keys'!$D$13,IF(D192='Scoring Keys'!$B$14,'Scoring Keys'!$D$14,IF(D192='Scoring Keys'!$B$15,'Scoring Keys'!$D$15,IF(D192='Scoring Keys'!$B$16,'Scoring Keys'!$D$16,0)))))</f>
        <v>0</v>
      </c>
      <c r="F192" s="57">
        <f t="shared" ref="F192:F200" si="36">C192*E192</f>
        <v>0</v>
      </c>
      <c r="G192" s="136"/>
      <c r="H192" s="10" t="b">
        <f>OR(AND(C192='Scoring Keys'!$D$4,E192='Scoring Keys'!$D$14),AND(C192='Scoring Keys'!$D$4,E192='Scoring Keys'!$D$16),AND(C192='Scoring Keys'!$D$4,E192='Scoring Keys'!$D$17))</f>
        <v>1</v>
      </c>
      <c r="I192" s="10" t="b">
        <f>NOT(D192='Scoring Keys'!$B$18)</f>
        <v>0</v>
      </c>
      <c r="J192" s="150">
        <f t="shared" ref="J192:J200" si="37">IF(I192,0,1)</f>
        <v>1</v>
      </c>
      <c r="K192" s="150">
        <f t="shared" ref="K192:K200" si="38">IF(AND(H192,(I192)),1,0)</f>
        <v>0</v>
      </c>
    </row>
    <row r="193" spans="1:11" ht="30" customHeight="1">
      <c r="A193" s="19" t="s">
        <v>1345</v>
      </c>
      <c r="B193" s="137" t="s">
        <v>600</v>
      </c>
      <c r="C193" s="57">
        <f>IF(B193='Scoring Keys'!$B$4,'Scoring Keys'!$D$4,IF(B193='Scoring Keys'!$B$5,'Scoring Keys'!$D$5,IF(B193='Scoring Keys'!$B$6,'Scoring Keys'!$D$6,IF(B193='Scoring Keys'!$B$7,'Scoring Keys'!$D$7,0))))</f>
        <v>1</v>
      </c>
      <c r="D193" s="127" t="s">
        <v>1766</v>
      </c>
      <c r="E193" s="57">
        <f>IF(D193='Scoring Keys'!$B$12,'Scoring Keys'!$D$12,IF(D193='Scoring Keys'!$B$13,'Scoring Keys'!$D$13,IF(D193='Scoring Keys'!$B$14,'Scoring Keys'!$D$14,IF(D193='Scoring Keys'!$B$15,'Scoring Keys'!$D$15,IF(D193='Scoring Keys'!$B$16,'Scoring Keys'!$D$16,0)))))</f>
        <v>0</v>
      </c>
      <c r="F193" s="57">
        <f t="shared" si="36"/>
        <v>0</v>
      </c>
      <c r="G193" s="136"/>
      <c r="H193" s="10" t="b">
        <f>OR(AND(C193='Scoring Keys'!$D$4,E193='Scoring Keys'!$D$14),AND(C193='Scoring Keys'!$D$4,E193='Scoring Keys'!$D$16),AND(C193='Scoring Keys'!$D$4,E193='Scoring Keys'!$D$17))</f>
        <v>1</v>
      </c>
      <c r="I193" s="10" t="b">
        <f>NOT(D193='Scoring Keys'!$B$18)</f>
        <v>0</v>
      </c>
      <c r="J193" s="150">
        <f t="shared" si="37"/>
        <v>1</v>
      </c>
      <c r="K193" s="150">
        <f t="shared" si="38"/>
        <v>0</v>
      </c>
    </row>
    <row r="194" spans="1:11" ht="30" customHeight="1">
      <c r="A194" s="19" t="s">
        <v>1348</v>
      </c>
      <c r="B194" s="137" t="s">
        <v>600</v>
      </c>
      <c r="C194" s="57">
        <f>IF(B194='Scoring Keys'!$B$4,'Scoring Keys'!$D$4,IF(B194='Scoring Keys'!$B$5,'Scoring Keys'!$D$5,IF(B194='Scoring Keys'!$B$6,'Scoring Keys'!$D$6,IF(B194='Scoring Keys'!$B$7,'Scoring Keys'!$D$7,0))))</f>
        <v>1</v>
      </c>
      <c r="D194" s="127" t="s">
        <v>1766</v>
      </c>
      <c r="E194" s="57">
        <f>IF(D194='Scoring Keys'!$B$12,'Scoring Keys'!$D$12,IF(D194='Scoring Keys'!$B$13,'Scoring Keys'!$D$13,IF(D194='Scoring Keys'!$B$14,'Scoring Keys'!$D$14,IF(D194='Scoring Keys'!$B$15,'Scoring Keys'!$D$15,IF(D194='Scoring Keys'!$B$16,'Scoring Keys'!$D$16,0)))))</f>
        <v>0</v>
      </c>
      <c r="F194" s="57">
        <f t="shared" si="36"/>
        <v>0</v>
      </c>
      <c r="G194" s="136"/>
      <c r="H194" s="10" t="b">
        <f>OR(AND(C194='Scoring Keys'!$D$4,E194='Scoring Keys'!$D$14),AND(C194='Scoring Keys'!$D$4,E194='Scoring Keys'!$D$16),AND(C194='Scoring Keys'!$D$4,E194='Scoring Keys'!$D$17))</f>
        <v>1</v>
      </c>
      <c r="I194" s="10" t="b">
        <f>NOT(D194='Scoring Keys'!$B$18)</f>
        <v>0</v>
      </c>
      <c r="J194" s="150">
        <f t="shared" si="37"/>
        <v>1</v>
      </c>
      <c r="K194" s="150">
        <f t="shared" si="38"/>
        <v>0</v>
      </c>
    </row>
    <row r="195" spans="1:11" ht="30" customHeight="1">
      <c r="A195" s="19" t="s">
        <v>1349</v>
      </c>
      <c r="B195" s="137" t="s">
        <v>600</v>
      </c>
      <c r="C195" s="57">
        <f>IF(B195='Scoring Keys'!$B$4,'Scoring Keys'!$D$4,IF(B195='Scoring Keys'!$B$5,'Scoring Keys'!$D$5,IF(B195='Scoring Keys'!$B$6,'Scoring Keys'!$D$6,IF(B195='Scoring Keys'!$B$7,'Scoring Keys'!$D$7,0))))</f>
        <v>1</v>
      </c>
      <c r="D195" s="127" t="s">
        <v>1766</v>
      </c>
      <c r="E195" s="57">
        <f>IF(D195='Scoring Keys'!$B$12,'Scoring Keys'!$D$12,IF(D195='Scoring Keys'!$B$13,'Scoring Keys'!$D$13,IF(D195='Scoring Keys'!$B$14,'Scoring Keys'!$D$14,IF(D195='Scoring Keys'!$B$15,'Scoring Keys'!$D$15,IF(D195='Scoring Keys'!$B$16,'Scoring Keys'!$D$16,0)))))</f>
        <v>0</v>
      </c>
      <c r="F195" s="57">
        <f t="shared" si="36"/>
        <v>0</v>
      </c>
      <c r="G195" s="136"/>
      <c r="H195" s="10" t="b">
        <f>OR(AND(C195='Scoring Keys'!$D$4,E195='Scoring Keys'!$D$14),AND(C195='Scoring Keys'!$D$4,E195='Scoring Keys'!$D$16),AND(C195='Scoring Keys'!$D$4,E195='Scoring Keys'!$D$17))</f>
        <v>1</v>
      </c>
      <c r="I195" s="10" t="b">
        <f>NOT(D195='Scoring Keys'!$B$18)</f>
        <v>0</v>
      </c>
      <c r="J195" s="150">
        <f t="shared" si="37"/>
        <v>1</v>
      </c>
      <c r="K195" s="150">
        <f t="shared" si="38"/>
        <v>0</v>
      </c>
    </row>
    <row r="196" spans="1:11" ht="30" customHeight="1">
      <c r="A196" s="19" t="s">
        <v>1350</v>
      </c>
      <c r="B196" s="137" t="s">
        <v>600</v>
      </c>
      <c r="C196" s="57">
        <f>IF(B196='Scoring Keys'!$B$4,'Scoring Keys'!$D$4,IF(B196='Scoring Keys'!$B$5,'Scoring Keys'!$D$5,IF(B196='Scoring Keys'!$B$6,'Scoring Keys'!$D$6,IF(B196='Scoring Keys'!$B$7,'Scoring Keys'!$D$7,0))))</f>
        <v>1</v>
      </c>
      <c r="D196" s="127" t="s">
        <v>1766</v>
      </c>
      <c r="E196" s="57">
        <f>IF(D196='Scoring Keys'!$B$12,'Scoring Keys'!$D$12,IF(D196='Scoring Keys'!$B$13,'Scoring Keys'!$D$13,IF(D196='Scoring Keys'!$B$14,'Scoring Keys'!$D$14,IF(D196='Scoring Keys'!$B$15,'Scoring Keys'!$D$15,IF(D196='Scoring Keys'!$B$16,'Scoring Keys'!$D$16,0)))))</f>
        <v>0</v>
      </c>
      <c r="F196" s="57">
        <f t="shared" si="36"/>
        <v>0</v>
      </c>
      <c r="G196" s="136"/>
      <c r="H196" s="10" t="b">
        <f>OR(AND(C196='Scoring Keys'!$D$4,E196='Scoring Keys'!$D$14),AND(C196='Scoring Keys'!$D$4,E196='Scoring Keys'!$D$16),AND(C196='Scoring Keys'!$D$4,E196='Scoring Keys'!$D$17))</f>
        <v>1</v>
      </c>
      <c r="I196" s="10" t="b">
        <f>NOT(D196='Scoring Keys'!$B$18)</f>
        <v>0</v>
      </c>
      <c r="J196" s="150">
        <f t="shared" si="37"/>
        <v>1</v>
      </c>
      <c r="K196" s="150">
        <f t="shared" si="38"/>
        <v>0</v>
      </c>
    </row>
    <row r="197" spans="1:11" ht="30" customHeight="1">
      <c r="A197" s="19" t="s">
        <v>1351</v>
      </c>
      <c r="B197" s="137" t="s">
        <v>600</v>
      </c>
      <c r="C197" s="57">
        <f>IF(B197='Scoring Keys'!$B$4,'Scoring Keys'!$D$4,IF(B197='Scoring Keys'!$B$5,'Scoring Keys'!$D$5,IF(B197='Scoring Keys'!$B$6,'Scoring Keys'!$D$6,IF(B197='Scoring Keys'!$B$7,'Scoring Keys'!$D$7,0))))</f>
        <v>1</v>
      </c>
      <c r="D197" s="127" t="s">
        <v>1766</v>
      </c>
      <c r="E197" s="57">
        <f>IF(D197='Scoring Keys'!$B$12,'Scoring Keys'!$D$12,IF(D197='Scoring Keys'!$B$13,'Scoring Keys'!$D$13,IF(D197='Scoring Keys'!$B$14,'Scoring Keys'!$D$14,IF(D197='Scoring Keys'!$B$15,'Scoring Keys'!$D$15,IF(D197='Scoring Keys'!$B$16,'Scoring Keys'!$D$16,0)))))</f>
        <v>0</v>
      </c>
      <c r="F197" s="57">
        <f t="shared" si="36"/>
        <v>0</v>
      </c>
      <c r="G197" s="136"/>
      <c r="H197" s="10" t="b">
        <f>OR(AND(C197='Scoring Keys'!$D$4,E197='Scoring Keys'!$D$14),AND(C197='Scoring Keys'!$D$4,E197='Scoring Keys'!$D$16),AND(C197='Scoring Keys'!$D$4,E197='Scoring Keys'!$D$17))</f>
        <v>1</v>
      </c>
      <c r="I197" s="10" t="b">
        <f>NOT(D197='Scoring Keys'!$B$18)</f>
        <v>0</v>
      </c>
      <c r="J197" s="150">
        <f t="shared" si="37"/>
        <v>1</v>
      </c>
      <c r="K197" s="150">
        <f t="shared" si="38"/>
        <v>0</v>
      </c>
    </row>
    <row r="198" spans="1:11" ht="30" customHeight="1">
      <c r="A198" s="19" t="s">
        <v>1352</v>
      </c>
      <c r="B198" s="137" t="s">
        <v>600</v>
      </c>
      <c r="C198" s="57">
        <f>IF(B198='Scoring Keys'!$B$4,'Scoring Keys'!$D$4,IF(B198='Scoring Keys'!$B$5,'Scoring Keys'!$D$5,IF(B198='Scoring Keys'!$B$6,'Scoring Keys'!$D$6,IF(B198='Scoring Keys'!$B$7,'Scoring Keys'!$D$7,0))))</f>
        <v>1</v>
      </c>
      <c r="D198" s="127" t="s">
        <v>1766</v>
      </c>
      <c r="E198" s="57">
        <f>IF(D198='Scoring Keys'!$B$12,'Scoring Keys'!$D$12,IF(D198='Scoring Keys'!$B$13,'Scoring Keys'!$D$13,IF(D198='Scoring Keys'!$B$14,'Scoring Keys'!$D$14,IF(D198='Scoring Keys'!$B$15,'Scoring Keys'!$D$15,IF(D198='Scoring Keys'!$B$16,'Scoring Keys'!$D$16,0)))))</f>
        <v>0</v>
      </c>
      <c r="F198" s="57">
        <f t="shared" si="36"/>
        <v>0</v>
      </c>
      <c r="G198" s="136"/>
      <c r="H198" s="10" t="b">
        <f>OR(AND(C198='Scoring Keys'!$D$4,E198='Scoring Keys'!$D$14),AND(C198='Scoring Keys'!$D$4,E198='Scoring Keys'!$D$16),AND(C198='Scoring Keys'!$D$4,E198='Scoring Keys'!$D$17))</f>
        <v>1</v>
      </c>
      <c r="I198" s="10" t="b">
        <f>NOT(D198='Scoring Keys'!$B$18)</f>
        <v>0</v>
      </c>
      <c r="J198" s="150">
        <f t="shared" si="37"/>
        <v>1</v>
      </c>
      <c r="K198" s="150">
        <f t="shared" si="38"/>
        <v>0</v>
      </c>
    </row>
    <row r="199" spans="1:11" ht="30" customHeight="1">
      <c r="A199" s="19" t="s">
        <v>1353</v>
      </c>
      <c r="B199" s="137" t="s">
        <v>600</v>
      </c>
      <c r="C199" s="57">
        <f>IF(B199='Scoring Keys'!$B$4,'Scoring Keys'!$D$4,IF(B199='Scoring Keys'!$B$5,'Scoring Keys'!$D$5,IF(B199='Scoring Keys'!$B$6,'Scoring Keys'!$D$6,IF(B199='Scoring Keys'!$B$7,'Scoring Keys'!$D$7,0))))</f>
        <v>1</v>
      </c>
      <c r="D199" s="127" t="s">
        <v>1766</v>
      </c>
      <c r="E199" s="57">
        <f>IF(D199='Scoring Keys'!$B$12,'Scoring Keys'!$D$12,IF(D199='Scoring Keys'!$B$13,'Scoring Keys'!$D$13,IF(D199='Scoring Keys'!$B$14,'Scoring Keys'!$D$14,IF(D199='Scoring Keys'!$B$15,'Scoring Keys'!$D$15,IF(D199='Scoring Keys'!$B$16,'Scoring Keys'!$D$16,0)))))</f>
        <v>0</v>
      </c>
      <c r="F199" s="57">
        <f t="shared" si="36"/>
        <v>0</v>
      </c>
      <c r="G199" s="136"/>
      <c r="H199" s="10" t="b">
        <f>OR(AND(C199='Scoring Keys'!$D$4,E199='Scoring Keys'!$D$14),AND(C199='Scoring Keys'!$D$4,E199='Scoring Keys'!$D$16),AND(C199='Scoring Keys'!$D$4,E199='Scoring Keys'!$D$17))</f>
        <v>1</v>
      </c>
      <c r="I199" s="10" t="b">
        <f>NOT(D199='Scoring Keys'!$B$18)</f>
        <v>0</v>
      </c>
      <c r="J199" s="150">
        <f t="shared" si="37"/>
        <v>1</v>
      </c>
      <c r="K199" s="150">
        <f t="shared" si="38"/>
        <v>0</v>
      </c>
    </row>
    <row r="200" spans="1:11" ht="30" customHeight="1">
      <c r="A200" s="19" t="s">
        <v>1354</v>
      </c>
      <c r="B200" s="137" t="s">
        <v>600</v>
      </c>
      <c r="C200" s="57">
        <f>IF(B200='Scoring Keys'!$B$4,'Scoring Keys'!$D$4,IF(B200='Scoring Keys'!$B$5,'Scoring Keys'!$D$5,IF(B200='Scoring Keys'!$B$6,'Scoring Keys'!$D$6,IF(B200='Scoring Keys'!$B$7,'Scoring Keys'!$D$7,0))))</f>
        <v>1</v>
      </c>
      <c r="D200" s="127" t="s">
        <v>1766</v>
      </c>
      <c r="E200" s="57">
        <f>IF(D200='Scoring Keys'!$B$12,'Scoring Keys'!$D$12,IF(D200='Scoring Keys'!$B$13,'Scoring Keys'!$D$13,IF(D200='Scoring Keys'!$B$14,'Scoring Keys'!$D$14,IF(D200='Scoring Keys'!$B$15,'Scoring Keys'!$D$15,IF(D200='Scoring Keys'!$B$16,'Scoring Keys'!$D$16,0)))))</f>
        <v>0</v>
      </c>
      <c r="F200" s="57">
        <f t="shared" si="36"/>
        <v>0</v>
      </c>
      <c r="G200" s="136"/>
      <c r="H200" s="10" t="b">
        <f>OR(AND(C200='Scoring Keys'!$D$4,E200='Scoring Keys'!$D$14),AND(C200='Scoring Keys'!$D$4,E200='Scoring Keys'!$D$16),AND(C200='Scoring Keys'!$D$4,E200='Scoring Keys'!$D$17))</f>
        <v>1</v>
      </c>
      <c r="I200" s="10" t="b">
        <f>NOT(D200='Scoring Keys'!$B$18)</f>
        <v>0</v>
      </c>
      <c r="J200" s="150">
        <f t="shared" si="37"/>
        <v>1</v>
      </c>
      <c r="K200" s="150">
        <f t="shared" si="38"/>
        <v>0</v>
      </c>
    </row>
    <row r="201" spans="1:11" ht="15.75">
      <c r="A201" s="38" t="s">
        <v>595</v>
      </c>
      <c r="B201" s="140"/>
      <c r="C201" s="50"/>
      <c r="D201" s="244"/>
      <c r="E201" s="245"/>
      <c r="F201" s="245"/>
      <c r="G201" s="246"/>
    </row>
    <row r="202" spans="1:11" ht="30" customHeight="1">
      <c r="A202" s="19" t="s">
        <v>1343</v>
      </c>
      <c r="B202" s="137" t="s">
        <v>1713</v>
      </c>
      <c r="C202" s="57">
        <f>IF(B202='Scoring Keys'!$B$4,'Scoring Keys'!$D$4,IF(B202='Scoring Keys'!$B$5,'Scoring Keys'!$D$5,IF(B202='Scoring Keys'!$B$6,'Scoring Keys'!$D$6,IF(B202='Scoring Keys'!$B$7,'Scoring Keys'!$D$7,0))))</f>
        <v>0.9</v>
      </c>
      <c r="D202" s="127" t="s">
        <v>1766</v>
      </c>
      <c r="E202" s="57">
        <f>IF(D202='Scoring Keys'!$B$12,'Scoring Keys'!$D$12,IF(D202='Scoring Keys'!$B$13,'Scoring Keys'!$D$13,IF(D202='Scoring Keys'!$B$14,'Scoring Keys'!$D$14,IF(D202='Scoring Keys'!$B$15,'Scoring Keys'!$D$15,IF(D202='Scoring Keys'!$B$16,'Scoring Keys'!$D$16,0)))))</f>
        <v>0</v>
      </c>
      <c r="F202" s="57">
        <f t="shared" ref="F202:F203" si="39">C202*E202</f>
        <v>0</v>
      </c>
      <c r="G202" s="136"/>
      <c r="H202" s="10" t="b">
        <f>OR(AND(C202='Scoring Keys'!$D$4,E202='Scoring Keys'!$D$14),AND(C202='Scoring Keys'!$D$4,E202='Scoring Keys'!$D$16),AND(C202='Scoring Keys'!$D$4,E202='Scoring Keys'!$D$17))</f>
        <v>0</v>
      </c>
      <c r="I202" s="10" t="b">
        <f>NOT(D202='Scoring Keys'!$B$18)</f>
        <v>0</v>
      </c>
      <c r="J202" s="150">
        <f t="shared" ref="J202:J203" si="40">IF(I202,0,1)</f>
        <v>1</v>
      </c>
      <c r="K202" s="150">
        <f t="shared" ref="K202:K203" si="41">IF(AND(H202,(I202)),1,0)</f>
        <v>0</v>
      </c>
    </row>
    <row r="203" spans="1:11" ht="30" customHeight="1">
      <c r="A203" s="19" t="s">
        <v>1355</v>
      </c>
      <c r="B203" s="137" t="s">
        <v>600</v>
      </c>
      <c r="C203" s="57">
        <f>IF(B203='Scoring Keys'!$B$4,'Scoring Keys'!$D$4,IF(B203='Scoring Keys'!$B$5,'Scoring Keys'!$D$5,IF(B203='Scoring Keys'!$B$6,'Scoring Keys'!$D$6,IF(B203='Scoring Keys'!$B$7,'Scoring Keys'!$D$7,0))))</f>
        <v>1</v>
      </c>
      <c r="D203" s="127" t="s">
        <v>1766</v>
      </c>
      <c r="E203" s="57">
        <f>IF(D203='Scoring Keys'!$B$12,'Scoring Keys'!$D$12,IF(D203='Scoring Keys'!$B$13,'Scoring Keys'!$D$13,IF(D203='Scoring Keys'!$B$14,'Scoring Keys'!$D$14,IF(D203='Scoring Keys'!$B$15,'Scoring Keys'!$D$15,IF(D203='Scoring Keys'!$B$16,'Scoring Keys'!$D$16,0)))))</f>
        <v>0</v>
      </c>
      <c r="F203" s="57">
        <f t="shared" si="39"/>
        <v>0</v>
      </c>
      <c r="G203" s="136"/>
      <c r="H203" s="10" t="b">
        <f>OR(AND(C203='Scoring Keys'!$D$4,E203='Scoring Keys'!$D$14),AND(C203='Scoring Keys'!$D$4,E203='Scoring Keys'!$D$16),AND(C203='Scoring Keys'!$D$4,E203='Scoring Keys'!$D$17))</f>
        <v>1</v>
      </c>
      <c r="I203" s="10" t="b">
        <f>NOT(D203='Scoring Keys'!$B$18)</f>
        <v>0</v>
      </c>
      <c r="J203" s="150">
        <f t="shared" si="40"/>
        <v>1</v>
      </c>
      <c r="K203" s="150">
        <f t="shared" si="41"/>
        <v>0</v>
      </c>
    </row>
    <row r="204" spans="1:11" ht="15.75">
      <c r="A204" s="38" t="s">
        <v>1877</v>
      </c>
      <c r="B204" s="140"/>
      <c r="C204" s="50"/>
      <c r="D204" s="244"/>
      <c r="E204" s="245"/>
      <c r="F204" s="245"/>
      <c r="G204" s="246"/>
    </row>
    <row r="205" spans="1:11" ht="30" customHeight="1">
      <c r="A205" s="19" t="s">
        <v>1360</v>
      </c>
      <c r="B205" s="137" t="s">
        <v>600</v>
      </c>
      <c r="C205" s="57">
        <f>IF(B205='Scoring Keys'!$B$4,'Scoring Keys'!$D$4,IF(B205='Scoring Keys'!$B$5,'Scoring Keys'!$D$5,IF(B205='Scoring Keys'!$B$6,'Scoring Keys'!$D$6,IF(B205='Scoring Keys'!$B$7,'Scoring Keys'!$D$7,0))))</f>
        <v>1</v>
      </c>
      <c r="D205" s="127" t="s">
        <v>1766</v>
      </c>
      <c r="E205" s="57">
        <f>IF(D205='Scoring Keys'!$B$12,'Scoring Keys'!$D$12,IF(D205='Scoring Keys'!$B$13,'Scoring Keys'!$D$13,IF(D205='Scoring Keys'!$B$14,'Scoring Keys'!$D$14,IF(D205='Scoring Keys'!$B$15,'Scoring Keys'!$D$15,IF(D205='Scoring Keys'!$B$16,'Scoring Keys'!$D$16,0)))))</f>
        <v>0</v>
      </c>
      <c r="F205" s="57">
        <f t="shared" ref="F205:F230" si="42">C205*E205</f>
        <v>0</v>
      </c>
      <c r="G205" s="136"/>
      <c r="H205" s="10" t="b">
        <f>OR(AND(C205='Scoring Keys'!$D$4,E205='Scoring Keys'!$D$14),AND(C205='Scoring Keys'!$D$4,E205='Scoring Keys'!$D$16),AND(C205='Scoring Keys'!$D$4,E205='Scoring Keys'!$D$17))</f>
        <v>1</v>
      </c>
      <c r="I205" s="10" t="b">
        <f>NOT(D205='Scoring Keys'!$B$18)</f>
        <v>0</v>
      </c>
      <c r="J205" s="150">
        <f t="shared" ref="J205:J230" si="43">IF(I205,0,1)</f>
        <v>1</v>
      </c>
      <c r="K205" s="150">
        <f t="shared" ref="K205:K230" si="44">IF(AND(H205,(I205)),1,0)</f>
        <v>0</v>
      </c>
    </row>
    <row r="206" spans="1:11" ht="30" customHeight="1">
      <c r="A206" s="23" t="s">
        <v>1361</v>
      </c>
      <c r="B206" s="137" t="s">
        <v>600</v>
      </c>
      <c r="C206" s="57">
        <f>IF(B206='Scoring Keys'!$B$4,'Scoring Keys'!$D$4,IF(B206='Scoring Keys'!$B$5,'Scoring Keys'!$D$5,IF(B206='Scoring Keys'!$B$6,'Scoring Keys'!$D$6,IF(B206='Scoring Keys'!$B$7,'Scoring Keys'!$D$7,0))))</f>
        <v>1</v>
      </c>
      <c r="D206" s="127" t="s">
        <v>1766</v>
      </c>
      <c r="E206" s="57">
        <f>IF(D206='Scoring Keys'!$B$12,'Scoring Keys'!$D$12,IF(D206='Scoring Keys'!$B$13,'Scoring Keys'!$D$13,IF(D206='Scoring Keys'!$B$14,'Scoring Keys'!$D$14,IF(D206='Scoring Keys'!$B$15,'Scoring Keys'!$D$15,IF(D206='Scoring Keys'!$B$16,'Scoring Keys'!$D$16,0)))))</f>
        <v>0</v>
      </c>
      <c r="F206" s="57">
        <f t="shared" si="42"/>
        <v>0</v>
      </c>
      <c r="G206" s="136"/>
      <c r="H206" s="10" t="b">
        <f>OR(AND(C206='Scoring Keys'!$D$4,E206='Scoring Keys'!$D$14),AND(C206='Scoring Keys'!$D$4,E206='Scoring Keys'!$D$16),AND(C206='Scoring Keys'!$D$4,E206='Scoring Keys'!$D$17))</f>
        <v>1</v>
      </c>
      <c r="I206" s="10" t="b">
        <f>NOT(D206='Scoring Keys'!$B$18)</f>
        <v>0</v>
      </c>
      <c r="J206" s="150">
        <f t="shared" si="43"/>
        <v>1</v>
      </c>
      <c r="K206" s="150">
        <f t="shared" si="44"/>
        <v>0</v>
      </c>
    </row>
    <row r="207" spans="1:11" ht="30" customHeight="1">
      <c r="A207" s="23" t="s">
        <v>1362</v>
      </c>
      <c r="B207" s="137" t="s">
        <v>1713</v>
      </c>
      <c r="C207" s="57">
        <f>IF(B207='Scoring Keys'!$B$4,'Scoring Keys'!$D$4,IF(B207='Scoring Keys'!$B$5,'Scoring Keys'!$D$5,IF(B207='Scoring Keys'!$B$6,'Scoring Keys'!$D$6,IF(B207='Scoring Keys'!$B$7,'Scoring Keys'!$D$7,0))))</f>
        <v>0.9</v>
      </c>
      <c r="D207" s="127" t="s">
        <v>1766</v>
      </c>
      <c r="E207" s="57">
        <f>IF(D207='Scoring Keys'!$B$12,'Scoring Keys'!$D$12,IF(D207='Scoring Keys'!$B$13,'Scoring Keys'!$D$13,IF(D207='Scoring Keys'!$B$14,'Scoring Keys'!$D$14,IF(D207='Scoring Keys'!$B$15,'Scoring Keys'!$D$15,IF(D207='Scoring Keys'!$B$16,'Scoring Keys'!$D$16,0)))))</f>
        <v>0</v>
      </c>
      <c r="F207" s="57">
        <f t="shared" si="42"/>
        <v>0</v>
      </c>
      <c r="G207" s="136"/>
      <c r="H207" s="10" t="b">
        <f>OR(AND(C207='Scoring Keys'!$D$4,E207='Scoring Keys'!$D$14),AND(C207='Scoring Keys'!$D$4,E207='Scoring Keys'!$D$16),AND(C207='Scoring Keys'!$D$4,E207='Scoring Keys'!$D$17))</f>
        <v>0</v>
      </c>
      <c r="I207" s="10" t="b">
        <f>NOT(D207='Scoring Keys'!$B$18)</f>
        <v>0</v>
      </c>
      <c r="J207" s="150">
        <f t="shared" si="43"/>
        <v>1</v>
      </c>
      <c r="K207" s="150">
        <f t="shared" si="44"/>
        <v>0</v>
      </c>
    </row>
    <row r="208" spans="1:11" ht="30" customHeight="1">
      <c r="A208" s="23" t="s">
        <v>1363</v>
      </c>
      <c r="B208" s="137" t="s">
        <v>600</v>
      </c>
      <c r="C208" s="57">
        <f>IF(B208='Scoring Keys'!$B$4,'Scoring Keys'!$D$4,IF(B208='Scoring Keys'!$B$5,'Scoring Keys'!$D$5,IF(B208='Scoring Keys'!$B$6,'Scoring Keys'!$D$6,IF(B208='Scoring Keys'!$B$7,'Scoring Keys'!$D$7,0))))</f>
        <v>1</v>
      </c>
      <c r="D208" s="127" t="s">
        <v>1766</v>
      </c>
      <c r="E208" s="57">
        <f>IF(D208='Scoring Keys'!$B$12,'Scoring Keys'!$D$12,IF(D208='Scoring Keys'!$B$13,'Scoring Keys'!$D$13,IF(D208='Scoring Keys'!$B$14,'Scoring Keys'!$D$14,IF(D208='Scoring Keys'!$B$15,'Scoring Keys'!$D$15,IF(D208='Scoring Keys'!$B$16,'Scoring Keys'!$D$16,0)))))</f>
        <v>0</v>
      </c>
      <c r="F208" s="57">
        <f t="shared" si="42"/>
        <v>0</v>
      </c>
      <c r="G208" s="136"/>
      <c r="H208" s="10" t="b">
        <f>OR(AND(C208='Scoring Keys'!$D$4,E208='Scoring Keys'!$D$14),AND(C208='Scoring Keys'!$D$4,E208='Scoring Keys'!$D$16),AND(C208='Scoring Keys'!$D$4,E208='Scoring Keys'!$D$17))</f>
        <v>1</v>
      </c>
      <c r="I208" s="10" t="b">
        <f>NOT(D208='Scoring Keys'!$B$18)</f>
        <v>0</v>
      </c>
      <c r="J208" s="150">
        <f t="shared" si="43"/>
        <v>1</v>
      </c>
      <c r="K208" s="150">
        <f t="shared" si="44"/>
        <v>0</v>
      </c>
    </row>
    <row r="209" spans="1:11" ht="30" customHeight="1">
      <c r="A209" s="23" t="s">
        <v>1364</v>
      </c>
      <c r="B209" s="137" t="s">
        <v>600</v>
      </c>
      <c r="C209" s="57">
        <f>IF(B209='Scoring Keys'!$B$4,'Scoring Keys'!$D$4,IF(B209='Scoring Keys'!$B$5,'Scoring Keys'!$D$5,IF(B209='Scoring Keys'!$B$6,'Scoring Keys'!$D$6,IF(B209='Scoring Keys'!$B$7,'Scoring Keys'!$D$7,0))))</f>
        <v>1</v>
      </c>
      <c r="D209" s="127" t="s">
        <v>1766</v>
      </c>
      <c r="E209" s="57">
        <f>IF(D209='Scoring Keys'!$B$12,'Scoring Keys'!$D$12,IF(D209='Scoring Keys'!$B$13,'Scoring Keys'!$D$13,IF(D209='Scoring Keys'!$B$14,'Scoring Keys'!$D$14,IF(D209='Scoring Keys'!$B$15,'Scoring Keys'!$D$15,IF(D209='Scoring Keys'!$B$16,'Scoring Keys'!$D$16,0)))))</f>
        <v>0</v>
      </c>
      <c r="F209" s="57">
        <f t="shared" si="42"/>
        <v>0</v>
      </c>
      <c r="G209" s="136"/>
      <c r="H209" s="10" t="b">
        <f>OR(AND(C209='Scoring Keys'!$D$4,E209='Scoring Keys'!$D$14),AND(C209='Scoring Keys'!$D$4,E209='Scoring Keys'!$D$16),AND(C209='Scoring Keys'!$D$4,E209='Scoring Keys'!$D$17))</f>
        <v>1</v>
      </c>
      <c r="I209" s="10" t="b">
        <f>NOT(D209='Scoring Keys'!$B$18)</f>
        <v>0</v>
      </c>
      <c r="J209" s="150">
        <f t="shared" si="43"/>
        <v>1</v>
      </c>
      <c r="K209" s="150">
        <f t="shared" si="44"/>
        <v>0</v>
      </c>
    </row>
    <row r="210" spans="1:11" ht="30" customHeight="1">
      <c r="A210" s="23" t="s">
        <v>1365</v>
      </c>
      <c r="B210" s="137" t="s">
        <v>600</v>
      </c>
      <c r="C210" s="57">
        <f>IF(B210='Scoring Keys'!$B$4,'Scoring Keys'!$D$4,IF(B210='Scoring Keys'!$B$5,'Scoring Keys'!$D$5,IF(B210='Scoring Keys'!$B$6,'Scoring Keys'!$D$6,IF(B210='Scoring Keys'!$B$7,'Scoring Keys'!$D$7,0))))</f>
        <v>1</v>
      </c>
      <c r="D210" s="127" t="s">
        <v>1766</v>
      </c>
      <c r="E210" s="57">
        <f>IF(D210='Scoring Keys'!$B$12,'Scoring Keys'!$D$12,IF(D210='Scoring Keys'!$B$13,'Scoring Keys'!$D$13,IF(D210='Scoring Keys'!$B$14,'Scoring Keys'!$D$14,IF(D210='Scoring Keys'!$B$15,'Scoring Keys'!$D$15,IF(D210='Scoring Keys'!$B$16,'Scoring Keys'!$D$16,0)))))</f>
        <v>0</v>
      </c>
      <c r="F210" s="57">
        <f t="shared" si="42"/>
        <v>0</v>
      </c>
      <c r="G210" s="136"/>
      <c r="H210" s="10" t="b">
        <f>OR(AND(C210='Scoring Keys'!$D$4,E210='Scoring Keys'!$D$14),AND(C210='Scoring Keys'!$D$4,E210='Scoring Keys'!$D$16),AND(C210='Scoring Keys'!$D$4,E210='Scoring Keys'!$D$17))</f>
        <v>1</v>
      </c>
      <c r="I210" s="10" t="b">
        <f>NOT(D210='Scoring Keys'!$B$18)</f>
        <v>0</v>
      </c>
      <c r="J210" s="150">
        <f t="shared" si="43"/>
        <v>1</v>
      </c>
      <c r="K210" s="150">
        <f t="shared" si="44"/>
        <v>0</v>
      </c>
    </row>
    <row r="211" spans="1:11" ht="30" customHeight="1">
      <c r="A211" s="23" t="s">
        <v>1366</v>
      </c>
      <c r="B211" s="137" t="s">
        <v>1713</v>
      </c>
      <c r="C211" s="57">
        <f>IF(B211='Scoring Keys'!$B$4,'Scoring Keys'!$D$4,IF(B211='Scoring Keys'!$B$5,'Scoring Keys'!$D$5,IF(B211='Scoring Keys'!$B$6,'Scoring Keys'!$D$6,IF(B211='Scoring Keys'!$B$7,'Scoring Keys'!$D$7,0))))</f>
        <v>0.9</v>
      </c>
      <c r="D211" s="127" t="s">
        <v>1766</v>
      </c>
      <c r="E211" s="57">
        <f>IF(D211='Scoring Keys'!$B$12,'Scoring Keys'!$D$12,IF(D211='Scoring Keys'!$B$13,'Scoring Keys'!$D$13,IF(D211='Scoring Keys'!$B$14,'Scoring Keys'!$D$14,IF(D211='Scoring Keys'!$B$15,'Scoring Keys'!$D$15,IF(D211='Scoring Keys'!$B$16,'Scoring Keys'!$D$16,0)))))</f>
        <v>0</v>
      </c>
      <c r="F211" s="57">
        <f t="shared" si="42"/>
        <v>0</v>
      </c>
      <c r="G211" s="136"/>
      <c r="H211" s="10" t="b">
        <f>OR(AND(C211='Scoring Keys'!$D$4,E211='Scoring Keys'!$D$14),AND(C211='Scoring Keys'!$D$4,E211='Scoring Keys'!$D$16),AND(C211='Scoring Keys'!$D$4,E211='Scoring Keys'!$D$17))</f>
        <v>0</v>
      </c>
      <c r="I211" s="10" t="b">
        <f>NOT(D211='Scoring Keys'!$B$18)</f>
        <v>0</v>
      </c>
      <c r="J211" s="150">
        <f t="shared" si="43"/>
        <v>1</v>
      </c>
      <c r="K211" s="150">
        <f t="shared" si="44"/>
        <v>0</v>
      </c>
    </row>
    <row r="212" spans="1:11" ht="30" customHeight="1">
      <c r="A212" s="23" t="s">
        <v>1367</v>
      </c>
      <c r="B212" s="137" t="s">
        <v>600</v>
      </c>
      <c r="C212" s="57">
        <f>IF(B212='Scoring Keys'!$B$4,'Scoring Keys'!$D$4,IF(B212='Scoring Keys'!$B$5,'Scoring Keys'!$D$5,IF(B212='Scoring Keys'!$B$6,'Scoring Keys'!$D$6,IF(B212='Scoring Keys'!$B$7,'Scoring Keys'!$D$7,0))))</f>
        <v>1</v>
      </c>
      <c r="D212" s="127" t="s">
        <v>1766</v>
      </c>
      <c r="E212" s="57">
        <f>IF(D212='Scoring Keys'!$B$12,'Scoring Keys'!$D$12,IF(D212='Scoring Keys'!$B$13,'Scoring Keys'!$D$13,IF(D212='Scoring Keys'!$B$14,'Scoring Keys'!$D$14,IF(D212='Scoring Keys'!$B$15,'Scoring Keys'!$D$15,IF(D212='Scoring Keys'!$B$16,'Scoring Keys'!$D$16,0)))))</f>
        <v>0</v>
      </c>
      <c r="F212" s="57">
        <f t="shared" si="42"/>
        <v>0</v>
      </c>
      <c r="G212" s="136"/>
      <c r="H212" s="10" t="b">
        <f>OR(AND(C212='Scoring Keys'!$D$4,E212='Scoring Keys'!$D$14),AND(C212='Scoring Keys'!$D$4,E212='Scoring Keys'!$D$16),AND(C212='Scoring Keys'!$D$4,E212='Scoring Keys'!$D$17))</f>
        <v>1</v>
      </c>
      <c r="I212" s="10" t="b">
        <f>NOT(D212='Scoring Keys'!$B$18)</f>
        <v>0</v>
      </c>
      <c r="J212" s="150">
        <f t="shared" si="43"/>
        <v>1</v>
      </c>
      <c r="K212" s="150">
        <f t="shared" si="44"/>
        <v>0</v>
      </c>
    </row>
    <row r="213" spans="1:11" ht="30" customHeight="1">
      <c r="A213" s="23" t="s">
        <v>1368</v>
      </c>
      <c r="B213" s="137" t="s">
        <v>1713</v>
      </c>
      <c r="C213" s="57">
        <f>IF(B213='Scoring Keys'!$B$4,'Scoring Keys'!$D$4,IF(B213='Scoring Keys'!$B$5,'Scoring Keys'!$D$5,IF(B213='Scoring Keys'!$B$6,'Scoring Keys'!$D$6,IF(B213='Scoring Keys'!$B$7,'Scoring Keys'!$D$7,0))))</f>
        <v>0.9</v>
      </c>
      <c r="D213" s="127" t="s">
        <v>1766</v>
      </c>
      <c r="E213" s="57">
        <f>IF(D213='Scoring Keys'!$B$12,'Scoring Keys'!$D$12,IF(D213='Scoring Keys'!$B$13,'Scoring Keys'!$D$13,IF(D213='Scoring Keys'!$B$14,'Scoring Keys'!$D$14,IF(D213='Scoring Keys'!$B$15,'Scoring Keys'!$D$15,IF(D213='Scoring Keys'!$B$16,'Scoring Keys'!$D$16,0)))))</f>
        <v>0</v>
      </c>
      <c r="F213" s="57">
        <f t="shared" si="42"/>
        <v>0</v>
      </c>
      <c r="G213" s="136"/>
      <c r="H213" s="10" t="b">
        <f>OR(AND(C213='Scoring Keys'!$D$4,E213='Scoring Keys'!$D$14),AND(C213='Scoring Keys'!$D$4,E213='Scoring Keys'!$D$16),AND(C213='Scoring Keys'!$D$4,E213='Scoring Keys'!$D$17))</f>
        <v>0</v>
      </c>
      <c r="I213" s="10" t="b">
        <f>NOT(D213='Scoring Keys'!$B$18)</f>
        <v>0</v>
      </c>
      <c r="J213" s="150">
        <f t="shared" si="43"/>
        <v>1</v>
      </c>
      <c r="K213" s="150">
        <f t="shared" si="44"/>
        <v>0</v>
      </c>
    </row>
    <row r="214" spans="1:11" ht="30" customHeight="1">
      <c r="A214" s="23" t="s">
        <v>1369</v>
      </c>
      <c r="B214" s="137" t="s">
        <v>1713</v>
      </c>
      <c r="C214" s="57">
        <f>IF(B214='Scoring Keys'!$B$4,'Scoring Keys'!$D$4,IF(B214='Scoring Keys'!$B$5,'Scoring Keys'!$D$5,IF(B214='Scoring Keys'!$B$6,'Scoring Keys'!$D$6,IF(B214='Scoring Keys'!$B$7,'Scoring Keys'!$D$7,0))))</f>
        <v>0.9</v>
      </c>
      <c r="D214" s="127" t="s">
        <v>1766</v>
      </c>
      <c r="E214" s="57">
        <f>IF(D214='Scoring Keys'!$B$12,'Scoring Keys'!$D$12,IF(D214='Scoring Keys'!$B$13,'Scoring Keys'!$D$13,IF(D214='Scoring Keys'!$B$14,'Scoring Keys'!$D$14,IF(D214='Scoring Keys'!$B$15,'Scoring Keys'!$D$15,IF(D214='Scoring Keys'!$B$16,'Scoring Keys'!$D$16,0)))))</f>
        <v>0</v>
      </c>
      <c r="F214" s="57">
        <f t="shared" si="42"/>
        <v>0</v>
      </c>
      <c r="G214" s="136"/>
      <c r="H214" s="10" t="b">
        <f>OR(AND(C214='Scoring Keys'!$D$4,E214='Scoring Keys'!$D$14),AND(C214='Scoring Keys'!$D$4,E214='Scoring Keys'!$D$16),AND(C214='Scoring Keys'!$D$4,E214='Scoring Keys'!$D$17))</f>
        <v>0</v>
      </c>
      <c r="I214" s="10" t="b">
        <f>NOT(D214='Scoring Keys'!$B$18)</f>
        <v>0</v>
      </c>
      <c r="J214" s="150">
        <f t="shared" si="43"/>
        <v>1</v>
      </c>
      <c r="K214" s="150">
        <f t="shared" si="44"/>
        <v>0</v>
      </c>
    </row>
    <row r="215" spans="1:11" ht="38.25">
      <c r="A215" s="19" t="s">
        <v>1370</v>
      </c>
      <c r="B215" s="137" t="s">
        <v>1713</v>
      </c>
      <c r="C215" s="57">
        <f>IF(B215='Scoring Keys'!$B$4,'Scoring Keys'!$D$4,IF(B215='Scoring Keys'!$B$5,'Scoring Keys'!$D$5,IF(B215='Scoring Keys'!$B$6,'Scoring Keys'!$D$6,IF(B215='Scoring Keys'!$B$7,'Scoring Keys'!$D$7,0))))</f>
        <v>0.9</v>
      </c>
      <c r="D215" s="127" t="s">
        <v>1766</v>
      </c>
      <c r="E215" s="57">
        <f>IF(D215='Scoring Keys'!$B$12,'Scoring Keys'!$D$12,IF(D215='Scoring Keys'!$B$13,'Scoring Keys'!$D$13,IF(D215='Scoring Keys'!$B$14,'Scoring Keys'!$D$14,IF(D215='Scoring Keys'!$B$15,'Scoring Keys'!$D$15,IF(D215='Scoring Keys'!$B$16,'Scoring Keys'!$D$16,0)))))</f>
        <v>0</v>
      </c>
      <c r="F215" s="57">
        <f t="shared" si="42"/>
        <v>0</v>
      </c>
      <c r="G215" s="136"/>
      <c r="H215" s="10" t="b">
        <f>OR(AND(C215='Scoring Keys'!$D$4,E215='Scoring Keys'!$D$14),AND(C215='Scoring Keys'!$D$4,E215='Scoring Keys'!$D$16),AND(C215='Scoring Keys'!$D$4,E215='Scoring Keys'!$D$17))</f>
        <v>0</v>
      </c>
      <c r="I215" s="10" t="b">
        <f>NOT(D215='Scoring Keys'!$B$18)</f>
        <v>0</v>
      </c>
      <c r="J215" s="150">
        <f t="shared" si="43"/>
        <v>1</v>
      </c>
      <c r="K215" s="150">
        <f t="shared" si="44"/>
        <v>0</v>
      </c>
    </row>
    <row r="216" spans="1:11" ht="51">
      <c r="A216" s="19" t="s">
        <v>1371</v>
      </c>
      <c r="B216" s="137" t="s">
        <v>1713</v>
      </c>
      <c r="C216" s="57">
        <f>IF(B216='Scoring Keys'!$B$4,'Scoring Keys'!$D$4,IF(B216='Scoring Keys'!$B$5,'Scoring Keys'!$D$5,IF(B216='Scoring Keys'!$B$6,'Scoring Keys'!$D$6,IF(B216='Scoring Keys'!$B$7,'Scoring Keys'!$D$7,0))))</f>
        <v>0.9</v>
      </c>
      <c r="D216" s="127" t="s">
        <v>1766</v>
      </c>
      <c r="E216" s="57">
        <f>IF(D216='Scoring Keys'!$B$12,'Scoring Keys'!$D$12,IF(D216='Scoring Keys'!$B$13,'Scoring Keys'!$D$13,IF(D216='Scoring Keys'!$B$14,'Scoring Keys'!$D$14,IF(D216='Scoring Keys'!$B$15,'Scoring Keys'!$D$15,IF(D216='Scoring Keys'!$B$16,'Scoring Keys'!$D$16,0)))))</f>
        <v>0</v>
      </c>
      <c r="F216" s="57">
        <f t="shared" si="42"/>
        <v>0</v>
      </c>
      <c r="G216" s="136"/>
      <c r="H216" s="10" t="b">
        <f>OR(AND(C216='Scoring Keys'!$D$4,E216='Scoring Keys'!$D$14),AND(C216='Scoring Keys'!$D$4,E216='Scoring Keys'!$D$16),AND(C216='Scoring Keys'!$D$4,E216='Scoring Keys'!$D$17))</f>
        <v>0</v>
      </c>
      <c r="I216" s="10" t="b">
        <f>NOT(D216='Scoring Keys'!$B$18)</f>
        <v>0</v>
      </c>
      <c r="J216" s="150">
        <f t="shared" si="43"/>
        <v>1</v>
      </c>
      <c r="K216" s="150">
        <f t="shared" si="44"/>
        <v>0</v>
      </c>
    </row>
    <row r="217" spans="1:11" ht="30" customHeight="1">
      <c r="A217" s="19" t="s">
        <v>1372</v>
      </c>
      <c r="B217" s="137" t="s">
        <v>1713</v>
      </c>
      <c r="C217" s="57">
        <f>IF(B217='Scoring Keys'!$B$4,'Scoring Keys'!$D$4,IF(B217='Scoring Keys'!$B$5,'Scoring Keys'!$D$5,IF(B217='Scoring Keys'!$B$6,'Scoring Keys'!$D$6,IF(B217='Scoring Keys'!$B$7,'Scoring Keys'!$D$7,0))))</f>
        <v>0.9</v>
      </c>
      <c r="D217" s="127" t="s">
        <v>1766</v>
      </c>
      <c r="E217" s="57">
        <f>IF(D217='Scoring Keys'!$B$12,'Scoring Keys'!$D$12,IF(D217='Scoring Keys'!$B$13,'Scoring Keys'!$D$13,IF(D217='Scoring Keys'!$B$14,'Scoring Keys'!$D$14,IF(D217='Scoring Keys'!$B$15,'Scoring Keys'!$D$15,IF(D217='Scoring Keys'!$B$16,'Scoring Keys'!$D$16,0)))))</f>
        <v>0</v>
      </c>
      <c r="F217" s="57">
        <f t="shared" si="42"/>
        <v>0</v>
      </c>
      <c r="G217" s="136"/>
      <c r="H217" s="10" t="b">
        <f>OR(AND(C217='Scoring Keys'!$D$4,E217='Scoring Keys'!$D$14),AND(C217='Scoring Keys'!$D$4,E217='Scoring Keys'!$D$16),AND(C217='Scoring Keys'!$D$4,E217='Scoring Keys'!$D$17))</f>
        <v>0</v>
      </c>
      <c r="I217" s="10" t="b">
        <f>NOT(D217='Scoring Keys'!$B$18)</f>
        <v>0</v>
      </c>
      <c r="J217" s="150">
        <f t="shared" si="43"/>
        <v>1</v>
      </c>
      <c r="K217" s="150">
        <f t="shared" si="44"/>
        <v>0</v>
      </c>
    </row>
    <row r="218" spans="1:11" ht="30" customHeight="1">
      <c r="A218" s="23" t="s">
        <v>476</v>
      </c>
      <c r="B218" s="137" t="s">
        <v>1713</v>
      </c>
      <c r="C218" s="57">
        <f>IF(B218='Scoring Keys'!$B$4,'Scoring Keys'!$D$4,IF(B218='Scoring Keys'!$B$5,'Scoring Keys'!$D$5,IF(B218='Scoring Keys'!$B$6,'Scoring Keys'!$D$6,IF(B218='Scoring Keys'!$B$7,'Scoring Keys'!$D$7,0))))</f>
        <v>0.9</v>
      </c>
      <c r="D218" s="127" t="s">
        <v>1766</v>
      </c>
      <c r="E218" s="57">
        <f>IF(D218='Scoring Keys'!$B$12,'Scoring Keys'!$D$12,IF(D218='Scoring Keys'!$B$13,'Scoring Keys'!$D$13,IF(D218='Scoring Keys'!$B$14,'Scoring Keys'!$D$14,IF(D218='Scoring Keys'!$B$15,'Scoring Keys'!$D$15,IF(D218='Scoring Keys'!$B$16,'Scoring Keys'!$D$16,0)))))</f>
        <v>0</v>
      </c>
      <c r="F218" s="57">
        <f t="shared" si="42"/>
        <v>0</v>
      </c>
      <c r="G218" s="136"/>
      <c r="H218" s="10" t="b">
        <f>OR(AND(C218='Scoring Keys'!$D$4,E218='Scoring Keys'!$D$14),AND(C218='Scoring Keys'!$D$4,E218='Scoring Keys'!$D$16),AND(C218='Scoring Keys'!$D$4,E218='Scoring Keys'!$D$17))</f>
        <v>0</v>
      </c>
      <c r="I218" s="10" t="b">
        <f>NOT(D218='Scoring Keys'!$B$18)</f>
        <v>0</v>
      </c>
      <c r="J218" s="150">
        <f t="shared" si="43"/>
        <v>1</v>
      </c>
      <c r="K218" s="150">
        <f t="shared" si="44"/>
        <v>0</v>
      </c>
    </row>
    <row r="219" spans="1:11" ht="38.25">
      <c r="A219" s="23" t="s">
        <v>1185</v>
      </c>
      <c r="B219" s="137" t="s">
        <v>1713</v>
      </c>
      <c r="C219" s="57">
        <f>IF(B219='Scoring Keys'!$B$4,'Scoring Keys'!$D$4,IF(B219='Scoring Keys'!$B$5,'Scoring Keys'!$D$5,IF(B219='Scoring Keys'!$B$6,'Scoring Keys'!$D$6,IF(B219='Scoring Keys'!$B$7,'Scoring Keys'!$D$7,0))))</f>
        <v>0.9</v>
      </c>
      <c r="D219" s="127" t="s">
        <v>1766</v>
      </c>
      <c r="E219" s="57">
        <f>IF(D219='Scoring Keys'!$B$12,'Scoring Keys'!$D$12,IF(D219='Scoring Keys'!$B$13,'Scoring Keys'!$D$13,IF(D219='Scoring Keys'!$B$14,'Scoring Keys'!$D$14,IF(D219='Scoring Keys'!$B$15,'Scoring Keys'!$D$15,IF(D219='Scoring Keys'!$B$16,'Scoring Keys'!$D$16,0)))))</f>
        <v>0</v>
      </c>
      <c r="F219" s="57">
        <f t="shared" si="42"/>
        <v>0</v>
      </c>
      <c r="G219" s="136"/>
      <c r="H219" s="10" t="b">
        <f>OR(AND(C219='Scoring Keys'!$D$4,E219='Scoring Keys'!$D$14),AND(C219='Scoring Keys'!$D$4,E219='Scoring Keys'!$D$16),AND(C219='Scoring Keys'!$D$4,E219='Scoring Keys'!$D$17))</f>
        <v>0</v>
      </c>
      <c r="I219" s="10" t="b">
        <f>NOT(D219='Scoring Keys'!$B$18)</f>
        <v>0</v>
      </c>
      <c r="J219" s="150">
        <f t="shared" si="43"/>
        <v>1</v>
      </c>
      <c r="K219" s="150">
        <f t="shared" si="44"/>
        <v>0</v>
      </c>
    </row>
    <row r="220" spans="1:11" ht="30" customHeight="1">
      <c r="A220" s="19" t="s">
        <v>1373</v>
      </c>
      <c r="B220" s="137" t="s">
        <v>1713</v>
      </c>
      <c r="C220" s="57">
        <f>IF(B220='Scoring Keys'!$B$4,'Scoring Keys'!$D$4,IF(B220='Scoring Keys'!$B$5,'Scoring Keys'!$D$5,IF(B220='Scoring Keys'!$B$6,'Scoring Keys'!$D$6,IF(B220='Scoring Keys'!$B$7,'Scoring Keys'!$D$7,0))))</f>
        <v>0.9</v>
      </c>
      <c r="D220" s="127" t="s">
        <v>1766</v>
      </c>
      <c r="E220" s="57">
        <f>IF(D220='Scoring Keys'!$B$12,'Scoring Keys'!$D$12,IF(D220='Scoring Keys'!$B$13,'Scoring Keys'!$D$13,IF(D220='Scoring Keys'!$B$14,'Scoring Keys'!$D$14,IF(D220='Scoring Keys'!$B$15,'Scoring Keys'!$D$15,IF(D220='Scoring Keys'!$B$16,'Scoring Keys'!$D$16,0)))))</f>
        <v>0</v>
      </c>
      <c r="F220" s="57">
        <f t="shared" si="42"/>
        <v>0</v>
      </c>
      <c r="G220" s="136"/>
      <c r="H220" s="10" t="b">
        <f>OR(AND(C220='Scoring Keys'!$D$4,E220='Scoring Keys'!$D$14),AND(C220='Scoring Keys'!$D$4,E220='Scoring Keys'!$D$16),AND(C220='Scoring Keys'!$D$4,E220='Scoring Keys'!$D$17))</f>
        <v>0</v>
      </c>
      <c r="I220" s="10" t="b">
        <f>NOT(D220='Scoring Keys'!$B$18)</f>
        <v>0</v>
      </c>
      <c r="J220" s="150">
        <f t="shared" si="43"/>
        <v>1</v>
      </c>
      <c r="K220" s="150">
        <f t="shared" si="44"/>
        <v>0</v>
      </c>
    </row>
    <row r="221" spans="1:11" ht="30" customHeight="1">
      <c r="A221" s="19" t="s">
        <v>1374</v>
      </c>
      <c r="B221" s="137" t="s">
        <v>1713</v>
      </c>
      <c r="C221" s="57">
        <f>IF(B221='Scoring Keys'!$B$4,'Scoring Keys'!$D$4,IF(B221='Scoring Keys'!$B$5,'Scoring Keys'!$D$5,IF(B221='Scoring Keys'!$B$6,'Scoring Keys'!$D$6,IF(B221='Scoring Keys'!$B$7,'Scoring Keys'!$D$7,0))))</f>
        <v>0.9</v>
      </c>
      <c r="D221" s="127" t="s">
        <v>1766</v>
      </c>
      <c r="E221" s="57">
        <f>IF(D221='Scoring Keys'!$B$12,'Scoring Keys'!$D$12,IF(D221='Scoring Keys'!$B$13,'Scoring Keys'!$D$13,IF(D221='Scoring Keys'!$B$14,'Scoring Keys'!$D$14,IF(D221='Scoring Keys'!$B$15,'Scoring Keys'!$D$15,IF(D221='Scoring Keys'!$B$16,'Scoring Keys'!$D$16,0)))))</f>
        <v>0</v>
      </c>
      <c r="F221" s="57">
        <f t="shared" si="42"/>
        <v>0</v>
      </c>
      <c r="G221" s="136"/>
      <c r="H221" s="10" t="b">
        <f>OR(AND(C221='Scoring Keys'!$D$4,E221='Scoring Keys'!$D$14),AND(C221='Scoring Keys'!$D$4,E221='Scoring Keys'!$D$16),AND(C221='Scoring Keys'!$D$4,E221='Scoring Keys'!$D$17))</f>
        <v>0</v>
      </c>
      <c r="I221" s="10" t="b">
        <f>NOT(D221='Scoring Keys'!$B$18)</f>
        <v>0</v>
      </c>
      <c r="J221" s="150">
        <f t="shared" si="43"/>
        <v>1</v>
      </c>
      <c r="K221" s="150">
        <f t="shared" si="44"/>
        <v>0</v>
      </c>
    </row>
    <row r="222" spans="1:11" ht="30" customHeight="1">
      <c r="A222" s="19" t="s">
        <v>1375</v>
      </c>
      <c r="B222" s="137" t="s">
        <v>600</v>
      </c>
      <c r="C222" s="57">
        <f>IF(B222='Scoring Keys'!$B$4,'Scoring Keys'!$D$4,IF(B222='Scoring Keys'!$B$5,'Scoring Keys'!$D$5,IF(B222='Scoring Keys'!$B$6,'Scoring Keys'!$D$6,IF(B222='Scoring Keys'!$B$7,'Scoring Keys'!$D$7,0))))</f>
        <v>1</v>
      </c>
      <c r="D222" s="127" t="s">
        <v>1766</v>
      </c>
      <c r="E222" s="57">
        <f>IF(D222='Scoring Keys'!$B$12,'Scoring Keys'!$D$12,IF(D222='Scoring Keys'!$B$13,'Scoring Keys'!$D$13,IF(D222='Scoring Keys'!$B$14,'Scoring Keys'!$D$14,IF(D222='Scoring Keys'!$B$15,'Scoring Keys'!$D$15,IF(D222='Scoring Keys'!$B$16,'Scoring Keys'!$D$16,0)))))</f>
        <v>0</v>
      </c>
      <c r="F222" s="57">
        <f t="shared" si="42"/>
        <v>0</v>
      </c>
      <c r="G222" s="136"/>
      <c r="H222" s="10" t="b">
        <f>OR(AND(C222='Scoring Keys'!$D$4,E222='Scoring Keys'!$D$14),AND(C222='Scoring Keys'!$D$4,E222='Scoring Keys'!$D$16),AND(C222='Scoring Keys'!$D$4,E222='Scoring Keys'!$D$17))</f>
        <v>1</v>
      </c>
      <c r="I222" s="10" t="b">
        <f>NOT(D222='Scoring Keys'!$B$18)</f>
        <v>0</v>
      </c>
      <c r="J222" s="150">
        <f t="shared" si="43"/>
        <v>1</v>
      </c>
      <c r="K222" s="150">
        <f t="shared" si="44"/>
        <v>0</v>
      </c>
    </row>
    <row r="223" spans="1:11" ht="30" customHeight="1">
      <c r="A223" s="23" t="s">
        <v>1376</v>
      </c>
      <c r="B223" s="137" t="s">
        <v>600</v>
      </c>
      <c r="C223" s="57">
        <f>IF(B223='Scoring Keys'!$B$4,'Scoring Keys'!$D$4,IF(B223='Scoring Keys'!$B$5,'Scoring Keys'!$D$5,IF(B223='Scoring Keys'!$B$6,'Scoring Keys'!$D$6,IF(B223='Scoring Keys'!$B$7,'Scoring Keys'!$D$7,0))))</f>
        <v>1</v>
      </c>
      <c r="D223" s="127" t="s">
        <v>1766</v>
      </c>
      <c r="E223" s="57">
        <f>IF(D223='Scoring Keys'!$B$12,'Scoring Keys'!$D$12,IF(D223='Scoring Keys'!$B$13,'Scoring Keys'!$D$13,IF(D223='Scoring Keys'!$B$14,'Scoring Keys'!$D$14,IF(D223='Scoring Keys'!$B$15,'Scoring Keys'!$D$15,IF(D223='Scoring Keys'!$B$16,'Scoring Keys'!$D$16,0)))))</f>
        <v>0</v>
      </c>
      <c r="F223" s="57">
        <f t="shared" si="42"/>
        <v>0</v>
      </c>
      <c r="G223" s="136"/>
      <c r="H223" s="10" t="b">
        <f>OR(AND(C223='Scoring Keys'!$D$4,E223='Scoring Keys'!$D$14),AND(C223='Scoring Keys'!$D$4,E223='Scoring Keys'!$D$16),AND(C223='Scoring Keys'!$D$4,E223='Scoring Keys'!$D$17))</f>
        <v>1</v>
      </c>
      <c r="I223" s="10" t="b">
        <f>NOT(D223='Scoring Keys'!$B$18)</f>
        <v>0</v>
      </c>
      <c r="J223" s="150">
        <f t="shared" si="43"/>
        <v>1</v>
      </c>
      <c r="K223" s="150">
        <f t="shared" si="44"/>
        <v>0</v>
      </c>
    </row>
    <row r="224" spans="1:11" ht="30" customHeight="1">
      <c r="A224" s="19" t="s">
        <v>1377</v>
      </c>
      <c r="B224" s="137" t="s">
        <v>600</v>
      </c>
      <c r="C224" s="57">
        <f>IF(B224='Scoring Keys'!$B$4,'Scoring Keys'!$D$4,IF(B224='Scoring Keys'!$B$5,'Scoring Keys'!$D$5,IF(B224='Scoring Keys'!$B$6,'Scoring Keys'!$D$6,IF(B224='Scoring Keys'!$B$7,'Scoring Keys'!$D$7,0))))</f>
        <v>1</v>
      </c>
      <c r="D224" s="127" t="s">
        <v>1766</v>
      </c>
      <c r="E224" s="57">
        <f>IF(D224='Scoring Keys'!$B$12,'Scoring Keys'!$D$12,IF(D224='Scoring Keys'!$B$13,'Scoring Keys'!$D$13,IF(D224='Scoring Keys'!$B$14,'Scoring Keys'!$D$14,IF(D224='Scoring Keys'!$B$15,'Scoring Keys'!$D$15,IF(D224='Scoring Keys'!$B$16,'Scoring Keys'!$D$16,0)))))</f>
        <v>0</v>
      </c>
      <c r="F224" s="57">
        <f t="shared" si="42"/>
        <v>0</v>
      </c>
      <c r="G224" s="136"/>
      <c r="H224" s="10" t="b">
        <f>OR(AND(C224='Scoring Keys'!$D$4,E224='Scoring Keys'!$D$14),AND(C224='Scoring Keys'!$D$4,E224='Scoring Keys'!$D$16),AND(C224='Scoring Keys'!$D$4,E224='Scoring Keys'!$D$17))</f>
        <v>1</v>
      </c>
      <c r="I224" s="10" t="b">
        <f>NOT(D224='Scoring Keys'!$B$18)</f>
        <v>0</v>
      </c>
      <c r="J224" s="150">
        <f t="shared" si="43"/>
        <v>1</v>
      </c>
      <c r="K224" s="150">
        <f t="shared" si="44"/>
        <v>0</v>
      </c>
    </row>
    <row r="225" spans="1:11" ht="30" customHeight="1">
      <c r="A225" s="19" t="s">
        <v>1378</v>
      </c>
      <c r="B225" s="137" t="s">
        <v>600</v>
      </c>
      <c r="C225" s="57">
        <f>IF(B225='Scoring Keys'!$B$4,'Scoring Keys'!$D$4,IF(B225='Scoring Keys'!$B$5,'Scoring Keys'!$D$5,IF(B225='Scoring Keys'!$B$6,'Scoring Keys'!$D$6,IF(B225='Scoring Keys'!$B$7,'Scoring Keys'!$D$7,0))))</f>
        <v>1</v>
      </c>
      <c r="D225" s="127" t="s">
        <v>1766</v>
      </c>
      <c r="E225" s="57">
        <f>IF(D225='Scoring Keys'!$B$12,'Scoring Keys'!$D$12,IF(D225='Scoring Keys'!$B$13,'Scoring Keys'!$D$13,IF(D225='Scoring Keys'!$B$14,'Scoring Keys'!$D$14,IF(D225='Scoring Keys'!$B$15,'Scoring Keys'!$D$15,IF(D225='Scoring Keys'!$B$16,'Scoring Keys'!$D$16,0)))))</f>
        <v>0</v>
      </c>
      <c r="F225" s="57">
        <f t="shared" si="42"/>
        <v>0</v>
      </c>
      <c r="G225" s="136"/>
      <c r="H225" s="10" t="b">
        <f>OR(AND(C225='Scoring Keys'!$D$4,E225='Scoring Keys'!$D$14),AND(C225='Scoring Keys'!$D$4,E225='Scoring Keys'!$D$16),AND(C225='Scoring Keys'!$D$4,E225='Scoring Keys'!$D$17))</f>
        <v>1</v>
      </c>
      <c r="I225" s="10" t="b">
        <f>NOT(D225='Scoring Keys'!$B$18)</f>
        <v>0</v>
      </c>
      <c r="J225" s="150">
        <f t="shared" si="43"/>
        <v>1</v>
      </c>
      <c r="K225" s="150">
        <f t="shared" si="44"/>
        <v>0</v>
      </c>
    </row>
    <row r="226" spans="1:11" ht="30" customHeight="1">
      <c r="A226" s="19" t="s">
        <v>1379</v>
      </c>
      <c r="B226" s="137" t="s">
        <v>600</v>
      </c>
      <c r="C226" s="57">
        <f>IF(B226='Scoring Keys'!$B$4,'Scoring Keys'!$D$4,IF(B226='Scoring Keys'!$B$5,'Scoring Keys'!$D$5,IF(B226='Scoring Keys'!$B$6,'Scoring Keys'!$D$6,IF(B226='Scoring Keys'!$B$7,'Scoring Keys'!$D$7,0))))</f>
        <v>1</v>
      </c>
      <c r="D226" s="127" t="s">
        <v>1766</v>
      </c>
      <c r="E226" s="57">
        <f>IF(D226='Scoring Keys'!$B$12,'Scoring Keys'!$D$12,IF(D226='Scoring Keys'!$B$13,'Scoring Keys'!$D$13,IF(D226='Scoring Keys'!$B$14,'Scoring Keys'!$D$14,IF(D226='Scoring Keys'!$B$15,'Scoring Keys'!$D$15,IF(D226='Scoring Keys'!$B$16,'Scoring Keys'!$D$16,0)))))</f>
        <v>0</v>
      </c>
      <c r="F226" s="57">
        <f t="shared" si="42"/>
        <v>0</v>
      </c>
      <c r="G226" s="136"/>
      <c r="H226" s="10" t="b">
        <f>OR(AND(C226='Scoring Keys'!$D$4,E226='Scoring Keys'!$D$14),AND(C226='Scoring Keys'!$D$4,E226='Scoring Keys'!$D$16),AND(C226='Scoring Keys'!$D$4,E226='Scoring Keys'!$D$17))</f>
        <v>1</v>
      </c>
      <c r="I226" s="10" t="b">
        <f>NOT(D226='Scoring Keys'!$B$18)</f>
        <v>0</v>
      </c>
      <c r="J226" s="150">
        <f t="shared" si="43"/>
        <v>1</v>
      </c>
      <c r="K226" s="150">
        <f t="shared" si="44"/>
        <v>0</v>
      </c>
    </row>
    <row r="227" spans="1:11" ht="30" customHeight="1">
      <c r="A227" s="19" t="s">
        <v>1380</v>
      </c>
      <c r="B227" s="137" t="s">
        <v>600</v>
      </c>
      <c r="C227" s="57">
        <f>IF(B227='Scoring Keys'!$B$4,'Scoring Keys'!$D$4,IF(B227='Scoring Keys'!$B$5,'Scoring Keys'!$D$5,IF(B227='Scoring Keys'!$B$6,'Scoring Keys'!$D$6,IF(B227='Scoring Keys'!$B$7,'Scoring Keys'!$D$7,0))))</f>
        <v>1</v>
      </c>
      <c r="D227" s="127" t="s">
        <v>1766</v>
      </c>
      <c r="E227" s="57">
        <f>IF(D227='Scoring Keys'!$B$12,'Scoring Keys'!$D$12,IF(D227='Scoring Keys'!$B$13,'Scoring Keys'!$D$13,IF(D227='Scoring Keys'!$B$14,'Scoring Keys'!$D$14,IF(D227='Scoring Keys'!$B$15,'Scoring Keys'!$D$15,IF(D227='Scoring Keys'!$B$16,'Scoring Keys'!$D$16,0)))))</f>
        <v>0</v>
      </c>
      <c r="F227" s="57">
        <f t="shared" si="42"/>
        <v>0</v>
      </c>
      <c r="G227" s="136"/>
      <c r="H227" s="10" t="b">
        <f>OR(AND(C227='Scoring Keys'!$D$4,E227='Scoring Keys'!$D$14),AND(C227='Scoring Keys'!$D$4,E227='Scoring Keys'!$D$16),AND(C227='Scoring Keys'!$D$4,E227='Scoring Keys'!$D$17))</f>
        <v>1</v>
      </c>
      <c r="I227" s="10" t="b">
        <f>NOT(D227='Scoring Keys'!$B$18)</f>
        <v>0</v>
      </c>
      <c r="J227" s="150">
        <f t="shared" si="43"/>
        <v>1</v>
      </c>
      <c r="K227" s="150">
        <f t="shared" si="44"/>
        <v>0</v>
      </c>
    </row>
    <row r="228" spans="1:11" ht="30" customHeight="1">
      <c r="A228" s="19" t="s">
        <v>1381</v>
      </c>
      <c r="B228" s="137" t="s">
        <v>600</v>
      </c>
      <c r="C228" s="57">
        <f>IF(B228='Scoring Keys'!$B$4,'Scoring Keys'!$D$4,IF(B228='Scoring Keys'!$B$5,'Scoring Keys'!$D$5,IF(B228='Scoring Keys'!$B$6,'Scoring Keys'!$D$6,IF(B228='Scoring Keys'!$B$7,'Scoring Keys'!$D$7,0))))</f>
        <v>1</v>
      </c>
      <c r="D228" s="127" t="s">
        <v>1766</v>
      </c>
      <c r="E228" s="57">
        <f>IF(D228='Scoring Keys'!$B$12,'Scoring Keys'!$D$12,IF(D228='Scoring Keys'!$B$13,'Scoring Keys'!$D$13,IF(D228='Scoring Keys'!$B$14,'Scoring Keys'!$D$14,IF(D228='Scoring Keys'!$B$15,'Scoring Keys'!$D$15,IF(D228='Scoring Keys'!$B$16,'Scoring Keys'!$D$16,0)))))</f>
        <v>0</v>
      </c>
      <c r="F228" s="57">
        <f t="shared" si="42"/>
        <v>0</v>
      </c>
      <c r="G228" s="136"/>
      <c r="H228" s="10" t="b">
        <f>OR(AND(C228='Scoring Keys'!$D$4,E228='Scoring Keys'!$D$14),AND(C228='Scoring Keys'!$D$4,E228='Scoring Keys'!$D$16),AND(C228='Scoring Keys'!$D$4,E228='Scoring Keys'!$D$17))</f>
        <v>1</v>
      </c>
      <c r="I228" s="10" t="b">
        <f>NOT(D228='Scoring Keys'!$B$18)</f>
        <v>0</v>
      </c>
      <c r="J228" s="150">
        <f t="shared" si="43"/>
        <v>1</v>
      </c>
      <c r="K228" s="150">
        <f t="shared" si="44"/>
        <v>0</v>
      </c>
    </row>
    <row r="229" spans="1:11" ht="30" customHeight="1">
      <c r="A229" s="23" t="s">
        <v>1382</v>
      </c>
      <c r="B229" s="137" t="s">
        <v>600</v>
      </c>
      <c r="C229" s="57">
        <f>IF(B229='Scoring Keys'!$B$4,'Scoring Keys'!$D$4,IF(B229='Scoring Keys'!$B$5,'Scoring Keys'!$D$5,IF(B229='Scoring Keys'!$B$6,'Scoring Keys'!$D$6,IF(B229='Scoring Keys'!$B$7,'Scoring Keys'!$D$7,0))))</f>
        <v>1</v>
      </c>
      <c r="D229" s="127" t="s">
        <v>1766</v>
      </c>
      <c r="E229" s="57">
        <f>IF(D229='Scoring Keys'!$B$12,'Scoring Keys'!$D$12,IF(D229='Scoring Keys'!$B$13,'Scoring Keys'!$D$13,IF(D229='Scoring Keys'!$B$14,'Scoring Keys'!$D$14,IF(D229='Scoring Keys'!$B$15,'Scoring Keys'!$D$15,IF(D229='Scoring Keys'!$B$16,'Scoring Keys'!$D$16,0)))))</f>
        <v>0</v>
      </c>
      <c r="F229" s="57">
        <f t="shared" si="42"/>
        <v>0</v>
      </c>
      <c r="G229" s="136"/>
      <c r="H229" s="10" t="b">
        <f>OR(AND(C229='Scoring Keys'!$D$4,E229='Scoring Keys'!$D$14),AND(C229='Scoring Keys'!$D$4,E229='Scoring Keys'!$D$16),AND(C229='Scoring Keys'!$D$4,E229='Scoring Keys'!$D$17))</f>
        <v>1</v>
      </c>
      <c r="I229" s="10" t="b">
        <f>NOT(D229='Scoring Keys'!$B$18)</f>
        <v>0</v>
      </c>
      <c r="J229" s="150">
        <f t="shared" si="43"/>
        <v>1</v>
      </c>
      <c r="K229" s="150">
        <f t="shared" si="44"/>
        <v>0</v>
      </c>
    </row>
    <row r="230" spans="1:11" ht="30" customHeight="1">
      <c r="A230" s="23" t="s">
        <v>1383</v>
      </c>
      <c r="B230" s="137" t="s">
        <v>600</v>
      </c>
      <c r="C230" s="57">
        <f>IF(B230='Scoring Keys'!$B$4,'Scoring Keys'!$D$4,IF(B230='Scoring Keys'!$B$5,'Scoring Keys'!$D$5,IF(B230='Scoring Keys'!$B$6,'Scoring Keys'!$D$6,IF(B230='Scoring Keys'!$B$7,'Scoring Keys'!$D$7,0))))</f>
        <v>1</v>
      </c>
      <c r="D230" s="127" t="s">
        <v>1766</v>
      </c>
      <c r="E230" s="57">
        <f>IF(D230='Scoring Keys'!$B$12,'Scoring Keys'!$D$12,IF(D230='Scoring Keys'!$B$13,'Scoring Keys'!$D$13,IF(D230='Scoring Keys'!$B$14,'Scoring Keys'!$D$14,IF(D230='Scoring Keys'!$B$15,'Scoring Keys'!$D$15,IF(D230='Scoring Keys'!$B$16,'Scoring Keys'!$D$16,0)))))</f>
        <v>0</v>
      </c>
      <c r="F230" s="57">
        <f t="shared" si="42"/>
        <v>0</v>
      </c>
      <c r="G230" s="136"/>
      <c r="H230" s="10" t="b">
        <f>OR(AND(C230='Scoring Keys'!$D$4,E230='Scoring Keys'!$D$14),AND(C230='Scoring Keys'!$D$4,E230='Scoring Keys'!$D$16),AND(C230='Scoring Keys'!$D$4,E230='Scoring Keys'!$D$17))</f>
        <v>1</v>
      </c>
      <c r="I230" s="10" t="b">
        <f>NOT(D230='Scoring Keys'!$B$18)</f>
        <v>0</v>
      </c>
      <c r="J230" s="150">
        <f t="shared" si="43"/>
        <v>1</v>
      </c>
      <c r="K230" s="150">
        <f t="shared" si="44"/>
        <v>0</v>
      </c>
    </row>
    <row r="231" spans="1:11" ht="19.5" customHeight="1">
      <c r="A231" s="38" t="s">
        <v>1878</v>
      </c>
      <c r="B231" s="140"/>
      <c r="C231" s="294" t="s">
        <v>1359</v>
      </c>
      <c r="D231" s="295"/>
      <c r="E231" s="295"/>
      <c r="F231" s="295"/>
      <c r="G231" s="296"/>
    </row>
    <row r="232" spans="1:11" ht="38.25">
      <c r="A232" s="19" t="s">
        <v>1385</v>
      </c>
      <c r="B232" s="137" t="s">
        <v>600</v>
      </c>
      <c r="C232" s="57">
        <f>IF(B232='Scoring Keys'!$B$4,'Scoring Keys'!$D$4,IF(B232='Scoring Keys'!$B$5,'Scoring Keys'!$D$5,IF(B232='Scoring Keys'!$B$6,'Scoring Keys'!$D$6,IF(B232='Scoring Keys'!$B$7,'Scoring Keys'!$D$7,0))))</f>
        <v>1</v>
      </c>
      <c r="D232" s="127" t="s">
        <v>1766</v>
      </c>
      <c r="E232" s="57">
        <f>IF(D232='Scoring Keys'!$B$12,'Scoring Keys'!$D$12,IF(D232='Scoring Keys'!$B$13,'Scoring Keys'!$D$13,IF(D232='Scoring Keys'!$B$14,'Scoring Keys'!$D$14,IF(D232='Scoring Keys'!$B$15,'Scoring Keys'!$D$15,IF(D232='Scoring Keys'!$B$16,'Scoring Keys'!$D$16,0)))))</f>
        <v>0</v>
      </c>
      <c r="F232" s="57">
        <f t="shared" ref="F232:F250" si="45">C232*E232</f>
        <v>0</v>
      </c>
      <c r="G232" s="136"/>
      <c r="H232" s="10" t="b">
        <f>OR(AND(C232='Scoring Keys'!$D$4,E232='Scoring Keys'!$D$14),AND(C232='Scoring Keys'!$D$4,E232='Scoring Keys'!$D$16),AND(C232='Scoring Keys'!$D$4,E232='Scoring Keys'!$D$17))</f>
        <v>1</v>
      </c>
      <c r="I232" s="10" t="b">
        <f>NOT(D232='Scoring Keys'!$B$18)</f>
        <v>0</v>
      </c>
      <c r="J232" s="150">
        <f t="shared" ref="J232:J250" si="46">IF(I232,0,1)</f>
        <v>1</v>
      </c>
      <c r="K232" s="150">
        <f t="shared" ref="K232:K250" si="47">IF(AND(H232,(I232)),1,0)</f>
        <v>0</v>
      </c>
    </row>
    <row r="233" spans="1:11" ht="30" customHeight="1">
      <c r="A233" s="23" t="s">
        <v>1386</v>
      </c>
      <c r="B233" s="137" t="s">
        <v>600</v>
      </c>
      <c r="C233" s="57">
        <f>IF(B233='Scoring Keys'!$B$4,'Scoring Keys'!$D$4,IF(B233='Scoring Keys'!$B$5,'Scoring Keys'!$D$5,IF(B233='Scoring Keys'!$B$6,'Scoring Keys'!$D$6,IF(B233='Scoring Keys'!$B$7,'Scoring Keys'!$D$7,0))))</f>
        <v>1</v>
      </c>
      <c r="D233" s="127" t="s">
        <v>1766</v>
      </c>
      <c r="E233" s="57">
        <f>IF(D233='Scoring Keys'!$B$12,'Scoring Keys'!$D$12,IF(D233='Scoring Keys'!$B$13,'Scoring Keys'!$D$13,IF(D233='Scoring Keys'!$B$14,'Scoring Keys'!$D$14,IF(D233='Scoring Keys'!$B$15,'Scoring Keys'!$D$15,IF(D233='Scoring Keys'!$B$16,'Scoring Keys'!$D$16,0)))))</f>
        <v>0</v>
      </c>
      <c r="F233" s="57">
        <f t="shared" si="45"/>
        <v>0</v>
      </c>
      <c r="G233" s="136"/>
      <c r="H233" s="10" t="b">
        <f>OR(AND(C233='Scoring Keys'!$D$4,E233='Scoring Keys'!$D$14),AND(C233='Scoring Keys'!$D$4,E233='Scoring Keys'!$D$16),AND(C233='Scoring Keys'!$D$4,E233='Scoring Keys'!$D$17))</f>
        <v>1</v>
      </c>
      <c r="I233" s="10" t="b">
        <f>NOT(D233='Scoring Keys'!$B$18)</f>
        <v>0</v>
      </c>
      <c r="J233" s="150">
        <f t="shared" si="46"/>
        <v>1</v>
      </c>
      <c r="K233" s="150">
        <f t="shared" si="47"/>
        <v>0</v>
      </c>
    </row>
    <row r="234" spans="1:11" ht="30" customHeight="1">
      <c r="A234" s="23" t="s">
        <v>1387</v>
      </c>
      <c r="B234" s="137" t="s">
        <v>600</v>
      </c>
      <c r="C234" s="57">
        <f>IF(B234='Scoring Keys'!$B$4,'Scoring Keys'!$D$4,IF(B234='Scoring Keys'!$B$5,'Scoring Keys'!$D$5,IF(B234='Scoring Keys'!$B$6,'Scoring Keys'!$D$6,IF(B234='Scoring Keys'!$B$7,'Scoring Keys'!$D$7,0))))</f>
        <v>1</v>
      </c>
      <c r="D234" s="127" t="s">
        <v>1766</v>
      </c>
      <c r="E234" s="57">
        <f>IF(D234='Scoring Keys'!$B$12,'Scoring Keys'!$D$12,IF(D234='Scoring Keys'!$B$13,'Scoring Keys'!$D$13,IF(D234='Scoring Keys'!$B$14,'Scoring Keys'!$D$14,IF(D234='Scoring Keys'!$B$15,'Scoring Keys'!$D$15,IF(D234='Scoring Keys'!$B$16,'Scoring Keys'!$D$16,0)))))</f>
        <v>0</v>
      </c>
      <c r="F234" s="57">
        <f t="shared" si="45"/>
        <v>0</v>
      </c>
      <c r="G234" s="136"/>
      <c r="H234" s="10" t="b">
        <f>OR(AND(C234='Scoring Keys'!$D$4,E234='Scoring Keys'!$D$14),AND(C234='Scoring Keys'!$D$4,E234='Scoring Keys'!$D$16),AND(C234='Scoring Keys'!$D$4,E234='Scoring Keys'!$D$17))</f>
        <v>1</v>
      </c>
      <c r="I234" s="10" t="b">
        <f>NOT(D234='Scoring Keys'!$B$18)</f>
        <v>0</v>
      </c>
      <c r="J234" s="150">
        <f t="shared" si="46"/>
        <v>1</v>
      </c>
      <c r="K234" s="150">
        <f t="shared" si="47"/>
        <v>0</v>
      </c>
    </row>
    <row r="235" spans="1:11" ht="30" customHeight="1">
      <c r="A235" s="23" t="s">
        <v>1388</v>
      </c>
      <c r="B235" s="137" t="s">
        <v>600</v>
      </c>
      <c r="C235" s="57">
        <f>IF(B235='Scoring Keys'!$B$4,'Scoring Keys'!$D$4,IF(B235='Scoring Keys'!$B$5,'Scoring Keys'!$D$5,IF(B235='Scoring Keys'!$B$6,'Scoring Keys'!$D$6,IF(B235='Scoring Keys'!$B$7,'Scoring Keys'!$D$7,0))))</f>
        <v>1</v>
      </c>
      <c r="D235" s="127" t="s">
        <v>1766</v>
      </c>
      <c r="E235" s="57">
        <f>IF(D235='Scoring Keys'!$B$12,'Scoring Keys'!$D$12,IF(D235='Scoring Keys'!$B$13,'Scoring Keys'!$D$13,IF(D235='Scoring Keys'!$B$14,'Scoring Keys'!$D$14,IF(D235='Scoring Keys'!$B$15,'Scoring Keys'!$D$15,IF(D235='Scoring Keys'!$B$16,'Scoring Keys'!$D$16,0)))))</f>
        <v>0</v>
      </c>
      <c r="F235" s="57">
        <f t="shared" si="45"/>
        <v>0</v>
      </c>
      <c r="G235" s="136"/>
      <c r="H235" s="10" t="b">
        <f>OR(AND(C235='Scoring Keys'!$D$4,E235='Scoring Keys'!$D$14),AND(C235='Scoring Keys'!$D$4,E235='Scoring Keys'!$D$16),AND(C235='Scoring Keys'!$D$4,E235='Scoring Keys'!$D$17))</f>
        <v>1</v>
      </c>
      <c r="I235" s="10" t="b">
        <f>NOT(D235='Scoring Keys'!$B$18)</f>
        <v>0</v>
      </c>
      <c r="J235" s="150">
        <f t="shared" si="46"/>
        <v>1</v>
      </c>
      <c r="K235" s="150">
        <f t="shared" si="47"/>
        <v>0</v>
      </c>
    </row>
    <row r="236" spans="1:11" ht="30" customHeight="1">
      <c r="A236" s="23" t="s">
        <v>1389</v>
      </c>
      <c r="B236" s="137" t="s">
        <v>600</v>
      </c>
      <c r="C236" s="57">
        <f>IF(B236='Scoring Keys'!$B$4,'Scoring Keys'!$D$4,IF(B236='Scoring Keys'!$B$5,'Scoring Keys'!$D$5,IF(B236='Scoring Keys'!$B$6,'Scoring Keys'!$D$6,IF(B236='Scoring Keys'!$B$7,'Scoring Keys'!$D$7,0))))</f>
        <v>1</v>
      </c>
      <c r="D236" s="127" t="s">
        <v>1766</v>
      </c>
      <c r="E236" s="57">
        <f>IF(D236='Scoring Keys'!$B$12,'Scoring Keys'!$D$12,IF(D236='Scoring Keys'!$B$13,'Scoring Keys'!$D$13,IF(D236='Scoring Keys'!$B$14,'Scoring Keys'!$D$14,IF(D236='Scoring Keys'!$B$15,'Scoring Keys'!$D$15,IF(D236='Scoring Keys'!$B$16,'Scoring Keys'!$D$16,0)))))</f>
        <v>0</v>
      </c>
      <c r="F236" s="57">
        <f t="shared" si="45"/>
        <v>0</v>
      </c>
      <c r="G236" s="136"/>
      <c r="H236" s="10" t="b">
        <f>OR(AND(C236='Scoring Keys'!$D$4,E236='Scoring Keys'!$D$14),AND(C236='Scoring Keys'!$D$4,E236='Scoring Keys'!$D$16),AND(C236='Scoring Keys'!$D$4,E236='Scoring Keys'!$D$17))</f>
        <v>1</v>
      </c>
      <c r="I236" s="10" t="b">
        <f>NOT(D236='Scoring Keys'!$B$18)</f>
        <v>0</v>
      </c>
      <c r="J236" s="150">
        <f t="shared" si="46"/>
        <v>1</v>
      </c>
      <c r="K236" s="150">
        <f t="shared" si="47"/>
        <v>0</v>
      </c>
    </row>
    <row r="237" spans="1:11" ht="30" customHeight="1">
      <c r="A237" s="23" t="s">
        <v>1390</v>
      </c>
      <c r="B237" s="137" t="s">
        <v>600</v>
      </c>
      <c r="C237" s="57">
        <f>IF(B237='Scoring Keys'!$B$4,'Scoring Keys'!$D$4,IF(B237='Scoring Keys'!$B$5,'Scoring Keys'!$D$5,IF(B237='Scoring Keys'!$B$6,'Scoring Keys'!$D$6,IF(B237='Scoring Keys'!$B$7,'Scoring Keys'!$D$7,0))))</f>
        <v>1</v>
      </c>
      <c r="D237" s="127" t="s">
        <v>1766</v>
      </c>
      <c r="E237" s="57">
        <f>IF(D237='Scoring Keys'!$B$12,'Scoring Keys'!$D$12,IF(D237='Scoring Keys'!$B$13,'Scoring Keys'!$D$13,IF(D237='Scoring Keys'!$B$14,'Scoring Keys'!$D$14,IF(D237='Scoring Keys'!$B$15,'Scoring Keys'!$D$15,IF(D237='Scoring Keys'!$B$16,'Scoring Keys'!$D$16,0)))))</f>
        <v>0</v>
      </c>
      <c r="F237" s="57">
        <f t="shared" si="45"/>
        <v>0</v>
      </c>
      <c r="G237" s="136"/>
      <c r="H237" s="10" t="b">
        <f>OR(AND(C237='Scoring Keys'!$D$4,E237='Scoring Keys'!$D$14),AND(C237='Scoring Keys'!$D$4,E237='Scoring Keys'!$D$16),AND(C237='Scoring Keys'!$D$4,E237='Scoring Keys'!$D$17))</f>
        <v>1</v>
      </c>
      <c r="I237" s="10" t="b">
        <f>NOT(D237='Scoring Keys'!$B$18)</f>
        <v>0</v>
      </c>
      <c r="J237" s="150">
        <f t="shared" si="46"/>
        <v>1</v>
      </c>
      <c r="K237" s="150">
        <f t="shared" si="47"/>
        <v>0</v>
      </c>
    </row>
    <row r="238" spans="1:11" ht="51" customHeight="1">
      <c r="A238" s="19" t="s">
        <v>1391</v>
      </c>
      <c r="B238" s="137" t="s">
        <v>600</v>
      </c>
      <c r="C238" s="57">
        <f>IF(B238='Scoring Keys'!$B$4,'Scoring Keys'!$D$4,IF(B238='Scoring Keys'!$B$5,'Scoring Keys'!$D$5,IF(B238='Scoring Keys'!$B$6,'Scoring Keys'!$D$6,IF(B238='Scoring Keys'!$B$7,'Scoring Keys'!$D$7,0))))</f>
        <v>1</v>
      </c>
      <c r="D238" s="127" t="s">
        <v>1766</v>
      </c>
      <c r="E238" s="57">
        <f>IF(D238='Scoring Keys'!$B$12,'Scoring Keys'!$D$12,IF(D238='Scoring Keys'!$B$13,'Scoring Keys'!$D$13,IF(D238='Scoring Keys'!$B$14,'Scoring Keys'!$D$14,IF(D238='Scoring Keys'!$B$15,'Scoring Keys'!$D$15,IF(D238='Scoring Keys'!$B$16,'Scoring Keys'!$D$16,0)))))</f>
        <v>0</v>
      </c>
      <c r="F238" s="57">
        <f t="shared" si="45"/>
        <v>0</v>
      </c>
      <c r="G238" s="136"/>
      <c r="H238" s="10" t="b">
        <f>OR(AND(C238='Scoring Keys'!$D$4,E238='Scoring Keys'!$D$14),AND(C238='Scoring Keys'!$D$4,E238='Scoring Keys'!$D$16),AND(C238='Scoring Keys'!$D$4,E238='Scoring Keys'!$D$17))</f>
        <v>1</v>
      </c>
      <c r="I238" s="10" t="b">
        <f>NOT(D238='Scoring Keys'!$B$18)</f>
        <v>0</v>
      </c>
      <c r="J238" s="150">
        <f t="shared" si="46"/>
        <v>1</v>
      </c>
      <c r="K238" s="150">
        <f t="shared" si="47"/>
        <v>0</v>
      </c>
    </row>
    <row r="239" spans="1:11" ht="51" customHeight="1">
      <c r="A239" s="19" t="s">
        <v>1392</v>
      </c>
      <c r="B239" s="137" t="s">
        <v>600</v>
      </c>
      <c r="C239" s="57">
        <f>IF(B239='Scoring Keys'!$B$4,'Scoring Keys'!$D$4,IF(B239='Scoring Keys'!$B$5,'Scoring Keys'!$D$5,IF(B239='Scoring Keys'!$B$6,'Scoring Keys'!$D$6,IF(B239='Scoring Keys'!$B$7,'Scoring Keys'!$D$7,0))))</f>
        <v>1</v>
      </c>
      <c r="D239" s="127" t="s">
        <v>1766</v>
      </c>
      <c r="E239" s="57">
        <f>IF(D239='Scoring Keys'!$B$12,'Scoring Keys'!$D$12,IF(D239='Scoring Keys'!$B$13,'Scoring Keys'!$D$13,IF(D239='Scoring Keys'!$B$14,'Scoring Keys'!$D$14,IF(D239='Scoring Keys'!$B$15,'Scoring Keys'!$D$15,IF(D239='Scoring Keys'!$B$16,'Scoring Keys'!$D$16,0)))))</f>
        <v>0</v>
      </c>
      <c r="F239" s="57">
        <f t="shared" si="45"/>
        <v>0</v>
      </c>
      <c r="G239" s="136"/>
      <c r="H239" s="10" t="b">
        <f>OR(AND(C239='Scoring Keys'!$D$4,E239='Scoring Keys'!$D$14),AND(C239='Scoring Keys'!$D$4,E239='Scoring Keys'!$D$16),AND(C239='Scoring Keys'!$D$4,E239='Scoring Keys'!$D$17))</f>
        <v>1</v>
      </c>
      <c r="I239" s="10" t="b">
        <f>NOT(D239='Scoring Keys'!$B$18)</f>
        <v>0</v>
      </c>
      <c r="J239" s="150">
        <f t="shared" si="46"/>
        <v>1</v>
      </c>
      <c r="K239" s="150">
        <f t="shared" si="47"/>
        <v>0</v>
      </c>
    </row>
    <row r="240" spans="1:11" ht="38.25">
      <c r="A240" s="19" t="s">
        <v>1393</v>
      </c>
      <c r="B240" s="137" t="s">
        <v>1713</v>
      </c>
      <c r="C240" s="57">
        <f>IF(B240='Scoring Keys'!$B$4,'Scoring Keys'!$D$4,IF(B240='Scoring Keys'!$B$5,'Scoring Keys'!$D$5,IF(B240='Scoring Keys'!$B$6,'Scoring Keys'!$D$6,IF(B240='Scoring Keys'!$B$7,'Scoring Keys'!$D$7,0))))</f>
        <v>0.9</v>
      </c>
      <c r="D240" s="127" t="s">
        <v>1766</v>
      </c>
      <c r="E240" s="57">
        <f>IF(D240='Scoring Keys'!$B$12,'Scoring Keys'!$D$12,IF(D240='Scoring Keys'!$B$13,'Scoring Keys'!$D$13,IF(D240='Scoring Keys'!$B$14,'Scoring Keys'!$D$14,IF(D240='Scoring Keys'!$B$15,'Scoring Keys'!$D$15,IF(D240='Scoring Keys'!$B$16,'Scoring Keys'!$D$16,0)))))</f>
        <v>0</v>
      </c>
      <c r="F240" s="57">
        <f t="shared" si="45"/>
        <v>0</v>
      </c>
      <c r="G240" s="136"/>
      <c r="H240" s="10" t="b">
        <f>OR(AND(C240='Scoring Keys'!$D$4,E240='Scoring Keys'!$D$14),AND(C240='Scoring Keys'!$D$4,E240='Scoring Keys'!$D$16),AND(C240='Scoring Keys'!$D$4,E240='Scoring Keys'!$D$17))</f>
        <v>0</v>
      </c>
      <c r="I240" s="10" t="b">
        <f>NOT(D240='Scoring Keys'!$B$18)</f>
        <v>0</v>
      </c>
      <c r="J240" s="150">
        <f t="shared" si="46"/>
        <v>1</v>
      </c>
      <c r="K240" s="150">
        <f t="shared" si="47"/>
        <v>0</v>
      </c>
    </row>
    <row r="241" spans="1:11" ht="30" customHeight="1">
      <c r="A241" s="19" t="s">
        <v>1394</v>
      </c>
      <c r="B241" s="137" t="s">
        <v>600</v>
      </c>
      <c r="C241" s="57">
        <f>IF(B241='Scoring Keys'!$B$4,'Scoring Keys'!$D$4,IF(B241='Scoring Keys'!$B$5,'Scoring Keys'!$D$5,IF(B241='Scoring Keys'!$B$6,'Scoring Keys'!$D$6,IF(B241='Scoring Keys'!$B$7,'Scoring Keys'!$D$7,0))))</f>
        <v>1</v>
      </c>
      <c r="D241" s="127" t="s">
        <v>1766</v>
      </c>
      <c r="E241" s="57">
        <f>IF(D241='Scoring Keys'!$B$12,'Scoring Keys'!$D$12,IF(D241='Scoring Keys'!$B$13,'Scoring Keys'!$D$13,IF(D241='Scoring Keys'!$B$14,'Scoring Keys'!$D$14,IF(D241='Scoring Keys'!$B$15,'Scoring Keys'!$D$15,IF(D241='Scoring Keys'!$B$16,'Scoring Keys'!$D$16,0)))))</f>
        <v>0</v>
      </c>
      <c r="F241" s="57">
        <f t="shared" si="45"/>
        <v>0</v>
      </c>
      <c r="G241" s="136"/>
      <c r="H241" s="10" t="b">
        <f>OR(AND(C241='Scoring Keys'!$D$4,E241='Scoring Keys'!$D$14),AND(C241='Scoring Keys'!$D$4,E241='Scoring Keys'!$D$16),AND(C241='Scoring Keys'!$D$4,E241='Scoring Keys'!$D$17))</f>
        <v>1</v>
      </c>
      <c r="I241" s="10" t="b">
        <f>NOT(D241='Scoring Keys'!$B$18)</f>
        <v>0</v>
      </c>
      <c r="J241" s="150">
        <f t="shared" si="46"/>
        <v>1</v>
      </c>
      <c r="K241" s="150">
        <f t="shared" si="47"/>
        <v>0</v>
      </c>
    </row>
    <row r="242" spans="1:11" ht="38.25">
      <c r="A242" s="19" t="s">
        <v>1395</v>
      </c>
      <c r="B242" s="137" t="s">
        <v>600</v>
      </c>
      <c r="C242" s="57">
        <f>IF(B242='Scoring Keys'!$B$4,'Scoring Keys'!$D$4,IF(B242='Scoring Keys'!$B$5,'Scoring Keys'!$D$5,IF(B242='Scoring Keys'!$B$6,'Scoring Keys'!$D$6,IF(B242='Scoring Keys'!$B$7,'Scoring Keys'!$D$7,0))))</f>
        <v>1</v>
      </c>
      <c r="D242" s="127" t="s">
        <v>1766</v>
      </c>
      <c r="E242" s="57">
        <f>IF(D242='Scoring Keys'!$B$12,'Scoring Keys'!$D$12,IF(D242='Scoring Keys'!$B$13,'Scoring Keys'!$D$13,IF(D242='Scoring Keys'!$B$14,'Scoring Keys'!$D$14,IF(D242='Scoring Keys'!$B$15,'Scoring Keys'!$D$15,IF(D242='Scoring Keys'!$B$16,'Scoring Keys'!$D$16,0)))))</f>
        <v>0</v>
      </c>
      <c r="F242" s="57">
        <f t="shared" si="45"/>
        <v>0</v>
      </c>
      <c r="G242" s="136"/>
      <c r="H242" s="10" t="b">
        <f>OR(AND(C242='Scoring Keys'!$D$4,E242='Scoring Keys'!$D$14),AND(C242='Scoring Keys'!$D$4,E242='Scoring Keys'!$D$16),AND(C242='Scoring Keys'!$D$4,E242='Scoring Keys'!$D$17))</f>
        <v>1</v>
      </c>
      <c r="I242" s="10" t="b">
        <f>NOT(D242='Scoring Keys'!$B$18)</f>
        <v>0</v>
      </c>
      <c r="J242" s="150">
        <f t="shared" si="46"/>
        <v>1</v>
      </c>
      <c r="K242" s="150">
        <f t="shared" si="47"/>
        <v>0</v>
      </c>
    </row>
    <row r="243" spans="1:11" ht="30" customHeight="1">
      <c r="A243" s="19" t="s">
        <v>1396</v>
      </c>
      <c r="B243" s="137" t="s">
        <v>1713</v>
      </c>
      <c r="C243" s="57">
        <f>IF(B243='Scoring Keys'!$B$4,'Scoring Keys'!$D$4,IF(B243='Scoring Keys'!$B$5,'Scoring Keys'!$D$5,IF(B243='Scoring Keys'!$B$6,'Scoring Keys'!$D$6,IF(B243='Scoring Keys'!$B$7,'Scoring Keys'!$D$7,0))))</f>
        <v>0.9</v>
      </c>
      <c r="D243" s="127" t="s">
        <v>1766</v>
      </c>
      <c r="E243" s="57">
        <f>IF(D243='Scoring Keys'!$B$12,'Scoring Keys'!$D$12,IF(D243='Scoring Keys'!$B$13,'Scoring Keys'!$D$13,IF(D243='Scoring Keys'!$B$14,'Scoring Keys'!$D$14,IF(D243='Scoring Keys'!$B$15,'Scoring Keys'!$D$15,IF(D243='Scoring Keys'!$B$16,'Scoring Keys'!$D$16,0)))))</f>
        <v>0</v>
      </c>
      <c r="F243" s="57">
        <f t="shared" si="45"/>
        <v>0</v>
      </c>
      <c r="G243" s="136"/>
      <c r="H243" s="10" t="b">
        <f>OR(AND(C243='Scoring Keys'!$D$4,E243='Scoring Keys'!$D$14),AND(C243='Scoring Keys'!$D$4,E243='Scoring Keys'!$D$16),AND(C243='Scoring Keys'!$D$4,E243='Scoring Keys'!$D$17))</f>
        <v>0</v>
      </c>
      <c r="I243" s="10" t="b">
        <f>NOT(D243='Scoring Keys'!$B$18)</f>
        <v>0</v>
      </c>
      <c r="J243" s="150">
        <f t="shared" si="46"/>
        <v>1</v>
      </c>
      <c r="K243" s="150">
        <f t="shared" si="47"/>
        <v>0</v>
      </c>
    </row>
    <row r="244" spans="1:11" ht="30" customHeight="1">
      <c r="A244" s="19" t="s">
        <v>1397</v>
      </c>
      <c r="B244" s="137" t="s">
        <v>600</v>
      </c>
      <c r="C244" s="57">
        <f>IF(B244='Scoring Keys'!$B$4,'Scoring Keys'!$D$4,IF(B244='Scoring Keys'!$B$5,'Scoring Keys'!$D$5,IF(B244='Scoring Keys'!$B$6,'Scoring Keys'!$D$6,IF(B244='Scoring Keys'!$B$7,'Scoring Keys'!$D$7,0))))</f>
        <v>1</v>
      </c>
      <c r="D244" s="127" t="s">
        <v>1766</v>
      </c>
      <c r="E244" s="57">
        <f>IF(D244='Scoring Keys'!$B$12,'Scoring Keys'!$D$12,IF(D244='Scoring Keys'!$B$13,'Scoring Keys'!$D$13,IF(D244='Scoring Keys'!$B$14,'Scoring Keys'!$D$14,IF(D244='Scoring Keys'!$B$15,'Scoring Keys'!$D$15,IF(D244='Scoring Keys'!$B$16,'Scoring Keys'!$D$16,0)))))</f>
        <v>0</v>
      </c>
      <c r="F244" s="57">
        <f t="shared" si="45"/>
        <v>0</v>
      </c>
      <c r="G244" s="136"/>
      <c r="H244" s="10" t="b">
        <f>OR(AND(C244='Scoring Keys'!$D$4,E244='Scoring Keys'!$D$14),AND(C244='Scoring Keys'!$D$4,E244='Scoring Keys'!$D$16),AND(C244='Scoring Keys'!$D$4,E244='Scoring Keys'!$D$17))</f>
        <v>1</v>
      </c>
      <c r="I244" s="10" t="b">
        <f>NOT(D244='Scoring Keys'!$B$18)</f>
        <v>0</v>
      </c>
      <c r="J244" s="150">
        <f t="shared" si="46"/>
        <v>1</v>
      </c>
      <c r="K244" s="150">
        <f t="shared" si="47"/>
        <v>0</v>
      </c>
    </row>
    <row r="245" spans="1:11" ht="30" customHeight="1">
      <c r="A245" s="19" t="s">
        <v>1398</v>
      </c>
      <c r="B245" s="137" t="s">
        <v>1713</v>
      </c>
      <c r="C245" s="57">
        <f>IF(B245='Scoring Keys'!$B$4,'Scoring Keys'!$D$4,IF(B245='Scoring Keys'!$B$5,'Scoring Keys'!$D$5,IF(B245='Scoring Keys'!$B$6,'Scoring Keys'!$D$6,IF(B245='Scoring Keys'!$B$7,'Scoring Keys'!$D$7,0))))</f>
        <v>0.9</v>
      </c>
      <c r="D245" s="127" t="s">
        <v>1766</v>
      </c>
      <c r="E245" s="57">
        <f>IF(D245='Scoring Keys'!$B$12,'Scoring Keys'!$D$12,IF(D245='Scoring Keys'!$B$13,'Scoring Keys'!$D$13,IF(D245='Scoring Keys'!$B$14,'Scoring Keys'!$D$14,IF(D245='Scoring Keys'!$B$15,'Scoring Keys'!$D$15,IF(D245='Scoring Keys'!$B$16,'Scoring Keys'!$D$16,0)))))</f>
        <v>0</v>
      </c>
      <c r="F245" s="57">
        <f t="shared" si="45"/>
        <v>0</v>
      </c>
      <c r="G245" s="136"/>
      <c r="H245" s="10" t="b">
        <f>OR(AND(C245='Scoring Keys'!$D$4,E245='Scoring Keys'!$D$14),AND(C245='Scoring Keys'!$D$4,E245='Scoring Keys'!$D$16),AND(C245='Scoring Keys'!$D$4,E245='Scoring Keys'!$D$17))</f>
        <v>0</v>
      </c>
      <c r="I245" s="10" t="b">
        <f>NOT(D245='Scoring Keys'!$B$18)</f>
        <v>0</v>
      </c>
      <c r="J245" s="150">
        <f t="shared" si="46"/>
        <v>1</v>
      </c>
      <c r="K245" s="150">
        <f t="shared" si="47"/>
        <v>0</v>
      </c>
    </row>
    <row r="246" spans="1:11" ht="30" customHeight="1">
      <c r="A246" s="19" t="s">
        <v>1399</v>
      </c>
      <c r="B246" s="137" t="s">
        <v>1713</v>
      </c>
      <c r="C246" s="57">
        <f>IF(B246='Scoring Keys'!$B$4,'Scoring Keys'!$D$4,IF(B246='Scoring Keys'!$B$5,'Scoring Keys'!$D$5,IF(B246='Scoring Keys'!$B$6,'Scoring Keys'!$D$6,IF(B246='Scoring Keys'!$B$7,'Scoring Keys'!$D$7,0))))</f>
        <v>0.9</v>
      </c>
      <c r="D246" s="127" t="s">
        <v>1766</v>
      </c>
      <c r="E246" s="57">
        <f>IF(D246='Scoring Keys'!$B$12,'Scoring Keys'!$D$12,IF(D246='Scoring Keys'!$B$13,'Scoring Keys'!$D$13,IF(D246='Scoring Keys'!$B$14,'Scoring Keys'!$D$14,IF(D246='Scoring Keys'!$B$15,'Scoring Keys'!$D$15,IF(D246='Scoring Keys'!$B$16,'Scoring Keys'!$D$16,0)))))</f>
        <v>0</v>
      </c>
      <c r="F246" s="57">
        <f t="shared" si="45"/>
        <v>0</v>
      </c>
      <c r="G246" s="136"/>
      <c r="H246" s="10" t="b">
        <f>OR(AND(C246='Scoring Keys'!$D$4,E246='Scoring Keys'!$D$14),AND(C246='Scoring Keys'!$D$4,E246='Scoring Keys'!$D$16),AND(C246='Scoring Keys'!$D$4,E246='Scoring Keys'!$D$17))</f>
        <v>0</v>
      </c>
      <c r="I246" s="10" t="b">
        <f>NOT(D246='Scoring Keys'!$B$18)</f>
        <v>0</v>
      </c>
      <c r="J246" s="150">
        <f t="shared" si="46"/>
        <v>1</v>
      </c>
      <c r="K246" s="150">
        <f t="shared" si="47"/>
        <v>0</v>
      </c>
    </row>
    <row r="247" spans="1:11" ht="38.25">
      <c r="A247" s="19" t="s">
        <v>1400</v>
      </c>
      <c r="B247" s="137" t="s">
        <v>600</v>
      </c>
      <c r="C247" s="57">
        <f>IF(B247='Scoring Keys'!$B$4,'Scoring Keys'!$D$4,IF(B247='Scoring Keys'!$B$5,'Scoring Keys'!$D$5,IF(B247='Scoring Keys'!$B$6,'Scoring Keys'!$D$6,IF(B247='Scoring Keys'!$B$7,'Scoring Keys'!$D$7,0))))</f>
        <v>1</v>
      </c>
      <c r="D247" s="127" t="s">
        <v>1766</v>
      </c>
      <c r="E247" s="57">
        <f>IF(D247='Scoring Keys'!$B$12,'Scoring Keys'!$D$12,IF(D247='Scoring Keys'!$B$13,'Scoring Keys'!$D$13,IF(D247='Scoring Keys'!$B$14,'Scoring Keys'!$D$14,IF(D247='Scoring Keys'!$B$15,'Scoring Keys'!$D$15,IF(D247='Scoring Keys'!$B$16,'Scoring Keys'!$D$16,0)))))</f>
        <v>0</v>
      </c>
      <c r="F247" s="57">
        <f t="shared" si="45"/>
        <v>0</v>
      </c>
      <c r="G247" s="136"/>
      <c r="H247" s="10" t="b">
        <f>OR(AND(C247='Scoring Keys'!$D$4,E247='Scoring Keys'!$D$14),AND(C247='Scoring Keys'!$D$4,E247='Scoring Keys'!$D$16),AND(C247='Scoring Keys'!$D$4,E247='Scoring Keys'!$D$17))</f>
        <v>1</v>
      </c>
      <c r="I247" s="10" t="b">
        <f>NOT(D247='Scoring Keys'!$B$18)</f>
        <v>0</v>
      </c>
      <c r="J247" s="150">
        <f t="shared" si="46"/>
        <v>1</v>
      </c>
      <c r="K247" s="150">
        <f t="shared" si="47"/>
        <v>0</v>
      </c>
    </row>
    <row r="248" spans="1:11" ht="30" customHeight="1">
      <c r="A248" s="19" t="s">
        <v>1401</v>
      </c>
      <c r="B248" s="137" t="s">
        <v>600</v>
      </c>
      <c r="C248" s="57">
        <f>IF(B248='Scoring Keys'!$B$4,'Scoring Keys'!$D$4,IF(B248='Scoring Keys'!$B$5,'Scoring Keys'!$D$5,IF(B248='Scoring Keys'!$B$6,'Scoring Keys'!$D$6,IF(B248='Scoring Keys'!$B$7,'Scoring Keys'!$D$7,0))))</f>
        <v>1</v>
      </c>
      <c r="D248" s="127" t="s">
        <v>1766</v>
      </c>
      <c r="E248" s="57">
        <f>IF(D248='Scoring Keys'!$B$12,'Scoring Keys'!$D$12,IF(D248='Scoring Keys'!$B$13,'Scoring Keys'!$D$13,IF(D248='Scoring Keys'!$B$14,'Scoring Keys'!$D$14,IF(D248='Scoring Keys'!$B$15,'Scoring Keys'!$D$15,IF(D248='Scoring Keys'!$B$16,'Scoring Keys'!$D$16,0)))))</f>
        <v>0</v>
      </c>
      <c r="F248" s="57">
        <f t="shared" si="45"/>
        <v>0</v>
      </c>
      <c r="G248" s="136"/>
      <c r="H248" s="10" t="b">
        <f>OR(AND(C248='Scoring Keys'!$D$4,E248='Scoring Keys'!$D$14),AND(C248='Scoring Keys'!$D$4,E248='Scoring Keys'!$D$16),AND(C248='Scoring Keys'!$D$4,E248='Scoring Keys'!$D$17))</f>
        <v>1</v>
      </c>
      <c r="I248" s="10" t="b">
        <f>NOT(D248='Scoring Keys'!$B$18)</f>
        <v>0</v>
      </c>
      <c r="J248" s="150">
        <f t="shared" si="46"/>
        <v>1</v>
      </c>
      <c r="K248" s="150">
        <f t="shared" si="47"/>
        <v>0</v>
      </c>
    </row>
    <row r="249" spans="1:11" ht="30" customHeight="1">
      <c r="A249" s="19" t="s">
        <v>1402</v>
      </c>
      <c r="B249" s="137" t="s">
        <v>1713</v>
      </c>
      <c r="C249" s="57">
        <f>IF(B249='Scoring Keys'!$B$4,'Scoring Keys'!$D$4,IF(B249='Scoring Keys'!$B$5,'Scoring Keys'!$D$5,IF(B249='Scoring Keys'!$B$6,'Scoring Keys'!$D$6,IF(B249='Scoring Keys'!$B$7,'Scoring Keys'!$D$7,0))))</f>
        <v>0.9</v>
      </c>
      <c r="D249" s="127" t="s">
        <v>1766</v>
      </c>
      <c r="E249" s="57">
        <f>IF(D249='Scoring Keys'!$B$12,'Scoring Keys'!$D$12,IF(D249='Scoring Keys'!$B$13,'Scoring Keys'!$D$13,IF(D249='Scoring Keys'!$B$14,'Scoring Keys'!$D$14,IF(D249='Scoring Keys'!$B$15,'Scoring Keys'!$D$15,IF(D249='Scoring Keys'!$B$16,'Scoring Keys'!$D$16,0)))))</f>
        <v>0</v>
      </c>
      <c r="F249" s="57">
        <f t="shared" si="45"/>
        <v>0</v>
      </c>
      <c r="G249" s="136"/>
      <c r="H249" s="10" t="b">
        <f>OR(AND(C249='Scoring Keys'!$D$4,E249='Scoring Keys'!$D$14),AND(C249='Scoring Keys'!$D$4,E249='Scoring Keys'!$D$16),AND(C249='Scoring Keys'!$D$4,E249='Scoring Keys'!$D$17))</f>
        <v>0</v>
      </c>
      <c r="I249" s="10" t="b">
        <f>NOT(D249='Scoring Keys'!$B$18)</f>
        <v>0</v>
      </c>
      <c r="J249" s="150">
        <f t="shared" si="46"/>
        <v>1</v>
      </c>
      <c r="K249" s="150">
        <f t="shared" si="47"/>
        <v>0</v>
      </c>
    </row>
    <row r="250" spans="1:11" ht="30" customHeight="1">
      <c r="A250" s="19" t="s">
        <v>1403</v>
      </c>
      <c r="B250" s="137" t="s">
        <v>600</v>
      </c>
      <c r="C250" s="57">
        <f>IF(B250='Scoring Keys'!$B$4,'Scoring Keys'!$D$4,IF(B250='Scoring Keys'!$B$5,'Scoring Keys'!$D$5,IF(B250='Scoring Keys'!$B$6,'Scoring Keys'!$D$6,IF(B250='Scoring Keys'!$B$7,'Scoring Keys'!$D$7,0))))</f>
        <v>1</v>
      </c>
      <c r="D250" s="127" t="s">
        <v>1766</v>
      </c>
      <c r="E250" s="57">
        <f>IF(D250='Scoring Keys'!$B$12,'Scoring Keys'!$D$12,IF(D250='Scoring Keys'!$B$13,'Scoring Keys'!$D$13,IF(D250='Scoring Keys'!$B$14,'Scoring Keys'!$D$14,IF(D250='Scoring Keys'!$B$15,'Scoring Keys'!$D$15,IF(D250='Scoring Keys'!$B$16,'Scoring Keys'!$D$16,0)))))</f>
        <v>0</v>
      </c>
      <c r="F250" s="57">
        <f t="shared" si="45"/>
        <v>0</v>
      </c>
      <c r="G250" s="136"/>
      <c r="H250" s="10" t="b">
        <f>OR(AND(C250='Scoring Keys'!$D$4,E250='Scoring Keys'!$D$14),AND(C250='Scoring Keys'!$D$4,E250='Scoring Keys'!$D$16),AND(C250='Scoring Keys'!$D$4,E250='Scoring Keys'!$D$17))</f>
        <v>1</v>
      </c>
      <c r="I250" s="10" t="b">
        <f>NOT(D250='Scoring Keys'!$B$18)</f>
        <v>0</v>
      </c>
      <c r="J250" s="150">
        <f t="shared" si="46"/>
        <v>1</v>
      </c>
      <c r="K250" s="150">
        <f t="shared" si="47"/>
        <v>0</v>
      </c>
    </row>
    <row r="251" spans="1:11" s="34" customFormat="1" ht="48" customHeight="1">
      <c r="A251" s="38" t="s">
        <v>1879</v>
      </c>
      <c r="B251" s="140"/>
      <c r="C251" s="294" t="s">
        <v>1384</v>
      </c>
      <c r="D251" s="295"/>
      <c r="E251" s="295"/>
      <c r="F251" s="295"/>
      <c r="G251" s="296"/>
    </row>
    <row r="252" spans="1:11" ht="25.5">
      <c r="A252" s="19" t="s">
        <v>1407</v>
      </c>
      <c r="B252" s="137" t="s">
        <v>600</v>
      </c>
      <c r="C252" s="57">
        <f>IF(B252='Scoring Keys'!$B$4,'Scoring Keys'!$D$4,IF(B252='Scoring Keys'!$B$5,'Scoring Keys'!$D$5,IF(B252='Scoring Keys'!$B$6,'Scoring Keys'!$D$6,IF(B252='Scoring Keys'!$B$7,'Scoring Keys'!$D$7,0))))</f>
        <v>1</v>
      </c>
      <c r="D252" s="127" t="s">
        <v>1766</v>
      </c>
      <c r="E252" s="57">
        <f>IF(D252='Scoring Keys'!$B$12,'Scoring Keys'!$D$12,IF(D252='Scoring Keys'!$B$13,'Scoring Keys'!$D$13,IF(D252='Scoring Keys'!$B$14,'Scoring Keys'!$D$14,IF(D252='Scoring Keys'!$B$15,'Scoring Keys'!$D$15,IF(D252='Scoring Keys'!$B$16,'Scoring Keys'!$D$16,0)))))</f>
        <v>0</v>
      </c>
      <c r="F252" s="57">
        <f>C252*E252</f>
        <v>0</v>
      </c>
      <c r="G252" s="136"/>
      <c r="H252" s="10" t="b">
        <f>OR(AND(C252='Scoring Keys'!$D$4,E252='Scoring Keys'!$D$14),AND(C252='Scoring Keys'!$D$4,E252='Scoring Keys'!$D$16),AND(C252='Scoring Keys'!$D$4,E252='Scoring Keys'!$D$17))</f>
        <v>1</v>
      </c>
      <c r="I252" s="10" t="b">
        <f>NOT(D252='Scoring Keys'!$B$18)</f>
        <v>0</v>
      </c>
      <c r="J252" s="150">
        <f>IF(I252,0,1)</f>
        <v>1</v>
      </c>
      <c r="K252" s="150">
        <f>IF(AND(H252,(I252)),1,0)</f>
        <v>0</v>
      </c>
    </row>
    <row r="253" spans="1:11" ht="15.75">
      <c r="A253" s="46" t="s">
        <v>1404</v>
      </c>
      <c r="B253" s="140"/>
      <c r="C253" s="50"/>
      <c r="D253" s="244"/>
      <c r="E253" s="245"/>
      <c r="F253" s="245"/>
      <c r="G253" s="246"/>
    </row>
    <row r="254" spans="1:11" ht="51">
      <c r="A254" s="19" t="s">
        <v>1408</v>
      </c>
      <c r="B254" s="137" t="s">
        <v>1713</v>
      </c>
      <c r="C254" s="57">
        <f>IF(B254='Scoring Keys'!$B$4,'Scoring Keys'!$D$4,IF(B254='Scoring Keys'!$B$5,'Scoring Keys'!$D$5,IF(B254='Scoring Keys'!$B$6,'Scoring Keys'!$D$6,IF(B254='Scoring Keys'!$B$7,'Scoring Keys'!$D$7,0))))</f>
        <v>0.9</v>
      </c>
      <c r="D254" s="127" t="s">
        <v>1766</v>
      </c>
      <c r="E254" s="57">
        <f>IF(D254='Scoring Keys'!$B$12,'Scoring Keys'!$D$12,IF(D254='Scoring Keys'!$B$13,'Scoring Keys'!$D$13,IF(D254='Scoring Keys'!$B$14,'Scoring Keys'!$D$14,IF(D254='Scoring Keys'!$B$15,'Scoring Keys'!$D$15,IF(D254='Scoring Keys'!$B$16,'Scoring Keys'!$D$16,0)))))</f>
        <v>0</v>
      </c>
      <c r="F254" s="57">
        <f t="shared" ref="F254:F255" si="48">C254*E254</f>
        <v>0</v>
      </c>
      <c r="G254" s="136"/>
      <c r="H254" s="10" t="b">
        <f>OR(AND(C254='Scoring Keys'!$D$4,E254='Scoring Keys'!$D$14),AND(C254='Scoring Keys'!$D$4,E254='Scoring Keys'!$D$16),AND(C254='Scoring Keys'!$D$4,E254='Scoring Keys'!$D$17))</f>
        <v>0</v>
      </c>
      <c r="I254" s="10" t="b">
        <f>NOT(D254='Scoring Keys'!$B$18)</f>
        <v>0</v>
      </c>
      <c r="J254" s="150">
        <f t="shared" ref="J254:J255" si="49">IF(I254,0,1)</f>
        <v>1</v>
      </c>
      <c r="K254" s="150">
        <f t="shared" ref="K254:K255" si="50">IF(AND(H254,(I254)),1,0)</f>
        <v>0</v>
      </c>
    </row>
    <row r="255" spans="1:11" ht="38.25">
      <c r="A255" s="19" t="s">
        <v>1409</v>
      </c>
      <c r="B255" s="137" t="s">
        <v>1713</v>
      </c>
      <c r="C255" s="57">
        <f>IF(B255='Scoring Keys'!$B$4,'Scoring Keys'!$D$4,IF(B255='Scoring Keys'!$B$5,'Scoring Keys'!$D$5,IF(B255='Scoring Keys'!$B$6,'Scoring Keys'!$D$6,IF(B255='Scoring Keys'!$B$7,'Scoring Keys'!$D$7,0))))</f>
        <v>0.9</v>
      </c>
      <c r="D255" s="127" t="s">
        <v>1766</v>
      </c>
      <c r="E255" s="57">
        <f>IF(D255='Scoring Keys'!$B$12,'Scoring Keys'!$D$12,IF(D255='Scoring Keys'!$B$13,'Scoring Keys'!$D$13,IF(D255='Scoring Keys'!$B$14,'Scoring Keys'!$D$14,IF(D255='Scoring Keys'!$B$15,'Scoring Keys'!$D$15,IF(D255='Scoring Keys'!$B$16,'Scoring Keys'!$D$16,0)))))</f>
        <v>0</v>
      </c>
      <c r="F255" s="57">
        <f t="shared" si="48"/>
        <v>0</v>
      </c>
      <c r="G255" s="136"/>
      <c r="H255" s="10" t="b">
        <f>OR(AND(C255='Scoring Keys'!$D$4,E255='Scoring Keys'!$D$14),AND(C255='Scoring Keys'!$D$4,E255='Scoring Keys'!$D$16),AND(C255='Scoring Keys'!$D$4,E255='Scoring Keys'!$D$17))</f>
        <v>0</v>
      </c>
      <c r="I255" s="10" t="b">
        <f>NOT(D255='Scoring Keys'!$B$18)</f>
        <v>0</v>
      </c>
      <c r="J255" s="150">
        <f t="shared" si="49"/>
        <v>1</v>
      </c>
      <c r="K255" s="150">
        <f t="shared" si="50"/>
        <v>0</v>
      </c>
    </row>
    <row r="256" spans="1:11" ht="15.75">
      <c r="A256" s="46" t="s">
        <v>1405</v>
      </c>
      <c r="B256" s="140"/>
      <c r="C256" s="50"/>
      <c r="D256" s="244"/>
      <c r="E256" s="245"/>
      <c r="F256" s="245"/>
      <c r="G256" s="246"/>
    </row>
    <row r="257" spans="1:11" ht="30" customHeight="1">
      <c r="A257" s="19" t="s">
        <v>1410</v>
      </c>
      <c r="B257" s="137" t="s">
        <v>600</v>
      </c>
      <c r="C257" s="57">
        <f>IF(B257='Scoring Keys'!$B$4,'Scoring Keys'!$D$4,IF(B257='Scoring Keys'!$B$5,'Scoring Keys'!$D$5,IF(B257='Scoring Keys'!$B$6,'Scoring Keys'!$D$6,IF(B257='Scoring Keys'!$B$7,'Scoring Keys'!$D$7,0))))</f>
        <v>1</v>
      </c>
      <c r="D257" s="127" t="s">
        <v>1766</v>
      </c>
      <c r="E257" s="57">
        <f>IF(D257='Scoring Keys'!$B$12,'Scoring Keys'!$D$12,IF(D257='Scoring Keys'!$B$13,'Scoring Keys'!$D$13,IF(D257='Scoring Keys'!$B$14,'Scoring Keys'!$D$14,IF(D257='Scoring Keys'!$B$15,'Scoring Keys'!$D$15,IF(D257='Scoring Keys'!$B$16,'Scoring Keys'!$D$16,0)))))</f>
        <v>0</v>
      </c>
      <c r="F257" s="57">
        <f t="shared" ref="F257:F295" si="51">C257*E257</f>
        <v>0</v>
      </c>
      <c r="G257" s="136"/>
      <c r="H257" s="10" t="b">
        <f>OR(AND(C257='Scoring Keys'!$D$4,E257='Scoring Keys'!$D$14),AND(C257='Scoring Keys'!$D$4,E257='Scoring Keys'!$D$16),AND(C257='Scoring Keys'!$D$4,E257='Scoring Keys'!$D$17))</f>
        <v>1</v>
      </c>
      <c r="I257" s="10" t="b">
        <f>NOT(D257='Scoring Keys'!$B$18)</f>
        <v>0</v>
      </c>
      <c r="J257" s="150">
        <f t="shared" ref="J257:J295" si="52">IF(I257,0,1)</f>
        <v>1</v>
      </c>
      <c r="K257" s="150">
        <f t="shared" ref="K257:K295" si="53">IF(AND(H257,(I257)),1,0)</f>
        <v>0</v>
      </c>
    </row>
    <row r="258" spans="1:11" ht="30" customHeight="1">
      <c r="A258" s="19" t="s">
        <v>1411</v>
      </c>
      <c r="B258" s="137" t="s">
        <v>600</v>
      </c>
      <c r="C258" s="57">
        <f>IF(B258='Scoring Keys'!$B$4,'Scoring Keys'!$D$4,IF(B258='Scoring Keys'!$B$5,'Scoring Keys'!$D$5,IF(B258='Scoring Keys'!$B$6,'Scoring Keys'!$D$6,IF(B258='Scoring Keys'!$B$7,'Scoring Keys'!$D$7,0))))</f>
        <v>1</v>
      </c>
      <c r="D258" s="127" t="s">
        <v>1766</v>
      </c>
      <c r="E258" s="57">
        <f>IF(D258='Scoring Keys'!$B$12,'Scoring Keys'!$D$12,IF(D258='Scoring Keys'!$B$13,'Scoring Keys'!$D$13,IF(D258='Scoring Keys'!$B$14,'Scoring Keys'!$D$14,IF(D258='Scoring Keys'!$B$15,'Scoring Keys'!$D$15,IF(D258='Scoring Keys'!$B$16,'Scoring Keys'!$D$16,0)))))</f>
        <v>0</v>
      </c>
      <c r="F258" s="57">
        <f t="shared" si="51"/>
        <v>0</v>
      </c>
      <c r="G258" s="136"/>
      <c r="H258" s="10" t="b">
        <f>OR(AND(C258='Scoring Keys'!$D$4,E258='Scoring Keys'!$D$14),AND(C258='Scoring Keys'!$D$4,E258='Scoring Keys'!$D$16),AND(C258='Scoring Keys'!$D$4,E258='Scoring Keys'!$D$17))</f>
        <v>1</v>
      </c>
      <c r="I258" s="10" t="b">
        <f>NOT(D258='Scoring Keys'!$B$18)</f>
        <v>0</v>
      </c>
      <c r="J258" s="150">
        <f t="shared" si="52"/>
        <v>1</v>
      </c>
      <c r="K258" s="150">
        <f t="shared" si="53"/>
        <v>0</v>
      </c>
    </row>
    <row r="259" spans="1:11" ht="30" customHeight="1">
      <c r="A259" s="19" t="s">
        <v>1412</v>
      </c>
      <c r="B259" s="137" t="s">
        <v>1713</v>
      </c>
      <c r="C259" s="57">
        <f>IF(B259='Scoring Keys'!$B$4,'Scoring Keys'!$D$4,IF(B259='Scoring Keys'!$B$5,'Scoring Keys'!$D$5,IF(B259='Scoring Keys'!$B$6,'Scoring Keys'!$D$6,IF(B259='Scoring Keys'!$B$7,'Scoring Keys'!$D$7,0))))</f>
        <v>0.9</v>
      </c>
      <c r="D259" s="127" t="s">
        <v>1766</v>
      </c>
      <c r="E259" s="57">
        <f>IF(D259='Scoring Keys'!$B$12,'Scoring Keys'!$D$12,IF(D259='Scoring Keys'!$B$13,'Scoring Keys'!$D$13,IF(D259='Scoring Keys'!$B$14,'Scoring Keys'!$D$14,IF(D259='Scoring Keys'!$B$15,'Scoring Keys'!$D$15,IF(D259='Scoring Keys'!$B$16,'Scoring Keys'!$D$16,0)))))</f>
        <v>0</v>
      </c>
      <c r="F259" s="57">
        <f t="shared" si="51"/>
        <v>0</v>
      </c>
      <c r="G259" s="136"/>
      <c r="H259" s="10" t="b">
        <f>OR(AND(C259='Scoring Keys'!$D$4,E259='Scoring Keys'!$D$14),AND(C259='Scoring Keys'!$D$4,E259='Scoring Keys'!$D$16),AND(C259='Scoring Keys'!$D$4,E259='Scoring Keys'!$D$17))</f>
        <v>0</v>
      </c>
      <c r="I259" s="10" t="b">
        <f>NOT(D259='Scoring Keys'!$B$18)</f>
        <v>0</v>
      </c>
      <c r="J259" s="150">
        <f t="shared" si="52"/>
        <v>1</v>
      </c>
      <c r="K259" s="150">
        <f t="shared" si="53"/>
        <v>0</v>
      </c>
    </row>
    <row r="260" spans="1:11" ht="30" customHeight="1">
      <c r="A260" s="19" t="s">
        <v>1413</v>
      </c>
      <c r="B260" s="137" t="s">
        <v>600</v>
      </c>
      <c r="C260" s="57">
        <f>IF(B260='Scoring Keys'!$B$4,'Scoring Keys'!$D$4,IF(B260='Scoring Keys'!$B$5,'Scoring Keys'!$D$5,IF(B260='Scoring Keys'!$B$6,'Scoring Keys'!$D$6,IF(B260='Scoring Keys'!$B$7,'Scoring Keys'!$D$7,0))))</f>
        <v>1</v>
      </c>
      <c r="D260" s="127" t="s">
        <v>1766</v>
      </c>
      <c r="E260" s="57">
        <f>IF(D260='Scoring Keys'!$B$12,'Scoring Keys'!$D$12,IF(D260='Scoring Keys'!$B$13,'Scoring Keys'!$D$13,IF(D260='Scoring Keys'!$B$14,'Scoring Keys'!$D$14,IF(D260='Scoring Keys'!$B$15,'Scoring Keys'!$D$15,IF(D260='Scoring Keys'!$B$16,'Scoring Keys'!$D$16,0)))))</f>
        <v>0</v>
      </c>
      <c r="F260" s="57">
        <f t="shared" si="51"/>
        <v>0</v>
      </c>
      <c r="G260" s="136"/>
      <c r="H260" s="10" t="b">
        <f>OR(AND(C260='Scoring Keys'!$D$4,E260='Scoring Keys'!$D$14),AND(C260='Scoring Keys'!$D$4,E260='Scoring Keys'!$D$16),AND(C260='Scoring Keys'!$D$4,E260='Scoring Keys'!$D$17))</f>
        <v>1</v>
      </c>
      <c r="I260" s="10" t="b">
        <f>NOT(D260='Scoring Keys'!$B$18)</f>
        <v>0</v>
      </c>
      <c r="J260" s="150">
        <f t="shared" si="52"/>
        <v>1</v>
      </c>
      <c r="K260" s="150">
        <f t="shared" si="53"/>
        <v>0</v>
      </c>
    </row>
    <row r="261" spans="1:11" ht="30" customHeight="1">
      <c r="A261" s="19" t="s">
        <v>1414</v>
      </c>
      <c r="B261" s="137" t="s">
        <v>1713</v>
      </c>
      <c r="C261" s="57">
        <f>IF(B261='Scoring Keys'!$B$4,'Scoring Keys'!$D$4,IF(B261='Scoring Keys'!$B$5,'Scoring Keys'!$D$5,IF(B261='Scoring Keys'!$B$6,'Scoring Keys'!$D$6,IF(B261='Scoring Keys'!$B$7,'Scoring Keys'!$D$7,0))))</f>
        <v>0.9</v>
      </c>
      <c r="D261" s="127" t="s">
        <v>1766</v>
      </c>
      <c r="E261" s="57">
        <f>IF(D261='Scoring Keys'!$B$12,'Scoring Keys'!$D$12,IF(D261='Scoring Keys'!$B$13,'Scoring Keys'!$D$13,IF(D261='Scoring Keys'!$B$14,'Scoring Keys'!$D$14,IF(D261='Scoring Keys'!$B$15,'Scoring Keys'!$D$15,IF(D261='Scoring Keys'!$B$16,'Scoring Keys'!$D$16,0)))))</f>
        <v>0</v>
      </c>
      <c r="F261" s="57">
        <f t="shared" si="51"/>
        <v>0</v>
      </c>
      <c r="G261" s="136"/>
      <c r="H261" s="10" t="b">
        <f>OR(AND(C261='Scoring Keys'!$D$4,E261='Scoring Keys'!$D$14),AND(C261='Scoring Keys'!$D$4,E261='Scoring Keys'!$D$16),AND(C261='Scoring Keys'!$D$4,E261='Scoring Keys'!$D$17))</f>
        <v>0</v>
      </c>
      <c r="I261" s="10" t="b">
        <f>NOT(D261='Scoring Keys'!$B$18)</f>
        <v>0</v>
      </c>
      <c r="J261" s="150">
        <f t="shared" si="52"/>
        <v>1</v>
      </c>
      <c r="K261" s="150">
        <f t="shared" si="53"/>
        <v>0</v>
      </c>
    </row>
    <row r="262" spans="1:11" ht="30" customHeight="1">
      <c r="A262" s="19" t="s">
        <v>1415</v>
      </c>
      <c r="B262" s="137" t="s">
        <v>600</v>
      </c>
      <c r="C262" s="57">
        <f>IF(B262='Scoring Keys'!$B$4,'Scoring Keys'!$D$4,IF(B262='Scoring Keys'!$B$5,'Scoring Keys'!$D$5,IF(B262='Scoring Keys'!$B$6,'Scoring Keys'!$D$6,IF(B262='Scoring Keys'!$B$7,'Scoring Keys'!$D$7,0))))</f>
        <v>1</v>
      </c>
      <c r="D262" s="127" t="s">
        <v>1766</v>
      </c>
      <c r="E262" s="57">
        <f>IF(D262='Scoring Keys'!$B$12,'Scoring Keys'!$D$12,IF(D262='Scoring Keys'!$B$13,'Scoring Keys'!$D$13,IF(D262='Scoring Keys'!$B$14,'Scoring Keys'!$D$14,IF(D262='Scoring Keys'!$B$15,'Scoring Keys'!$D$15,IF(D262='Scoring Keys'!$B$16,'Scoring Keys'!$D$16,0)))))</f>
        <v>0</v>
      </c>
      <c r="F262" s="57">
        <f t="shared" si="51"/>
        <v>0</v>
      </c>
      <c r="G262" s="136"/>
      <c r="H262" s="10" t="b">
        <f>OR(AND(C262='Scoring Keys'!$D$4,E262='Scoring Keys'!$D$14),AND(C262='Scoring Keys'!$D$4,E262='Scoring Keys'!$D$16),AND(C262='Scoring Keys'!$D$4,E262='Scoring Keys'!$D$17))</f>
        <v>1</v>
      </c>
      <c r="I262" s="10" t="b">
        <f>NOT(D262='Scoring Keys'!$B$18)</f>
        <v>0</v>
      </c>
      <c r="J262" s="150">
        <f t="shared" si="52"/>
        <v>1</v>
      </c>
      <c r="K262" s="150">
        <f t="shared" si="53"/>
        <v>0</v>
      </c>
    </row>
    <row r="263" spans="1:11" ht="30" customHeight="1">
      <c r="A263" s="19" t="s">
        <v>1416</v>
      </c>
      <c r="B263" s="137" t="s">
        <v>600</v>
      </c>
      <c r="C263" s="57">
        <f>IF(B263='Scoring Keys'!$B$4,'Scoring Keys'!$D$4,IF(B263='Scoring Keys'!$B$5,'Scoring Keys'!$D$5,IF(B263='Scoring Keys'!$B$6,'Scoring Keys'!$D$6,IF(B263='Scoring Keys'!$B$7,'Scoring Keys'!$D$7,0))))</f>
        <v>1</v>
      </c>
      <c r="D263" s="127" t="s">
        <v>1766</v>
      </c>
      <c r="E263" s="57">
        <f>IF(D263='Scoring Keys'!$B$12,'Scoring Keys'!$D$12,IF(D263='Scoring Keys'!$B$13,'Scoring Keys'!$D$13,IF(D263='Scoring Keys'!$B$14,'Scoring Keys'!$D$14,IF(D263='Scoring Keys'!$B$15,'Scoring Keys'!$D$15,IF(D263='Scoring Keys'!$B$16,'Scoring Keys'!$D$16,0)))))</f>
        <v>0</v>
      </c>
      <c r="F263" s="57">
        <f t="shared" si="51"/>
        <v>0</v>
      </c>
      <c r="G263" s="136"/>
      <c r="H263" s="10" t="b">
        <f>OR(AND(C263='Scoring Keys'!$D$4,E263='Scoring Keys'!$D$14),AND(C263='Scoring Keys'!$D$4,E263='Scoring Keys'!$D$16),AND(C263='Scoring Keys'!$D$4,E263='Scoring Keys'!$D$17))</f>
        <v>1</v>
      </c>
      <c r="I263" s="10" t="b">
        <f>NOT(D263='Scoring Keys'!$B$18)</f>
        <v>0</v>
      </c>
      <c r="J263" s="150">
        <f t="shared" si="52"/>
        <v>1</v>
      </c>
      <c r="K263" s="150">
        <f t="shared" si="53"/>
        <v>0</v>
      </c>
    </row>
    <row r="264" spans="1:11" ht="30" customHeight="1">
      <c r="A264" s="19" t="s">
        <v>1417</v>
      </c>
      <c r="B264" s="137" t="s">
        <v>600</v>
      </c>
      <c r="C264" s="57">
        <f>IF(B264='Scoring Keys'!$B$4,'Scoring Keys'!$D$4,IF(B264='Scoring Keys'!$B$5,'Scoring Keys'!$D$5,IF(B264='Scoring Keys'!$B$6,'Scoring Keys'!$D$6,IF(B264='Scoring Keys'!$B$7,'Scoring Keys'!$D$7,0))))</f>
        <v>1</v>
      </c>
      <c r="D264" s="127" t="s">
        <v>1766</v>
      </c>
      <c r="E264" s="57">
        <f>IF(D264='Scoring Keys'!$B$12,'Scoring Keys'!$D$12,IF(D264='Scoring Keys'!$B$13,'Scoring Keys'!$D$13,IF(D264='Scoring Keys'!$B$14,'Scoring Keys'!$D$14,IF(D264='Scoring Keys'!$B$15,'Scoring Keys'!$D$15,IF(D264='Scoring Keys'!$B$16,'Scoring Keys'!$D$16,0)))))</f>
        <v>0</v>
      </c>
      <c r="F264" s="57">
        <f t="shared" si="51"/>
        <v>0</v>
      </c>
      <c r="G264" s="136"/>
      <c r="H264" s="10" t="b">
        <f>OR(AND(C264='Scoring Keys'!$D$4,E264='Scoring Keys'!$D$14),AND(C264='Scoring Keys'!$D$4,E264='Scoring Keys'!$D$16),AND(C264='Scoring Keys'!$D$4,E264='Scoring Keys'!$D$17))</f>
        <v>1</v>
      </c>
      <c r="I264" s="10" t="b">
        <f>NOT(D264='Scoring Keys'!$B$18)</f>
        <v>0</v>
      </c>
      <c r="J264" s="150">
        <f t="shared" si="52"/>
        <v>1</v>
      </c>
      <c r="K264" s="150">
        <f t="shared" si="53"/>
        <v>0</v>
      </c>
    </row>
    <row r="265" spans="1:11" ht="30" customHeight="1">
      <c r="A265" s="19" t="s">
        <v>1418</v>
      </c>
      <c r="B265" s="137" t="s">
        <v>600</v>
      </c>
      <c r="C265" s="57">
        <f>IF(B265='Scoring Keys'!$B$4,'Scoring Keys'!$D$4,IF(B265='Scoring Keys'!$B$5,'Scoring Keys'!$D$5,IF(B265='Scoring Keys'!$B$6,'Scoring Keys'!$D$6,IF(B265='Scoring Keys'!$B$7,'Scoring Keys'!$D$7,0))))</f>
        <v>1</v>
      </c>
      <c r="D265" s="127" t="s">
        <v>1766</v>
      </c>
      <c r="E265" s="57">
        <f>IF(D265='Scoring Keys'!$B$12,'Scoring Keys'!$D$12,IF(D265='Scoring Keys'!$B$13,'Scoring Keys'!$D$13,IF(D265='Scoring Keys'!$B$14,'Scoring Keys'!$D$14,IF(D265='Scoring Keys'!$B$15,'Scoring Keys'!$D$15,IF(D265='Scoring Keys'!$B$16,'Scoring Keys'!$D$16,0)))))</f>
        <v>0</v>
      </c>
      <c r="F265" s="57">
        <f t="shared" si="51"/>
        <v>0</v>
      </c>
      <c r="G265" s="136"/>
      <c r="H265" s="10" t="b">
        <f>OR(AND(C265='Scoring Keys'!$D$4,E265='Scoring Keys'!$D$14),AND(C265='Scoring Keys'!$D$4,E265='Scoring Keys'!$D$16),AND(C265='Scoring Keys'!$D$4,E265='Scoring Keys'!$D$17))</f>
        <v>1</v>
      </c>
      <c r="I265" s="10" t="b">
        <f>NOT(D265='Scoring Keys'!$B$18)</f>
        <v>0</v>
      </c>
      <c r="J265" s="150">
        <f t="shared" si="52"/>
        <v>1</v>
      </c>
      <c r="K265" s="150">
        <f t="shared" si="53"/>
        <v>0</v>
      </c>
    </row>
    <row r="266" spans="1:11" ht="30" customHeight="1">
      <c r="A266" s="19" t="s">
        <v>1419</v>
      </c>
      <c r="B266" s="137" t="s">
        <v>600</v>
      </c>
      <c r="C266" s="57">
        <f>IF(B266='Scoring Keys'!$B$4,'Scoring Keys'!$D$4,IF(B266='Scoring Keys'!$B$5,'Scoring Keys'!$D$5,IF(B266='Scoring Keys'!$B$6,'Scoring Keys'!$D$6,IF(B266='Scoring Keys'!$B$7,'Scoring Keys'!$D$7,0))))</f>
        <v>1</v>
      </c>
      <c r="D266" s="127" t="s">
        <v>1766</v>
      </c>
      <c r="E266" s="57">
        <f>IF(D266='Scoring Keys'!$B$12,'Scoring Keys'!$D$12,IF(D266='Scoring Keys'!$B$13,'Scoring Keys'!$D$13,IF(D266='Scoring Keys'!$B$14,'Scoring Keys'!$D$14,IF(D266='Scoring Keys'!$B$15,'Scoring Keys'!$D$15,IF(D266='Scoring Keys'!$B$16,'Scoring Keys'!$D$16,0)))))</f>
        <v>0</v>
      </c>
      <c r="F266" s="57">
        <f t="shared" si="51"/>
        <v>0</v>
      </c>
      <c r="G266" s="136"/>
      <c r="H266" s="10" t="b">
        <f>OR(AND(C266='Scoring Keys'!$D$4,E266='Scoring Keys'!$D$14),AND(C266='Scoring Keys'!$D$4,E266='Scoring Keys'!$D$16),AND(C266='Scoring Keys'!$D$4,E266='Scoring Keys'!$D$17))</f>
        <v>1</v>
      </c>
      <c r="I266" s="10" t="b">
        <f>NOT(D266='Scoring Keys'!$B$18)</f>
        <v>0</v>
      </c>
      <c r="J266" s="150">
        <f t="shared" si="52"/>
        <v>1</v>
      </c>
      <c r="K266" s="150">
        <f t="shared" si="53"/>
        <v>0</v>
      </c>
    </row>
    <row r="267" spans="1:11" ht="30" customHeight="1">
      <c r="A267" s="19" t="s">
        <v>1420</v>
      </c>
      <c r="B267" s="137" t="s">
        <v>1713</v>
      </c>
      <c r="C267" s="57">
        <f>IF(B267='Scoring Keys'!$B$4,'Scoring Keys'!$D$4,IF(B267='Scoring Keys'!$B$5,'Scoring Keys'!$D$5,IF(B267='Scoring Keys'!$B$6,'Scoring Keys'!$D$6,IF(B267='Scoring Keys'!$B$7,'Scoring Keys'!$D$7,0))))</f>
        <v>0.9</v>
      </c>
      <c r="D267" s="127" t="s">
        <v>1766</v>
      </c>
      <c r="E267" s="57">
        <f>IF(D267='Scoring Keys'!$B$12,'Scoring Keys'!$D$12,IF(D267='Scoring Keys'!$B$13,'Scoring Keys'!$D$13,IF(D267='Scoring Keys'!$B$14,'Scoring Keys'!$D$14,IF(D267='Scoring Keys'!$B$15,'Scoring Keys'!$D$15,IF(D267='Scoring Keys'!$B$16,'Scoring Keys'!$D$16,0)))))</f>
        <v>0</v>
      </c>
      <c r="F267" s="57">
        <f t="shared" si="51"/>
        <v>0</v>
      </c>
      <c r="G267" s="136"/>
      <c r="H267" s="10" t="b">
        <f>OR(AND(C267='Scoring Keys'!$D$4,E267='Scoring Keys'!$D$14),AND(C267='Scoring Keys'!$D$4,E267='Scoring Keys'!$D$16),AND(C267='Scoring Keys'!$D$4,E267='Scoring Keys'!$D$17))</f>
        <v>0</v>
      </c>
      <c r="I267" s="10" t="b">
        <f>NOT(D267='Scoring Keys'!$B$18)</f>
        <v>0</v>
      </c>
      <c r="J267" s="150">
        <f t="shared" si="52"/>
        <v>1</v>
      </c>
      <c r="K267" s="150">
        <f t="shared" si="53"/>
        <v>0</v>
      </c>
    </row>
    <row r="268" spans="1:11" ht="51">
      <c r="A268" s="19" t="s">
        <v>1421</v>
      </c>
      <c r="B268" s="137" t="s">
        <v>1713</v>
      </c>
      <c r="C268" s="57">
        <f>IF(B268='Scoring Keys'!$B$4,'Scoring Keys'!$D$4,IF(B268='Scoring Keys'!$B$5,'Scoring Keys'!$D$5,IF(B268='Scoring Keys'!$B$6,'Scoring Keys'!$D$6,IF(B268='Scoring Keys'!$B$7,'Scoring Keys'!$D$7,0))))</f>
        <v>0.9</v>
      </c>
      <c r="D268" s="127" t="s">
        <v>1766</v>
      </c>
      <c r="E268" s="57">
        <f>IF(D268='Scoring Keys'!$B$12,'Scoring Keys'!$D$12,IF(D268='Scoring Keys'!$B$13,'Scoring Keys'!$D$13,IF(D268='Scoring Keys'!$B$14,'Scoring Keys'!$D$14,IF(D268='Scoring Keys'!$B$15,'Scoring Keys'!$D$15,IF(D268='Scoring Keys'!$B$16,'Scoring Keys'!$D$16,0)))))</f>
        <v>0</v>
      </c>
      <c r="F268" s="57">
        <f t="shared" si="51"/>
        <v>0</v>
      </c>
      <c r="G268" s="136"/>
      <c r="H268" s="10" t="b">
        <f>OR(AND(C268='Scoring Keys'!$D$4,E268='Scoring Keys'!$D$14),AND(C268='Scoring Keys'!$D$4,E268='Scoring Keys'!$D$16),AND(C268='Scoring Keys'!$D$4,E268='Scoring Keys'!$D$17))</f>
        <v>0</v>
      </c>
      <c r="I268" s="10" t="b">
        <f>NOT(D268='Scoring Keys'!$B$18)</f>
        <v>0</v>
      </c>
      <c r="J268" s="150">
        <f t="shared" si="52"/>
        <v>1</v>
      </c>
      <c r="K268" s="150">
        <f t="shared" si="53"/>
        <v>0</v>
      </c>
    </row>
    <row r="269" spans="1:11" ht="30" customHeight="1">
      <c r="A269" s="19" t="s">
        <v>1422</v>
      </c>
      <c r="B269" s="137" t="s">
        <v>1713</v>
      </c>
      <c r="C269" s="57">
        <f>IF(B269='Scoring Keys'!$B$4,'Scoring Keys'!$D$4,IF(B269='Scoring Keys'!$B$5,'Scoring Keys'!$D$5,IF(B269='Scoring Keys'!$B$6,'Scoring Keys'!$D$6,IF(B269='Scoring Keys'!$B$7,'Scoring Keys'!$D$7,0))))</f>
        <v>0.9</v>
      </c>
      <c r="D269" s="127" t="s">
        <v>1766</v>
      </c>
      <c r="E269" s="57">
        <f>IF(D269='Scoring Keys'!$B$12,'Scoring Keys'!$D$12,IF(D269='Scoring Keys'!$B$13,'Scoring Keys'!$D$13,IF(D269='Scoring Keys'!$B$14,'Scoring Keys'!$D$14,IF(D269='Scoring Keys'!$B$15,'Scoring Keys'!$D$15,IF(D269='Scoring Keys'!$B$16,'Scoring Keys'!$D$16,0)))))</f>
        <v>0</v>
      </c>
      <c r="F269" s="57">
        <f t="shared" si="51"/>
        <v>0</v>
      </c>
      <c r="G269" s="136"/>
      <c r="H269" s="10" t="b">
        <f>OR(AND(C269='Scoring Keys'!$D$4,E269='Scoring Keys'!$D$14),AND(C269='Scoring Keys'!$D$4,E269='Scoring Keys'!$D$16),AND(C269='Scoring Keys'!$D$4,E269='Scoring Keys'!$D$17))</f>
        <v>0</v>
      </c>
      <c r="I269" s="10" t="b">
        <f>NOT(D269='Scoring Keys'!$B$18)</f>
        <v>0</v>
      </c>
      <c r="J269" s="150">
        <f t="shared" si="52"/>
        <v>1</v>
      </c>
      <c r="K269" s="150">
        <f t="shared" si="53"/>
        <v>0</v>
      </c>
    </row>
    <row r="270" spans="1:11" ht="30" customHeight="1">
      <c r="A270" s="19" t="s">
        <v>1423</v>
      </c>
      <c r="B270" s="137" t="s">
        <v>1713</v>
      </c>
      <c r="C270" s="57">
        <f>IF(B270='Scoring Keys'!$B$4,'Scoring Keys'!$D$4,IF(B270='Scoring Keys'!$B$5,'Scoring Keys'!$D$5,IF(B270='Scoring Keys'!$B$6,'Scoring Keys'!$D$6,IF(B270='Scoring Keys'!$B$7,'Scoring Keys'!$D$7,0))))</f>
        <v>0.9</v>
      </c>
      <c r="D270" s="127" t="s">
        <v>1766</v>
      </c>
      <c r="E270" s="57">
        <f>IF(D270='Scoring Keys'!$B$12,'Scoring Keys'!$D$12,IF(D270='Scoring Keys'!$B$13,'Scoring Keys'!$D$13,IF(D270='Scoring Keys'!$B$14,'Scoring Keys'!$D$14,IF(D270='Scoring Keys'!$B$15,'Scoring Keys'!$D$15,IF(D270='Scoring Keys'!$B$16,'Scoring Keys'!$D$16,0)))))</f>
        <v>0</v>
      </c>
      <c r="F270" s="57">
        <f t="shared" si="51"/>
        <v>0</v>
      </c>
      <c r="G270" s="136"/>
      <c r="H270" s="10" t="b">
        <f>OR(AND(C270='Scoring Keys'!$D$4,E270='Scoring Keys'!$D$14),AND(C270='Scoring Keys'!$D$4,E270='Scoring Keys'!$D$16),AND(C270='Scoring Keys'!$D$4,E270='Scoring Keys'!$D$17))</f>
        <v>0</v>
      </c>
      <c r="I270" s="10" t="b">
        <f>NOT(D270='Scoring Keys'!$B$18)</f>
        <v>0</v>
      </c>
      <c r="J270" s="150">
        <f t="shared" si="52"/>
        <v>1</v>
      </c>
      <c r="K270" s="150">
        <f t="shared" si="53"/>
        <v>0</v>
      </c>
    </row>
    <row r="271" spans="1:11" ht="30" customHeight="1">
      <c r="A271" s="19" t="s">
        <v>1424</v>
      </c>
      <c r="B271" s="137" t="s">
        <v>1713</v>
      </c>
      <c r="C271" s="57">
        <f>IF(B271='Scoring Keys'!$B$4,'Scoring Keys'!$D$4,IF(B271='Scoring Keys'!$B$5,'Scoring Keys'!$D$5,IF(B271='Scoring Keys'!$B$6,'Scoring Keys'!$D$6,IF(B271='Scoring Keys'!$B$7,'Scoring Keys'!$D$7,0))))</f>
        <v>0.9</v>
      </c>
      <c r="D271" s="127" t="s">
        <v>1766</v>
      </c>
      <c r="E271" s="57">
        <f>IF(D271='Scoring Keys'!$B$12,'Scoring Keys'!$D$12,IF(D271='Scoring Keys'!$B$13,'Scoring Keys'!$D$13,IF(D271='Scoring Keys'!$B$14,'Scoring Keys'!$D$14,IF(D271='Scoring Keys'!$B$15,'Scoring Keys'!$D$15,IF(D271='Scoring Keys'!$B$16,'Scoring Keys'!$D$16,0)))))</f>
        <v>0</v>
      </c>
      <c r="F271" s="57">
        <f t="shared" si="51"/>
        <v>0</v>
      </c>
      <c r="G271" s="136"/>
      <c r="H271" s="10" t="b">
        <f>OR(AND(C271='Scoring Keys'!$D$4,E271='Scoring Keys'!$D$14),AND(C271='Scoring Keys'!$D$4,E271='Scoring Keys'!$D$16),AND(C271='Scoring Keys'!$D$4,E271='Scoring Keys'!$D$17))</f>
        <v>0</v>
      </c>
      <c r="I271" s="10" t="b">
        <f>NOT(D271='Scoring Keys'!$B$18)</f>
        <v>0</v>
      </c>
      <c r="J271" s="150">
        <f t="shared" si="52"/>
        <v>1</v>
      </c>
      <c r="K271" s="150">
        <f t="shared" si="53"/>
        <v>0</v>
      </c>
    </row>
    <row r="272" spans="1:11" ht="30" customHeight="1">
      <c r="A272" s="19" t="s">
        <v>1425</v>
      </c>
      <c r="B272" s="137" t="s">
        <v>1713</v>
      </c>
      <c r="C272" s="57">
        <f>IF(B272='Scoring Keys'!$B$4,'Scoring Keys'!$D$4,IF(B272='Scoring Keys'!$B$5,'Scoring Keys'!$D$5,IF(B272='Scoring Keys'!$B$6,'Scoring Keys'!$D$6,IF(B272='Scoring Keys'!$B$7,'Scoring Keys'!$D$7,0))))</f>
        <v>0.9</v>
      </c>
      <c r="D272" s="127" t="s">
        <v>1766</v>
      </c>
      <c r="E272" s="57">
        <f>IF(D272='Scoring Keys'!$B$12,'Scoring Keys'!$D$12,IF(D272='Scoring Keys'!$B$13,'Scoring Keys'!$D$13,IF(D272='Scoring Keys'!$B$14,'Scoring Keys'!$D$14,IF(D272='Scoring Keys'!$B$15,'Scoring Keys'!$D$15,IF(D272='Scoring Keys'!$B$16,'Scoring Keys'!$D$16,0)))))</f>
        <v>0</v>
      </c>
      <c r="F272" s="57">
        <f t="shared" si="51"/>
        <v>0</v>
      </c>
      <c r="G272" s="136"/>
      <c r="H272" s="10" t="b">
        <f>OR(AND(C272='Scoring Keys'!$D$4,E272='Scoring Keys'!$D$14),AND(C272='Scoring Keys'!$D$4,E272='Scoring Keys'!$D$16),AND(C272='Scoring Keys'!$D$4,E272='Scoring Keys'!$D$17))</f>
        <v>0</v>
      </c>
      <c r="I272" s="10" t="b">
        <f>NOT(D272='Scoring Keys'!$B$18)</f>
        <v>0</v>
      </c>
      <c r="J272" s="150">
        <f t="shared" si="52"/>
        <v>1</v>
      </c>
      <c r="K272" s="150">
        <f t="shared" si="53"/>
        <v>0</v>
      </c>
    </row>
    <row r="273" spans="1:11" ht="30" customHeight="1">
      <c r="A273" s="19" t="s">
        <v>1426</v>
      </c>
      <c r="B273" s="137" t="s">
        <v>1713</v>
      </c>
      <c r="C273" s="57">
        <f>IF(B273='Scoring Keys'!$B$4,'Scoring Keys'!$D$4,IF(B273='Scoring Keys'!$B$5,'Scoring Keys'!$D$5,IF(B273='Scoring Keys'!$B$6,'Scoring Keys'!$D$6,IF(B273='Scoring Keys'!$B$7,'Scoring Keys'!$D$7,0))))</f>
        <v>0.9</v>
      </c>
      <c r="D273" s="127" t="s">
        <v>1766</v>
      </c>
      <c r="E273" s="57">
        <f>IF(D273='Scoring Keys'!$B$12,'Scoring Keys'!$D$12,IF(D273='Scoring Keys'!$B$13,'Scoring Keys'!$D$13,IF(D273='Scoring Keys'!$B$14,'Scoring Keys'!$D$14,IF(D273='Scoring Keys'!$B$15,'Scoring Keys'!$D$15,IF(D273='Scoring Keys'!$B$16,'Scoring Keys'!$D$16,0)))))</f>
        <v>0</v>
      </c>
      <c r="F273" s="57">
        <f t="shared" si="51"/>
        <v>0</v>
      </c>
      <c r="G273" s="136"/>
      <c r="H273" s="10" t="b">
        <f>OR(AND(C273='Scoring Keys'!$D$4,E273='Scoring Keys'!$D$14),AND(C273='Scoring Keys'!$D$4,E273='Scoring Keys'!$D$16),AND(C273='Scoring Keys'!$D$4,E273='Scoring Keys'!$D$17))</f>
        <v>0</v>
      </c>
      <c r="I273" s="10" t="b">
        <f>NOT(D273='Scoring Keys'!$B$18)</f>
        <v>0</v>
      </c>
      <c r="J273" s="150">
        <f t="shared" si="52"/>
        <v>1</v>
      </c>
      <c r="K273" s="150">
        <f t="shared" si="53"/>
        <v>0</v>
      </c>
    </row>
    <row r="274" spans="1:11" ht="30" customHeight="1">
      <c r="A274" s="19" t="s">
        <v>1427</v>
      </c>
      <c r="B274" s="137" t="s">
        <v>1713</v>
      </c>
      <c r="C274" s="57">
        <f>IF(B274='Scoring Keys'!$B$4,'Scoring Keys'!$D$4,IF(B274='Scoring Keys'!$B$5,'Scoring Keys'!$D$5,IF(B274='Scoring Keys'!$B$6,'Scoring Keys'!$D$6,IF(B274='Scoring Keys'!$B$7,'Scoring Keys'!$D$7,0))))</f>
        <v>0.9</v>
      </c>
      <c r="D274" s="127" t="s">
        <v>1766</v>
      </c>
      <c r="E274" s="57">
        <f>IF(D274='Scoring Keys'!$B$12,'Scoring Keys'!$D$12,IF(D274='Scoring Keys'!$B$13,'Scoring Keys'!$D$13,IF(D274='Scoring Keys'!$B$14,'Scoring Keys'!$D$14,IF(D274='Scoring Keys'!$B$15,'Scoring Keys'!$D$15,IF(D274='Scoring Keys'!$B$16,'Scoring Keys'!$D$16,0)))))</f>
        <v>0</v>
      </c>
      <c r="F274" s="57">
        <f t="shared" si="51"/>
        <v>0</v>
      </c>
      <c r="G274" s="136"/>
      <c r="H274" s="10" t="b">
        <f>OR(AND(C274='Scoring Keys'!$D$4,E274='Scoring Keys'!$D$14),AND(C274='Scoring Keys'!$D$4,E274='Scoring Keys'!$D$16),AND(C274='Scoring Keys'!$D$4,E274='Scoring Keys'!$D$17))</f>
        <v>0</v>
      </c>
      <c r="I274" s="10" t="b">
        <f>NOT(D274='Scoring Keys'!$B$18)</f>
        <v>0</v>
      </c>
      <c r="J274" s="150">
        <f t="shared" si="52"/>
        <v>1</v>
      </c>
      <c r="K274" s="150">
        <f t="shared" si="53"/>
        <v>0</v>
      </c>
    </row>
    <row r="275" spans="1:11" ht="30" customHeight="1">
      <c r="A275" s="19" t="s">
        <v>1428</v>
      </c>
      <c r="B275" s="137" t="s">
        <v>1713</v>
      </c>
      <c r="C275" s="57">
        <f>IF(B275='Scoring Keys'!$B$4,'Scoring Keys'!$D$4,IF(B275='Scoring Keys'!$B$5,'Scoring Keys'!$D$5,IF(B275='Scoring Keys'!$B$6,'Scoring Keys'!$D$6,IF(B275='Scoring Keys'!$B$7,'Scoring Keys'!$D$7,0))))</f>
        <v>0.9</v>
      </c>
      <c r="D275" s="127" t="s">
        <v>1766</v>
      </c>
      <c r="E275" s="57">
        <f>IF(D275='Scoring Keys'!$B$12,'Scoring Keys'!$D$12,IF(D275='Scoring Keys'!$B$13,'Scoring Keys'!$D$13,IF(D275='Scoring Keys'!$B$14,'Scoring Keys'!$D$14,IF(D275='Scoring Keys'!$B$15,'Scoring Keys'!$D$15,IF(D275='Scoring Keys'!$B$16,'Scoring Keys'!$D$16,0)))))</f>
        <v>0</v>
      </c>
      <c r="F275" s="57">
        <f t="shared" si="51"/>
        <v>0</v>
      </c>
      <c r="G275" s="136"/>
      <c r="H275" s="10" t="b">
        <f>OR(AND(C275='Scoring Keys'!$D$4,E275='Scoring Keys'!$D$14),AND(C275='Scoring Keys'!$D$4,E275='Scoring Keys'!$D$16),AND(C275='Scoring Keys'!$D$4,E275='Scoring Keys'!$D$17))</f>
        <v>0</v>
      </c>
      <c r="I275" s="10" t="b">
        <f>NOT(D275='Scoring Keys'!$B$18)</f>
        <v>0</v>
      </c>
      <c r="J275" s="150">
        <f t="shared" si="52"/>
        <v>1</v>
      </c>
      <c r="K275" s="150">
        <f t="shared" si="53"/>
        <v>0</v>
      </c>
    </row>
    <row r="276" spans="1:11" ht="30" customHeight="1">
      <c r="A276" s="19" t="s">
        <v>1429</v>
      </c>
      <c r="B276" s="137" t="s">
        <v>1713</v>
      </c>
      <c r="C276" s="57">
        <f>IF(B276='Scoring Keys'!$B$4,'Scoring Keys'!$D$4,IF(B276='Scoring Keys'!$B$5,'Scoring Keys'!$D$5,IF(B276='Scoring Keys'!$B$6,'Scoring Keys'!$D$6,IF(B276='Scoring Keys'!$B$7,'Scoring Keys'!$D$7,0))))</f>
        <v>0.9</v>
      </c>
      <c r="D276" s="127" t="s">
        <v>1766</v>
      </c>
      <c r="E276" s="57">
        <f>IF(D276='Scoring Keys'!$B$12,'Scoring Keys'!$D$12,IF(D276='Scoring Keys'!$B$13,'Scoring Keys'!$D$13,IF(D276='Scoring Keys'!$B$14,'Scoring Keys'!$D$14,IF(D276='Scoring Keys'!$B$15,'Scoring Keys'!$D$15,IF(D276='Scoring Keys'!$B$16,'Scoring Keys'!$D$16,0)))))</f>
        <v>0</v>
      </c>
      <c r="F276" s="57">
        <f t="shared" si="51"/>
        <v>0</v>
      </c>
      <c r="G276" s="136"/>
      <c r="H276" s="10" t="b">
        <f>OR(AND(C276='Scoring Keys'!$D$4,E276='Scoring Keys'!$D$14),AND(C276='Scoring Keys'!$D$4,E276='Scoring Keys'!$D$16),AND(C276='Scoring Keys'!$D$4,E276='Scoring Keys'!$D$17))</f>
        <v>0</v>
      </c>
      <c r="I276" s="10" t="b">
        <f>NOT(D276='Scoring Keys'!$B$18)</f>
        <v>0</v>
      </c>
      <c r="J276" s="150">
        <f t="shared" si="52"/>
        <v>1</v>
      </c>
      <c r="K276" s="150">
        <f t="shared" si="53"/>
        <v>0</v>
      </c>
    </row>
    <row r="277" spans="1:11" ht="30" customHeight="1">
      <c r="A277" s="19" t="s">
        <v>1430</v>
      </c>
      <c r="B277" s="137" t="s">
        <v>1713</v>
      </c>
      <c r="C277" s="57">
        <f>IF(B277='Scoring Keys'!$B$4,'Scoring Keys'!$D$4,IF(B277='Scoring Keys'!$B$5,'Scoring Keys'!$D$5,IF(B277='Scoring Keys'!$B$6,'Scoring Keys'!$D$6,IF(B277='Scoring Keys'!$B$7,'Scoring Keys'!$D$7,0))))</f>
        <v>0.9</v>
      </c>
      <c r="D277" s="127" t="s">
        <v>1766</v>
      </c>
      <c r="E277" s="57">
        <f>IF(D277='Scoring Keys'!$B$12,'Scoring Keys'!$D$12,IF(D277='Scoring Keys'!$B$13,'Scoring Keys'!$D$13,IF(D277='Scoring Keys'!$B$14,'Scoring Keys'!$D$14,IF(D277='Scoring Keys'!$B$15,'Scoring Keys'!$D$15,IF(D277='Scoring Keys'!$B$16,'Scoring Keys'!$D$16,0)))))</f>
        <v>0</v>
      </c>
      <c r="F277" s="57">
        <f t="shared" si="51"/>
        <v>0</v>
      </c>
      <c r="G277" s="136"/>
      <c r="H277" s="10" t="b">
        <f>OR(AND(C277='Scoring Keys'!$D$4,E277='Scoring Keys'!$D$14),AND(C277='Scoring Keys'!$D$4,E277='Scoring Keys'!$D$16),AND(C277='Scoring Keys'!$D$4,E277='Scoring Keys'!$D$17))</f>
        <v>0</v>
      </c>
      <c r="I277" s="10" t="b">
        <f>NOT(D277='Scoring Keys'!$B$18)</f>
        <v>0</v>
      </c>
      <c r="J277" s="150">
        <f t="shared" si="52"/>
        <v>1</v>
      </c>
      <c r="K277" s="150">
        <f t="shared" si="53"/>
        <v>0</v>
      </c>
    </row>
    <row r="278" spans="1:11" ht="30" customHeight="1">
      <c r="A278" s="19" t="s">
        <v>1431</v>
      </c>
      <c r="B278" s="137" t="s">
        <v>1713</v>
      </c>
      <c r="C278" s="57">
        <f>IF(B278='Scoring Keys'!$B$4,'Scoring Keys'!$D$4,IF(B278='Scoring Keys'!$B$5,'Scoring Keys'!$D$5,IF(B278='Scoring Keys'!$B$6,'Scoring Keys'!$D$6,IF(B278='Scoring Keys'!$B$7,'Scoring Keys'!$D$7,0))))</f>
        <v>0.9</v>
      </c>
      <c r="D278" s="127" t="s">
        <v>1766</v>
      </c>
      <c r="E278" s="57">
        <f>IF(D278='Scoring Keys'!$B$12,'Scoring Keys'!$D$12,IF(D278='Scoring Keys'!$B$13,'Scoring Keys'!$D$13,IF(D278='Scoring Keys'!$B$14,'Scoring Keys'!$D$14,IF(D278='Scoring Keys'!$B$15,'Scoring Keys'!$D$15,IF(D278='Scoring Keys'!$B$16,'Scoring Keys'!$D$16,0)))))</f>
        <v>0</v>
      </c>
      <c r="F278" s="57">
        <f t="shared" si="51"/>
        <v>0</v>
      </c>
      <c r="G278" s="136"/>
      <c r="H278" s="10" t="b">
        <f>OR(AND(C278='Scoring Keys'!$D$4,E278='Scoring Keys'!$D$14),AND(C278='Scoring Keys'!$D$4,E278='Scoring Keys'!$D$16),AND(C278='Scoring Keys'!$D$4,E278='Scoring Keys'!$D$17))</f>
        <v>0</v>
      </c>
      <c r="I278" s="10" t="b">
        <f>NOT(D278='Scoring Keys'!$B$18)</f>
        <v>0</v>
      </c>
      <c r="J278" s="150">
        <f t="shared" si="52"/>
        <v>1</v>
      </c>
      <c r="K278" s="150">
        <f t="shared" si="53"/>
        <v>0</v>
      </c>
    </row>
    <row r="279" spans="1:11" ht="30" customHeight="1">
      <c r="A279" s="19" t="s">
        <v>1432</v>
      </c>
      <c r="B279" s="137" t="s">
        <v>1713</v>
      </c>
      <c r="C279" s="57">
        <f>IF(B279='Scoring Keys'!$B$4,'Scoring Keys'!$D$4,IF(B279='Scoring Keys'!$B$5,'Scoring Keys'!$D$5,IF(B279='Scoring Keys'!$B$6,'Scoring Keys'!$D$6,IF(B279='Scoring Keys'!$B$7,'Scoring Keys'!$D$7,0))))</f>
        <v>0.9</v>
      </c>
      <c r="D279" s="127" t="s">
        <v>1766</v>
      </c>
      <c r="E279" s="57">
        <f>IF(D279='Scoring Keys'!$B$12,'Scoring Keys'!$D$12,IF(D279='Scoring Keys'!$B$13,'Scoring Keys'!$D$13,IF(D279='Scoring Keys'!$B$14,'Scoring Keys'!$D$14,IF(D279='Scoring Keys'!$B$15,'Scoring Keys'!$D$15,IF(D279='Scoring Keys'!$B$16,'Scoring Keys'!$D$16,0)))))</f>
        <v>0</v>
      </c>
      <c r="F279" s="57">
        <f t="shared" si="51"/>
        <v>0</v>
      </c>
      <c r="G279" s="136"/>
      <c r="H279" s="10" t="b">
        <f>OR(AND(C279='Scoring Keys'!$D$4,E279='Scoring Keys'!$D$14),AND(C279='Scoring Keys'!$D$4,E279='Scoring Keys'!$D$16),AND(C279='Scoring Keys'!$D$4,E279='Scoring Keys'!$D$17))</f>
        <v>0</v>
      </c>
      <c r="I279" s="10" t="b">
        <f>NOT(D279='Scoring Keys'!$B$18)</f>
        <v>0</v>
      </c>
      <c r="J279" s="150">
        <f t="shared" si="52"/>
        <v>1</v>
      </c>
      <c r="K279" s="150">
        <f t="shared" si="53"/>
        <v>0</v>
      </c>
    </row>
    <row r="280" spans="1:11" ht="30" customHeight="1">
      <c r="A280" s="19" t="s">
        <v>1433</v>
      </c>
      <c r="B280" s="137" t="s">
        <v>600</v>
      </c>
      <c r="C280" s="57">
        <f>IF(B280='Scoring Keys'!$B$4,'Scoring Keys'!$D$4,IF(B280='Scoring Keys'!$B$5,'Scoring Keys'!$D$5,IF(B280='Scoring Keys'!$B$6,'Scoring Keys'!$D$6,IF(B280='Scoring Keys'!$B$7,'Scoring Keys'!$D$7,0))))</f>
        <v>1</v>
      </c>
      <c r="D280" s="127" t="s">
        <v>1766</v>
      </c>
      <c r="E280" s="57">
        <f>IF(D280='Scoring Keys'!$B$12,'Scoring Keys'!$D$12,IF(D280='Scoring Keys'!$B$13,'Scoring Keys'!$D$13,IF(D280='Scoring Keys'!$B$14,'Scoring Keys'!$D$14,IF(D280='Scoring Keys'!$B$15,'Scoring Keys'!$D$15,IF(D280='Scoring Keys'!$B$16,'Scoring Keys'!$D$16,0)))))</f>
        <v>0</v>
      </c>
      <c r="F280" s="57">
        <f t="shared" si="51"/>
        <v>0</v>
      </c>
      <c r="G280" s="136"/>
      <c r="H280" s="10" t="b">
        <f>OR(AND(C280='Scoring Keys'!$D$4,E280='Scoring Keys'!$D$14),AND(C280='Scoring Keys'!$D$4,E280='Scoring Keys'!$D$16),AND(C280='Scoring Keys'!$D$4,E280='Scoring Keys'!$D$17))</f>
        <v>1</v>
      </c>
      <c r="I280" s="10" t="b">
        <f>NOT(D280='Scoring Keys'!$B$18)</f>
        <v>0</v>
      </c>
      <c r="J280" s="150">
        <f t="shared" si="52"/>
        <v>1</v>
      </c>
      <c r="K280" s="150">
        <f t="shared" si="53"/>
        <v>0</v>
      </c>
    </row>
    <row r="281" spans="1:11" ht="30" customHeight="1">
      <c r="A281" s="19" t="s">
        <v>1434</v>
      </c>
      <c r="B281" s="137" t="s">
        <v>600</v>
      </c>
      <c r="C281" s="57">
        <f>IF(B281='Scoring Keys'!$B$4,'Scoring Keys'!$D$4,IF(B281='Scoring Keys'!$B$5,'Scoring Keys'!$D$5,IF(B281='Scoring Keys'!$B$6,'Scoring Keys'!$D$6,IF(B281='Scoring Keys'!$B$7,'Scoring Keys'!$D$7,0))))</f>
        <v>1</v>
      </c>
      <c r="D281" s="127" t="s">
        <v>1766</v>
      </c>
      <c r="E281" s="57">
        <f>IF(D281='Scoring Keys'!$B$12,'Scoring Keys'!$D$12,IF(D281='Scoring Keys'!$B$13,'Scoring Keys'!$D$13,IF(D281='Scoring Keys'!$B$14,'Scoring Keys'!$D$14,IF(D281='Scoring Keys'!$B$15,'Scoring Keys'!$D$15,IF(D281='Scoring Keys'!$B$16,'Scoring Keys'!$D$16,0)))))</f>
        <v>0</v>
      </c>
      <c r="F281" s="57">
        <f t="shared" si="51"/>
        <v>0</v>
      </c>
      <c r="G281" s="136"/>
      <c r="H281" s="10" t="b">
        <f>OR(AND(C281='Scoring Keys'!$D$4,E281='Scoring Keys'!$D$14),AND(C281='Scoring Keys'!$D$4,E281='Scoring Keys'!$D$16),AND(C281='Scoring Keys'!$D$4,E281='Scoring Keys'!$D$17))</f>
        <v>1</v>
      </c>
      <c r="I281" s="10" t="b">
        <f>NOT(D281='Scoring Keys'!$B$18)</f>
        <v>0</v>
      </c>
      <c r="J281" s="150">
        <f t="shared" si="52"/>
        <v>1</v>
      </c>
      <c r="K281" s="150">
        <f t="shared" si="53"/>
        <v>0</v>
      </c>
    </row>
    <row r="282" spans="1:11" ht="30" customHeight="1">
      <c r="A282" s="19" t="s">
        <v>1435</v>
      </c>
      <c r="B282" s="137" t="s">
        <v>1713</v>
      </c>
      <c r="C282" s="57">
        <f>IF(B282='Scoring Keys'!$B$4,'Scoring Keys'!$D$4,IF(B282='Scoring Keys'!$B$5,'Scoring Keys'!$D$5,IF(B282='Scoring Keys'!$B$6,'Scoring Keys'!$D$6,IF(B282='Scoring Keys'!$B$7,'Scoring Keys'!$D$7,0))))</f>
        <v>0.9</v>
      </c>
      <c r="D282" s="127" t="s">
        <v>1766</v>
      </c>
      <c r="E282" s="57">
        <f>IF(D282='Scoring Keys'!$B$12,'Scoring Keys'!$D$12,IF(D282='Scoring Keys'!$B$13,'Scoring Keys'!$D$13,IF(D282='Scoring Keys'!$B$14,'Scoring Keys'!$D$14,IF(D282='Scoring Keys'!$B$15,'Scoring Keys'!$D$15,IF(D282='Scoring Keys'!$B$16,'Scoring Keys'!$D$16,0)))))</f>
        <v>0</v>
      </c>
      <c r="F282" s="57">
        <f t="shared" si="51"/>
        <v>0</v>
      </c>
      <c r="G282" s="136"/>
      <c r="H282" s="10" t="b">
        <f>OR(AND(C282='Scoring Keys'!$D$4,E282='Scoring Keys'!$D$14),AND(C282='Scoring Keys'!$D$4,E282='Scoring Keys'!$D$16),AND(C282='Scoring Keys'!$D$4,E282='Scoring Keys'!$D$17))</f>
        <v>0</v>
      </c>
      <c r="I282" s="10" t="b">
        <f>NOT(D282='Scoring Keys'!$B$18)</f>
        <v>0</v>
      </c>
      <c r="J282" s="150">
        <f t="shared" si="52"/>
        <v>1</v>
      </c>
      <c r="K282" s="150">
        <f t="shared" si="53"/>
        <v>0</v>
      </c>
    </row>
    <row r="283" spans="1:11" ht="30" customHeight="1">
      <c r="A283" s="19" t="s">
        <v>1436</v>
      </c>
      <c r="B283" s="137" t="s">
        <v>1713</v>
      </c>
      <c r="C283" s="57">
        <f>IF(B283='Scoring Keys'!$B$4,'Scoring Keys'!$D$4,IF(B283='Scoring Keys'!$B$5,'Scoring Keys'!$D$5,IF(B283='Scoring Keys'!$B$6,'Scoring Keys'!$D$6,IF(B283='Scoring Keys'!$B$7,'Scoring Keys'!$D$7,0))))</f>
        <v>0.9</v>
      </c>
      <c r="D283" s="127" t="s">
        <v>1766</v>
      </c>
      <c r="E283" s="57">
        <f>IF(D283='Scoring Keys'!$B$12,'Scoring Keys'!$D$12,IF(D283='Scoring Keys'!$B$13,'Scoring Keys'!$D$13,IF(D283='Scoring Keys'!$B$14,'Scoring Keys'!$D$14,IF(D283='Scoring Keys'!$B$15,'Scoring Keys'!$D$15,IF(D283='Scoring Keys'!$B$16,'Scoring Keys'!$D$16,0)))))</f>
        <v>0</v>
      </c>
      <c r="F283" s="57">
        <f t="shared" si="51"/>
        <v>0</v>
      </c>
      <c r="G283" s="136"/>
      <c r="H283" s="10" t="b">
        <f>OR(AND(C283='Scoring Keys'!$D$4,E283='Scoring Keys'!$D$14),AND(C283='Scoring Keys'!$D$4,E283='Scoring Keys'!$D$16),AND(C283='Scoring Keys'!$D$4,E283='Scoring Keys'!$D$17))</f>
        <v>0</v>
      </c>
      <c r="I283" s="10" t="b">
        <f>NOT(D283='Scoring Keys'!$B$18)</f>
        <v>0</v>
      </c>
      <c r="J283" s="150">
        <f t="shared" si="52"/>
        <v>1</v>
      </c>
      <c r="K283" s="150">
        <f t="shared" si="53"/>
        <v>0</v>
      </c>
    </row>
    <row r="284" spans="1:11" ht="30" customHeight="1">
      <c r="A284" s="19" t="s">
        <v>1437</v>
      </c>
      <c r="B284" s="137" t="s">
        <v>1713</v>
      </c>
      <c r="C284" s="57">
        <f>IF(B284='Scoring Keys'!$B$4,'Scoring Keys'!$D$4,IF(B284='Scoring Keys'!$B$5,'Scoring Keys'!$D$5,IF(B284='Scoring Keys'!$B$6,'Scoring Keys'!$D$6,IF(B284='Scoring Keys'!$B$7,'Scoring Keys'!$D$7,0))))</f>
        <v>0.9</v>
      </c>
      <c r="D284" s="127" t="s">
        <v>1766</v>
      </c>
      <c r="E284" s="57">
        <f>IF(D284='Scoring Keys'!$B$12,'Scoring Keys'!$D$12,IF(D284='Scoring Keys'!$B$13,'Scoring Keys'!$D$13,IF(D284='Scoring Keys'!$B$14,'Scoring Keys'!$D$14,IF(D284='Scoring Keys'!$B$15,'Scoring Keys'!$D$15,IF(D284='Scoring Keys'!$B$16,'Scoring Keys'!$D$16,0)))))</f>
        <v>0</v>
      </c>
      <c r="F284" s="57">
        <f t="shared" si="51"/>
        <v>0</v>
      </c>
      <c r="G284" s="136"/>
      <c r="H284" s="10" t="b">
        <f>OR(AND(C284='Scoring Keys'!$D$4,E284='Scoring Keys'!$D$14),AND(C284='Scoring Keys'!$D$4,E284='Scoring Keys'!$D$16),AND(C284='Scoring Keys'!$D$4,E284='Scoring Keys'!$D$17))</f>
        <v>0</v>
      </c>
      <c r="I284" s="10" t="b">
        <f>NOT(D284='Scoring Keys'!$B$18)</f>
        <v>0</v>
      </c>
      <c r="J284" s="150">
        <f t="shared" si="52"/>
        <v>1</v>
      </c>
      <c r="K284" s="150">
        <f t="shared" si="53"/>
        <v>0</v>
      </c>
    </row>
    <row r="285" spans="1:11" ht="30" customHeight="1">
      <c r="A285" s="19" t="s">
        <v>1438</v>
      </c>
      <c r="B285" s="137" t="s">
        <v>1713</v>
      </c>
      <c r="C285" s="57">
        <f>IF(B285='Scoring Keys'!$B$4,'Scoring Keys'!$D$4,IF(B285='Scoring Keys'!$B$5,'Scoring Keys'!$D$5,IF(B285='Scoring Keys'!$B$6,'Scoring Keys'!$D$6,IF(B285='Scoring Keys'!$B$7,'Scoring Keys'!$D$7,0))))</f>
        <v>0.9</v>
      </c>
      <c r="D285" s="127" t="s">
        <v>1766</v>
      </c>
      <c r="E285" s="57">
        <f>IF(D285='Scoring Keys'!$B$12,'Scoring Keys'!$D$12,IF(D285='Scoring Keys'!$B$13,'Scoring Keys'!$D$13,IF(D285='Scoring Keys'!$B$14,'Scoring Keys'!$D$14,IF(D285='Scoring Keys'!$B$15,'Scoring Keys'!$D$15,IF(D285='Scoring Keys'!$B$16,'Scoring Keys'!$D$16,0)))))</f>
        <v>0</v>
      </c>
      <c r="F285" s="57">
        <f t="shared" si="51"/>
        <v>0</v>
      </c>
      <c r="G285" s="136"/>
      <c r="H285" s="10" t="b">
        <f>OR(AND(C285='Scoring Keys'!$D$4,E285='Scoring Keys'!$D$14),AND(C285='Scoring Keys'!$D$4,E285='Scoring Keys'!$D$16),AND(C285='Scoring Keys'!$D$4,E285='Scoring Keys'!$D$17))</f>
        <v>0</v>
      </c>
      <c r="I285" s="10" t="b">
        <f>NOT(D285='Scoring Keys'!$B$18)</f>
        <v>0</v>
      </c>
      <c r="J285" s="150">
        <f t="shared" si="52"/>
        <v>1</v>
      </c>
      <c r="K285" s="150">
        <f t="shared" si="53"/>
        <v>0</v>
      </c>
    </row>
    <row r="286" spans="1:11" ht="30" customHeight="1">
      <c r="A286" s="19" t="s">
        <v>1439</v>
      </c>
      <c r="B286" s="137" t="s">
        <v>1713</v>
      </c>
      <c r="C286" s="57">
        <f>IF(B286='Scoring Keys'!$B$4,'Scoring Keys'!$D$4,IF(B286='Scoring Keys'!$B$5,'Scoring Keys'!$D$5,IF(B286='Scoring Keys'!$B$6,'Scoring Keys'!$D$6,IF(B286='Scoring Keys'!$B$7,'Scoring Keys'!$D$7,0))))</f>
        <v>0.9</v>
      </c>
      <c r="D286" s="127" t="s">
        <v>1766</v>
      </c>
      <c r="E286" s="57">
        <f>IF(D286='Scoring Keys'!$B$12,'Scoring Keys'!$D$12,IF(D286='Scoring Keys'!$B$13,'Scoring Keys'!$D$13,IF(D286='Scoring Keys'!$B$14,'Scoring Keys'!$D$14,IF(D286='Scoring Keys'!$B$15,'Scoring Keys'!$D$15,IF(D286='Scoring Keys'!$B$16,'Scoring Keys'!$D$16,0)))))</f>
        <v>0</v>
      </c>
      <c r="F286" s="57">
        <f t="shared" si="51"/>
        <v>0</v>
      </c>
      <c r="G286" s="136"/>
      <c r="H286" s="10" t="b">
        <f>OR(AND(C286='Scoring Keys'!$D$4,E286='Scoring Keys'!$D$14),AND(C286='Scoring Keys'!$D$4,E286='Scoring Keys'!$D$16),AND(C286='Scoring Keys'!$D$4,E286='Scoring Keys'!$D$17))</f>
        <v>0</v>
      </c>
      <c r="I286" s="10" t="b">
        <f>NOT(D286='Scoring Keys'!$B$18)</f>
        <v>0</v>
      </c>
      <c r="J286" s="150">
        <f t="shared" si="52"/>
        <v>1</v>
      </c>
      <c r="K286" s="150">
        <f t="shared" si="53"/>
        <v>0</v>
      </c>
    </row>
    <row r="287" spans="1:11" ht="30" customHeight="1">
      <c r="A287" s="19" t="s">
        <v>1440</v>
      </c>
      <c r="B287" s="137" t="s">
        <v>1713</v>
      </c>
      <c r="C287" s="57">
        <f>IF(B287='Scoring Keys'!$B$4,'Scoring Keys'!$D$4,IF(B287='Scoring Keys'!$B$5,'Scoring Keys'!$D$5,IF(B287='Scoring Keys'!$B$6,'Scoring Keys'!$D$6,IF(B287='Scoring Keys'!$B$7,'Scoring Keys'!$D$7,0))))</f>
        <v>0.9</v>
      </c>
      <c r="D287" s="127" t="s">
        <v>1766</v>
      </c>
      <c r="E287" s="57">
        <f>IF(D287='Scoring Keys'!$B$12,'Scoring Keys'!$D$12,IF(D287='Scoring Keys'!$B$13,'Scoring Keys'!$D$13,IF(D287='Scoring Keys'!$B$14,'Scoring Keys'!$D$14,IF(D287='Scoring Keys'!$B$15,'Scoring Keys'!$D$15,IF(D287='Scoring Keys'!$B$16,'Scoring Keys'!$D$16,0)))))</f>
        <v>0</v>
      </c>
      <c r="F287" s="57">
        <f t="shared" si="51"/>
        <v>0</v>
      </c>
      <c r="G287" s="136"/>
      <c r="H287" s="10" t="b">
        <f>OR(AND(C287='Scoring Keys'!$D$4,E287='Scoring Keys'!$D$14),AND(C287='Scoring Keys'!$D$4,E287='Scoring Keys'!$D$16),AND(C287='Scoring Keys'!$D$4,E287='Scoring Keys'!$D$17))</f>
        <v>0</v>
      </c>
      <c r="I287" s="10" t="b">
        <f>NOT(D287='Scoring Keys'!$B$18)</f>
        <v>0</v>
      </c>
      <c r="J287" s="150">
        <f t="shared" si="52"/>
        <v>1</v>
      </c>
      <c r="K287" s="150">
        <f t="shared" si="53"/>
        <v>0</v>
      </c>
    </row>
    <row r="288" spans="1:11" ht="30" customHeight="1">
      <c r="A288" s="19" t="s">
        <v>1441</v>
      </c>
      <c r="B288" s="137" t="s">
        <v>1713</v>
      </c>
      <c r="C288" s="57">
        <f>IF(B288='Scoring Keys'!$B$4,'Scoring Keys'!$D$4,IF(B288='Scoring Keys'!$B$5,'Scoring Keys'!$D$5,IF(B288='Scoring Keys'!$B$6,'Scoring Keys'!$D$6,IF(B288='Scoring Keys'!$B$7,'Scoring Keys'!$D$7,0))))</f>
        <v>0.9</v>
      </c>
      <c r="D288" s="127" t="s">
        <v>1766</v>
      </c>
      <c r="E288" s="57">
        <f>IF(D288='Scoring Keys'!$B$12,'Scoring Keys'!$D$12,IF(D288='Scoring Keys'!$B$13,'Scoring Keys'!$D$13,IF(D288='Scoring Keys'!$B$14,'Scoring Keys'!$D$14,IF(D288='Scoring Keys'!$B$15,'Scoring Keys'!$D$15,IF(D288='Scoring Keys'!$B$16,'Scoring Keys'!$D$16,0)))))</f>
        <v>0</v>
      </c>
      <c r="F288" s="57">
        <f t="shared" si="51"/>
        <v>0</v>
      </c>
      <c r="G288" s="136"/>
      <c r="H288" s="10" t="b">
        <f>OR(AND(C288='Scoring Keys'!$D$4,E288='Scoring Keys'!$D$14),AND(C288='Scoring Keys'!$D$4,E288='Scoring Keys'!$D$16),AND(C288='Scoring Keys'!$D$4,E288='Scoring Keys'!$D$17))</f>
        <v>0</v>
      </c>
      <c r="I288" s="10" t="b">
        <f>NOT(D288='Scoring Keys'!$B$18)</f>
        <v>0</v>
      </c>
      <c r="J288" s="150">
        <f t="shared" si="52"/>
        <v>1</v>
      </c>
      <c r="K288" s="150">
        <f t="shared" si="53"/>
        <v>0</v>
      </c>
    </row>
    <row r="289" spans="1:11" ht="30" customHeight="1">
      <c r="A289" s="19" t="s">
        <v>1442</v>
      </c>
      <c r="B289" s="137" t="s">
        <v>1713</v>
      </c>
      <c r="C289" s="57">
        <f>IF(B289='Scoring Keys'!$B$4,'Scoring Keys'!$D$4,IF(B289='Scoring Keys'!$B$5,'Scoring Keys'!$D$5,IF(B289='Scoring Keys'!$B$6,'Scoring Keys'!$D$6,IF(B289='Scoring Keys'!$B$7,'Scoring Keys'!$D$7,0))))</f>
        <v>0.9</v>
      </c>
      <c r="D289" s="127" t="s">
        <v>1766</v>
      </c>
      <c r="E289" s="57">
        <f>IF(D289='Scoring Keys'!$B$12,'Scoring Keys'!$D$12,IF(D289='Scoring Keys'!$B$13,'Scoring Keys'!$D$13,IF(D289='Scoring Keys'!$B$14,'Scoring Keys'!$D$14,IF(D289='Scoring Keys'!$B$15,'Scoring Keys'!$D$15,IF(D289='Scoring Keys'!$B$16,'Scoring Keys'!$D$16,0)))))</f>
        <v>0</v>
      </c>
      <c r="F289" s="57">
        <f t="shared" si="51"/>
        <v>0</v>
      </c>
      <c r="G289" s="136"/>
      <c r="H289" s="10" t="b">
        <f>OR(AND(C289='Scoring Keys'!$D$4,E289='Scoring Keys'!$D$14),AND(C289='Scoring Keys'!$D$4,E289='Scoring Keys'!$D$16),AND(C289='Scoring Keys'!$D$4,E289='Scoring Keys'!$D$17))</f>
        <v>0</v>
      </c>
      <c r="I289" s="10" t="b">
        <f>NOT(D289='Scoring Keys'!$B$18)</f>
        <v>0</v>
      </c>
      <c r="J289" s="150">
        <f t="shared" si="52"/>
        <v>1</v>
      </c>
      <c r="K289" s="150">
        <f t="shared" si="53"/>
        <v>0</v>
      </c>
    </row>
    <row r="290" spans="1:11" ht="30" customHeight="1">
      <c r="A290" s="19" t="s">
        <v>1443</v>
      </c>
      <c r="B290" s="137" t="s">
        <v>1713</v>
      </c>
      <c r="C290" s="57">
        <f>IF(B290='Scoring Keys'!$B$4,'Scoring Keys'!$D$4,IF(B290='Scoring Keys'!$B$5,'Scoring Keys'!$D$5,IF(B290='Scoring Keys'!$B$6,'Scoring Keys'!$D$6,IF(B290='Scoring Keys'!$B$7,'Scoring Keys'!$D$7,0))))</f>
        <v>0.9</v>
      </c>
      <c r="D290" s="127" t="s">
        <v>1766</v>
      </c>
      <c r="E290" s="57">
        <f>IF(D290='Scoring Keys'!$B$12,'Scoring Keys'!$D$12,IF(D290='Scoring Keys'!$B$13,'Scoring Keys'!$D$13,IF(D290='Scoring Keys'!$B$14,'Scoring Keys'!$D$14,IF(D290='Scoring Keys'!$B$15,'Scoring Keys'!$D$15,IF(D290='Scoring Keys'!$B$16,'Scoring Keys'!$D$16,0)))))</f>
        <v>0</v>
      </c>
      <c r="F290" s="57">
        <f t="shared" si="51"/>
        <v>0</v>
      </c>
      <c r="G290" s="136"/>
      <c r="H290" s="10" t="b">
        <f>OR(AND(C290='Scoring Keys'!$D$4,E290='Scoring Keys'!$D$14),AND(C290='Scoring Keys'!$D$4,E290='Scoring Keys'!$D$16),AND(C290='Scoring Keys'!$D$4,E290='Scoring Keys'!$D$17))</f>
        <v>0</v>
      </c>
      <c r="I290" s="10" t="b">
        <f>NOT(D290='Scoring Keys'!$B$18)</f>
        <v>0</v>
      </c>
      <c r="J290" s="150">
        <f t="shared" si="52"/>
        <v>1</v>
      </c>
      <c r="K290" s="150">
        <f t="shared" si="53"/>
        <v>0</v>
      </c>
    </row>
    <row r="291" spans="1:11" ht="30" customHeight="1">
      <c r="A291" s="19" t="s">
        <v>1444</v>
      </c>
      <c r="B291" s="137" t="s">
        <v>1713</v>
      </c>
      <c r="C291" s="57">
        <f>IF(B291='Scoring Keys'!$B$4,'Scoring Keys'!$D$4,IF(B291='Scoring Keys'!$B$5,'Scoring Keys'!$D$5,IF(B291='Scoring Keys'!$B$6,'Scoring Keys'!$D$6,IF(B291='Scoring Keys'!$B$7,'Scoring Keys'!$D$7,0))))</f>
        <v>0.9</v>
      </c>
      <c r="D291" s="127" t="s">
        <v>1766</v>
      </c>
      <c r="E291" s="57">
        <f>IF(D291='Scoring Keys'!$B$12,'Scoring Keys'!$D$12,IF(D291='Scoring Keys'!$B$13,'Scoring Keys'!$D$13,IF(D291='Scoring Keys'!$B$14,'Scoring Keys'!$D$14,IF(D291='Scoring Keys'!$B$15,'Scoring Keys'!$D$15,IF(D291='Scoring Keys'!$B$16,'Scoring Keys'!$D$16,0)))))</f>
        <v>0</v>
      </c>
      <c r="F291" s="57">
        <f t="shared" si="51"/>
        <v>0</v>
      </c>
      <c r="G291" s="136"/>
      <c r="H291" s="10" t="b">
        <f>OR(AND(C291='Scoring Keys'!$D$4,E291='Scoring Keys'!$D$14),AND(C291='Scoring Keys'!$D$4,E291='Scoring Keys'!$D$16),AND(C291='Scoring Keys'!$D$4,E291='Scoring Keys'!$D$17))</f>
        <v>0</v>
      </c>
      <c r="I291" s="10" t="b">
        <f>NOT(D291='Scoring Keys'!$B$18)</f>
        <v>0</v>
      </c>
      <c r="J291" s="150">
        <f t="shared" si="52"/>
        <v>1</v>
      </c>
      <c r="K291" s="150">
        <f t="shared" si="53"/>
        <v>0</v>
      </c>
    </row>
    <row r="292" spans="1:11" ht="30" customHeight="1">
      <c r="A292" s="19" t="s">
        <v>1445</v>
      </c>
      <c r="B292" s="137" t="s">
        <v>1713</v>
      </c>
      <c r="C292" s="57">
        <f>IF(B292='Scoring Keys'!$B$4,'Scoring Keys'!$D$4,IF(B292='Scoring Keys'!$B$5,'Scoring Keys'!$D$5,IF(B292='Scoring Keys'!$B$6,'Scoring Keys'!$D$6,IF(B292='Scoring Keys'!$B$7,'Scoring Keys'!$D$7,0))))</f>
        <v>0.9</v>
      </c>
      <c r="D292" s="127" t="s">
        <v>1766</v>
      </c>
      <c r="E292" s="57">
        <f>IF(D292='Scoring Keys'!$B$12,'Scoring Keys'!$D$12,IF(D292='Scoring Keys'!$B$13,'Scoring Keys'!$D$13,IF(D292='Scoring Keys'!$B$14,'Scoring Keys'!$D$14,IF(D292='Scoring Keys'!$B$15,'Scoring Keys'!$D$15,IF(D292='Scoring Keys'!$B$16,'Scoring Keys'!$D$16,0)))))</f>
        <v>0</v>
      </c>
      <c r="F292" s="57">
        <f t="shared" si="51"/>
        <v>0</v>
      </c>
      <c r="G292" s="136"/>
      <c r="H292" s="10" t="b">
        <f>OR(AND(C292='Scoring Keys'!$D$4,E292='Scoring Keys'!$D$14),AND(C292='Scoring Keys'!$D$4,E292='Scoring Keys'!$D$16),AND(C292='Scoring Keys'!$D$4,E292='Scoring Keys'!$D$17))</f>
        <v>0</v>
      </c>
      <c r="I292" s="10" t="b">
        <f>NOT(D292='Scoring Keys'!$B$18)</f>
        <v>0</v>
      </c>
      <c r="J292" s="150">
        <f t="shared" si="52"/>
        <v>1</v>
      </c>
      <c r="K292" s="150">
        <f t="shared" si="53"/>
        <v>0</v>
      </c>
    </row>
    <row r="293" spans="1:11" ht="76.5">
      <c r="A293" s="19" t="s">
        <v>1446</v>
      </c>
      <c r="B293" s="137" t="s">
        <v>1713</v>
      </c>
      <c r="C293" s="57">
        <f>IF(B293='Scoring Keys'!$B$4,'Scoring Keys'!$D$4,IF(B293='Scoring Keys'!$B$5,'Scoring Keys'!$D$5,IF(B293='Scoring Keys'!$B$6,'Scoring Keys'!$D$6,IF(B293='Scoring Keys'!$B$7,'Scoring Keys'!$D$7,0))))</f>
        <v>0.9</v>
      </c>
      <c r="D293" s="127" t="s">
        <v>1766</v>
      </c>
      <c r="E293" s="57">
        <f>IF(D293='Scoring Keys'!$B$12,'Scoring Keys'!$D$12,IF(D293='Scoring Keys'!$B$13,'Scoring Keys'!$D$13,IF(D293='Scoring Keys'!$B$14,'Scoring Keys'!$D$14,IF(D293='Scoring Keys'!$B$15,'Scoring Keys'!$D$15,IF(D293='Scoring Keys'!$B$16,'Scoring Keys'!$D$16,0)))))</f>
        <v>0</v>
      </c>
      <c r="F293" s="57">
        <f t="shared" si="51"/>
        <v>0</v>
      </c>
      <c r="G293" s="136"/>
      <c r="H293" s="10" t="b">
        <f>OR(AND(C293='Scoring Keys'!$D$4,E293='Scoring Keys'!$D$14),AND(C293='Scoring Keys'!$D$4,E293='Scoring Keys'!$D$16),AND(C293='Scoring Keys'!$D$4,E293='Scoring Keys'!$D$17))</f>
        <v>0</v>
      </c>
      <c r="I293" s="10" t="b">
        <f>NOT(D293='Scoring Keys'!$B$18)</f>
        <v>0</v>
      </c>
      <c r="J293" s="150">
        <f t="shared" si="52"/>
        <v>1</v>
      </c>
      <c r="K293" s="150">
        <f t="shared" si="53"/>
        <v>0</v>
      </c>
    </row>
    <row r="294" spans="1:11" ht="30" customHeight="1">
      <c r="A294" s="19" t="s">
        <v>1447</v>
      </c>
      <c r="B294" s="137" t="s">
        <v>1713</v>
      </c>
      <c r="C294" s="57">
        <f>IF(B294='Scoring Keys'!$B$4,'Scoring Keys'!$D$4,IF(B294='Scoring Keys'!$B$5,'Scoring Keys'!$D$5,IF(B294='Scoring Keys'!$B$6,'Scoring Keys'!$D$6,IF(B294='Scoring Keys'!$B$7,'Scoring Keys'!$D$7,0))))</f>
        <v>0.9</v>
      </c>
      <c r="D294" s="127" t="s">
        <v>1766</v>
      </c>
      <c r="E294" s="57">
        <f>IF(D294='Scoring Keys'!$B$12,'Scoring Keys'!$D$12,IF(D294='Scoring Keys'!$B$13,'Scoring Keys'!$D$13,IF(D294='Scoring Keys'!$B$14,'Scoring Keys'!$D$14,IF(D294='Scoring Keys'!$B$15,'Scoring Keys'!$D$15,IF(D294='Scoring Keys'!$B$16,'Scoring Keys'!$D$16,0)))))</f>
        <v>0</v>
      </c>
      <c r="F294" s="57">
        <f t="shared" si="51"/>
        <v>0</v>
      </c>
      <c r="G294" s="136"/>
      <c r="H294" s="10" t="b">
        <f>OR(AND(C294='Scoring Keys'!$D$4,E294='Scoring Keys'!$D$14),AND(C294='Scoring Keys'!$D$4,E294='Scoring Keys'!$D$16),AND(C294='Scoring Keys'!$D$4,E294='Scoring Keys'!$D$17))</f>
        <v>0</v>
      </c>
      <c r="I294" s="10" t="b">
        <f>NOT(D294='Scoring Keys'!$B$18)</f>
        <v>0</v>
      </c>
      <c r="J294" s="150">
        <f t="shared" si="52"/>
        <v>1</v>
      </c>
      <c r="K294" s="150">
        <f t="shared" si="53"/>
        <v>0</v>
      </c>
    </row>
    <row r="295" spans="1:11" ht="51">
      <c r="A295" s="19" t="s">
        <v>1448</v>
      </c>
      <c r="B295" s="137" t="s">
        <v>1713</v>
      </c>
      <c r="C295" s="57">
        <f>IF(B295='Scoring Keys'!$B$4,'Scoring Keys'!$D$4,IF(B295='Scoring Keys'!$B$5,'Scoring Keys'!$D$5,IF(B295='Scoring Keys'!$B$6,'Scoring Keys'!$D$6,IF(B295='Scoring Keys'!$B$7,'Scoring Keys'!$D$7,0))))</f>
        <v>0.9</v>
      </c>
      <c r="D295" s="127" t="s">
        <v>1766</v>
      </c>
      <c r="E295" s="57">
        <f>IF(D295='Scoring Keys'!$B$12,'Scoring Keys'!$D$12,IF(D295='Scoring Keys'!$B$13,'Scoring Keys'!$D$13,IF(D295='Scoring Keys'!$B$14,'Scoring Keys'!$D$14,IF(D295='Scoring Keys'!$B$15,'Scoring Keys'!$D$15,IF(D295='Scoring Keys'!$B$16,'Scoring Keys'!$D$16,0)))))</f>
        <v>0</v>
      </c>
      <c r="F295" s="57">
        <f t="shared" si="51"/>
        <v>0</v>
      </c>
      <c r="G295" s="136"/>
      <c r="H295" s="10" t="b">
        <f>OR(AND(C295='Scoring Keys'!$D$4,E295='Scoring Keys'!$D$14),AND(C295='Scoring Keys'!$D$4,E295='Scoring Keys'!$D$16),AND(C295='Scoring Keys'!$D$4,E295='Scoring Keys'!$D$17))</f>
        <v>0</v>
      </c>
      <c r="I295" s="10" t="b">
        <f>NOT(D295='Scoring Keys'!$B$18)</f>
        <v>0</v>
      </c>
      <c r="J295" s="150">
        <f t="shared" si="52"/>
        <v>1</v>
      </c>
      <c r="K295" s="150">
        <f t="shared" si="53"/>
        <v>0</v>
      </c>
    </row>
    <row r="296" spans="1:11" ht="72.75" customHeight="1">
      <c r="A296" s="38" t="s">
        <v>1880</v>
      </c>
      <c r="B296" s="140"/>
      <c r="C296" s="294" t="s">
        <v>1406</v>
      </c>
      <c r="D296" s="295"/>
      <c r="E296" s="295"/>
      <c r="F296" s="295"/>
      <c r="G296" s="296"/>
    </row>
    <row r="297" spans="1:11" ht="30" customHeight="1">
      <c r="A297" s="19" t="s">
        <v>1449</v>
      </c>
      <c r="B297" s="137" t="s">
        <v>1713</v>
      </c>
      <c r="C297" s="57">
        <f>IF(B297='Scoring Keys'!$B$4,'Scoring Keys'!$D$4,IF(B297='Scoring Keys'!$B$5,'Scoring Keys'!$D$5,IF(B297='Scoring Keys'!$B$6,'Scoring Keys'!$D$6,IF(B297='Scoring Keys'!$B$7,'Scoring Keys'!$D$7,0))))</f>
        <v>0.9</v>
      </c>
      <c r="D297" s="127" t="s">
        <v>1766</v>
      </c>
      <c r="E297" s="57">
        <f>IF(D297='Scoring Keys'!$B$12,'Scoring Keys'!$D$12,IF(D297='Scoring Keys'!$B$13,'Scoring Keys'!$D$13,IF(D297='Scoring Keys'!$B$14,'Scoring Keys'!$D$14,IF(D297='Scoring Keys'!$B$15,'Scoring Keys'!$D$15,IF(D297='Scoring Keys'!$B$16,'Scoring Keys'!$D$16,0)))))</f>
        <v>0</v>
      </c>
      <c r="F297" s="57">
        <f t="shared" ref="F297:F329" si="54">C297*E297</f>
        <v>0</v>
      </c>
      <c r="G297" s="136"/>
      <c r="H297" s="10" t="b">
        <f>OR(AND(C297='Scoring Keys'!$D$4,E297='Scoring Keys'!$D$14),AND(C297='Scoring Keys'!$D$4,E297='Scoring Keys'!$D$16),AND(C297='Scoring Keys'!$D$4,E297='Scoring Keys'!$D$17))</f>
        <v>0</v>
      </c>
      <c r="I297" s="10" t="b">
        <f>NOT(D297='Scoring Keys'!$B$18)</f>
        <v>0</v>
      </c>
      <c r="J297" s="150">
        <f t="shared" ref="J297:J329" si="55">IF(I297,0,1)</f>
        <v>1</v>
      </c>
      <c r="K297" s="150">
        <f t="shared" ref="K297:K329" si="56">IF(AND(H297,(I297)),1,0)</f>
        <v>0</v>
      </c>
    </row>
    <row r="298" spans="1:11" ht="30" customHeight="1">
      <c r="A298" s="23" t="s">
        <v>1452</v>
      </c>
      <c r="B298" s="137" t="s">
        <v>600</v>
      </c>
      <c r="C298" s="57">
        <f>IF(B298='Scoring Keys'!$B$4,'Scoring Keys'!$D$4,IF(B298='Scoring Keys'!$B$5,'Scoring Keys'!$D$5,IF(B298='Scoring Keys'!$B$6,'Scoring Keys'!$D$6,IF(B298='Scoring Keys'!$B$7,'Scoring Keys'!$D$7,0))))</f>
        <v>1</v>
      </c>
      <c r="D298" s="127" t="s">
        <v>1766</v>
      </c>
      <c r="E298" s="57">
        <f>IF(D298='Scoring Keys'!$B$12,'Scoring Keys'!$D$12,IF(D298='Scoring Keys'!$B$13,'Scoring Keys'!$D$13,IF(D298='Scoring Keys'!$B$14,'Scoring Keys'!$D$14,IF(D298='Scoring Keys'!$B$15,'Scoring Keys'!$D$15,IF(D298='Scoring Keys'!$B$16,'Scoring Keys'!$D$16,0)))))</f>
        <v>0</v>
      </c>
      <c r="F298" s="57">
        <f t="shared" si="54"/>
        <v>0</v>
      </c>
      <c r="G298" s="136"/>
      <c r="H298" s="10" t="b">
        <f>OR(AND(C298='Scoring Keys'!$D$4,E298='Scoring Keys'!$D$14),AND(C298='Scoring Keys'!$D$4,E298='Scoring Keys'!$D$16),AND(C298='Scoring Keys'!$D$4,E298='Scoring Keys'!$D$17))</f>
        <v>1</v>
      </c>
      <c r="I298" s="10" t="b">
        <f>NOT(D298='Scoring Keys'!$B$18)</f>
        <v>0</v>
      </c>
      <c r="J298" s="150">
        <f t="shared" si="55"/>
        <v>1</v>
      </c>
      <c r="K298" s="150">
        <f t="shared" si="56"/>
        <v>0</v>
      </c>
    </row>
    <row r="299" spans="1:11" ht="30" customHeight="1">
      <c r="A299" s="23" t="s">
        <v>1453</v>
      </c>
      <c r="B299" s="137" t="s">
        <v>600</v>
      </c>
      <c r="C299" s="57">
        <f>IF(B299='Scoring Keys'!$B$4,'Scoring Keys'!$D$4,IF(B299='Scoring Keys'!$B$5,'Scoring Keys'!$D$5,IF(B299='Scoring Keys'!$B$6,'Scoring Keys'!$D$6,IF(B299='Scoring Keys'!$B$7,'Scoring Keys'!$D$7,0))))</f>
        <v>1</v>
      </c>
      <c r="D299" s="127" t="s">
        <v>1766</v>
      </c>
      <c r="E299" s="57">
        <f>IF(D299='Scoring Keys'!$B$12,'Scoring Keys'!$D$12,IF(D299='Scoring Keys'!$B$13,'Scoring Keys'!$D$13,IF(D299='Scoring Keys'!$B$14,'Scoring Keys'!$D$14,IF(D299='Scoring Keys'!$B$15,'Scoring Keys'!$D$15,IF(D299='Scoring Keys'!$B$16,'Scoring Keys'!$D$16,0)))))</f>
        <v>0</v>
      </c>
      <c r="F299" s="57">
        <f t="shared" si="54"/>
        <v>0</v>
      </c>
      <c r="G299" s="136"/>
      <c r="H299" s="10" t="b">
        <f>OR(AND(C299='Scoring Keys'!$D$4,E299='Scoring Keys'!$D$14),AND(C299='Scoring Keys'!$D$4,E299='Scoring Keys'!$D$16),AND(C299='Scoring Keys'!$D$4,E299='Scoring Keys'!$D$17))</f>
        <v>1</v>
      </c>
      <c r="I299" s="10" t="b">
        <f>NOT(D299='Scoring Keys'!$B$18)</f>
        <v>0</v>
      </c>
      <c r="J299" s="150">
        <f t="shared" si="55"/>
        <v>1</v>
      </c>
      <c r="K299" s="150">
        <f t="shared" si="56"/>
        <v>0</v>
      </c>
    </row>
    <row r="300" spans="1:11" ht="30" customHeight="1">
      <c r="A300" s="23" t="s">
        <v>1454</v>
      </c>
      <c r="B300" s="137" t="s">
        <v>1713</v>
      </c>
      <c r="C300" s="57">
        <f>IF(B300='Scoring Keys'!$B$4,'Scoring Keys'!$D$4,IF(B300='Scoring Keys'!$B$5,'Scoring Keys'!$D$5,IF(B300='Scoring Keys'!$B$6,'Scoring Keys'!$D$6,IF(B300='Scoring Keys'!$B$7,'Scoring Keys'!$D$7,0))))</f>
        <v>0.9</v>
      </c>
      <c r="D300" s="127" t="s">
        <v>1766</v>
      </c>
      <c r="E300" s="57">
        <f>IF(D300='Scoring Keys'!$B$12,'Scoring Keys'!$D$12,IF(D300='Scoring Keys'!$B$13,'Scoring Keys'!$D$13,IF(D300='Scoring Keys'!$B$14,'Scoring Keys'!$D$14,IF(D300='Scoring Keys'!$B$15,'Scoring Keys'!$D$15,IF(D300='Scoring Keys'!$B$16,'Scoring Keys'!$D$16,0)))))</f>
        <v>0</v>
      </c>
      <c r="F300" s="57">
        <f t="shared" si="54"/>
        <v>0</v>
      </c>
      <c r="G300" s="136"/>
      <c r="H300" s="10" t="b">
        <f>OR(AND(C300='Scoring Keys'!$D$4,E300='Scoring Keys'!$D$14),AND(C300='Scoring Keys'!$D$4,E300='Scoring Keys'!$D$16),AND(C300='Scoring Keys'!$D$4,E300='Scoring Keys'!$D$17))</f>
        <v>0</v>
      </c>
      <c r="I300" s="10" t="b">
        <f>NOT(D300='Scoring Keys'!$B$18)</f>
        <v>0</v>
      </c>
      <c r="J300" s="150">
        <f t="shared" si="55"/>
        <v>1</v>
      </c>
      <c r="K300" s="150">
        <f t="shared" si="56"/>
        <v>0</v>
      </c>
    </row>
    <row r="301" spans="1:11" ht="30" customHeight="1">
      <c r="A301" s="23" t="s">
        <v>1455</v>
      </c>
      <c r="B301" s="137" t="s">
        <v>600</v>
      </c>
      <c r="C301" s="57">
        <f>IF(B301='Scoring Keys'!$B$4,'Scoring Keys'!$D$4,IF(B301='Scoring Keys'!$B$5,'Scoring Keys'!$D$5,IF(B301='Scoring Keys'!$B$6,'Scoring Keys'!$D$6,IF(B301='Scoring Keys'!$B$7,'Scoring Keys'!$D$7,0))))</f>
        <v>1</v>
      </c>
      <c r="D301" s="127" t="s">
        <v>1766</v>
      </c>
      <c r="E301" s="57">
        <f>IF(D301='Scoring Keys'!$B$12,'Scoring Keys'!$D$12,IF(D301='Scoring Keys'!$B$13,'Scoring Keys'!$D$13,IF(D301='Scoring Keys'!$B$14,'Scoring Keys'!$D$14,IF(D301='Scoring Keys'!$B$15,'Scoring Keys'!$D$15,IF(D301='Scoring Keys'!$B$16,'Scoring Keys'!$D$16,0)))))</f>
        <v>0</v>
      </c>
      <c r="F301" s="57">
        <f t="shared" si="54"/>
        <v>0</v>
      </c>
      <c r="G301" s="136"/>
      <c r="H301" s="10" t="b">
        <f>OR(AND(C301='Scoring Keys'!$D$4,E301='Scoring Keys'!$D$14),AND(C301='Scoring Keys'!$D$4,E301='Scoring Keys'!$D$16),AND(C301='Scoring Keys'!$D$4,E301='Scoring Keys'!$D$17))</f>
        <v>1</v>
      </c>
      <c r="I301" s="10" t="b">
        <f>NOT(D301='Scoring Keys'!$B$18)</f>
        <v>0</v>
      </c>
      <c r="J301" s="150">
        <f t="shared" si="55"/>
        <v>1</v>
      </c>
      <c r="K301" s="150">
        <f t="shared" si="56"/>
        <v>0</v>
      </c>
    </row>
    <row r="302" spans="1:11" ht="30" customHeight="1">
      <c r="A302" s="23" t="s">
        <v>1456</v>
      </c>
      <c r="B302" s="137" t="s">
        <v>600</v>
      </c>
      <c r="C302" s="57">
        <f>IF(B302='Scoring Keys'!$B$4,'Scoring Keys'!$D$4,IF(B302='Scoring Keys'!$B$5,'Scoring Keys'!$D$5,IF(B302='Scoring Keys'!$B$6,'Scoring Keys'!$D$6,IF(B302='Scoring Keys'!$B$7,'Scoring Keys'!$D$7,0))))</f>
        <v>1</v>
      </c>
      <c r="D302" s="127" t="s">
        <v>1766</v>
      </c>
      <c r="E302" s="57">
        <f>IF(D302='Scoring Keys'!$B$12,'Scoring Keys'!$D$12,IF(D302='Scoring Keys'!$B$13,'Scoring Keys'!$D$13,IF(D302='Scoring Keys'!$B$14,'Scoring Keys'!$D$14,IF(D302='Scoring Keys'!$B$15,'Scoring Keys'!$D$15,IF(D302='Scoring Keys'!$B$16,'Scoring Keys'!$D$16,0)))))</f>
        <v>0</v>
      </c>
      <c r="F302" s="57">
        <f t="shared" si="54"/>
        <v>0</v>
      </c>
      <c r="G302" s="136"/>
      <c r="H302" s="10" t="b">
        <f>OR(AND(C302='Scoring Keys'!$D$4,E302='Scoring Keys'!$D$14),AND(C302='Scoring Keys'!$D$4,E302='Scoring Keys'!$D$16),AND(C302='Scoring Keys'!$D$4,E302='Scoring Keys'!$D$17))</f>
        <v>1</v>
      </c>
      <c r="I302" s="10" t="b">
        <f>NOT(D302='Scoring Keys'!$B$18)</f>
        <v>0</v>
      </c>
      <c r="J302" s="150">
        <f t="shared" si="55"/>
        <v>1</v>
      </c>
      <c r="K302" s="150">
        <f t="shared" si="56"/>
        <v>0</v>
      </c>
    </row>
    <row r="303" spans="1:11" ht="30" customHeight="1">
      <c r="A303" s="23" t="s">
        <v>1457</v>
      </c>
      <c r="B303" s="137" t="s">
        <v>1713</v>
      </c>
      <c r="C303" s="57">
        <f>IF(B303='Scoring Keys'!$B$4,'Scoring Keys'!$D$4,IF(B303='Scoring Keys'!$B$5,'Scoring Keys'!$D$5,IF(B303='Scoring Keys'!$B$6,'Scoring Keys'!$D$6,IF(B303='Scoring Keys'!$B$7,'Scoring Keys'!$D$7,0))))</f>
        <v>0.9</v>
      </c>
      <c r="D303" s="127" t="s">
        <v>1766</v>
      </c>
      <c r="E303" s="57">
        <f>IF(D303='Scoring Keys'!$B$12,'Scoring Keys'!$D$12,IF(D303='Scoring Keys'!$B$13,'Scoring Keys'!$D$13,IF(D303='Scoring Keys'!$B$14,'Scoring Keys'!$D$14,IF(D303='Scoring Keys'!$B$15,'Scoring Keys'!$D$15,IF(D303='Scoring Keys'!$B$16,'Scoring Keys'!$D$16,0)))))</f>
        <v>0</v>
      </c>
      <c r="F303" s="57">
        <f t="shared" si="54"/>
        <v>0</v>
      </c>
      <c r="G303" s="136"/>
      <c r="H303" s="10" t="b">
        <f>OR(AND(C303='Scoring Keys'!$D$4,E303='Scoring Keys'!$D$14),AND(C303='Scoring Keys'!$D$4,E303='Scoring Keys'!$D$16),AND(C303='Scoring Keys'!$D$4,E303='Scoring Keys'!$D$17))</f>
        <v>0</v>
      </c>
      <c r="I303" s="10" t="b">
        <f>NOT(D303='Scoring Keys'!$B$18)</f>
        <v>0</v>
      </c>
      <c r="J303" s="150">
        <f t="shared" si="55"/>
        <v>1</v>
      </c>
      <c r="K303" s="150">
        <f t="shared" si="56"/>
        <v>0</v>
      </c>
    </row>
    <row r="304" spans="1:11" ht="30" customHeight="1">
      <c r="A304" s="23" t="s">
        <v>1458</v>
      </c>
      <c r="B304" s="137" t="s">
        <v>1713</v>
      </c>
      <c r="C304" s="57">
        <f>IF(B304='Scoring Keys'!$B$4,'Scoring Keys'!$D$4,IF(B304='Scoring Keys'!$B$5,'Scoring Keys'!$D$5,IF(B304='Scoring Keys'!$B$6,'Scoring Keys'!$D$6,IF(B304='Scoring Keys'!$B$7,'Scoring Keys'!$D$7,0))))</f>
        <v>0.9</v>
      </c>
      <c r="D304" s="127" t="s">
        <v>1766</v>
      </c>
      <c r="E304" s="57">
        <f>IF(D304='Scoring Keys'!$B$12,'Scoring Keys'!$D$12,IF(D304='Scoring Keys'!$B$13,'Scoring Keys'!$D$13,IF(D304='Scoring Keys'!$B$14,'Scoring Keys'!$D$14,IF(D304='Scoring Keys'!$B$15,'Scoring Keys'!$D$15,IF(D304='Scoring Keys'!$B$16,'Scoring Keys'!$D$16,0)))))</f>
        <v>0</v>
      </c>
      <c r="F304" s="57">
        <f t="shared" si="54"/>
        <v>0</v>
      </c>
      <c r="G304" s="136"/>
      <c r="H304" s="10" t="b">
        <f>OR(AND(C304='Scoring Keys'!$D$4,E304='Scoring Keys'!$D$14),AND(C304='Scoring Keys'!$D$4,E304='Scoring Keys'!$D$16),AND(C304='Scoring Keys'!$D$4,E304='Scoring Keys'!$D$17))</f>
        <v>0</v>
      </c>
      <c r="I304" s="10" t="b">
        <f>NOT(D304='Scoring Keys'!$B$18)</f>
        <v>0</v>
      </c>
      <c r="J304" s="150">
        <f t="shared" si="55"/>
        <v>1</v>
      </c>
      <c r="K304" s="150">
        <f t="shared" si="56"/>
        <v>0</v>
      </c>
    </row>
    <row r="305" spans="1:11" ht="30" customHeight="1">
      <c r="A305" s="23" t="s">
        <v>1459</v>
      </c>
      <c r="B305" s="137" t="s">
        <v>1713</v>
      </c>
      <c r="C305" s="57">
        <f>IF(B305='Scoring Keys'!$B$4,'Scoring Keys'!$D$4,IF(B305='Scoring Keys'!$B$5,'Scoring Keys'!$D$5,IF(B305='Scoring Keys'!$B$6,'Scoring Keys'!$D$6,IF(B305='Scoring Keys'!$B$7,'Scoring Keys'!$D$7,0))))</f>
        <v>0.9</v>
      </c>
      <c r="D305" s="127" t="s">
        <v>1766</v>
      </c>
      <c r="E305" s="57">
        <f>IF(D305='Scoring Keys'!$B$12,'Scoring Keys'!$D$12,IF(D305='Scoring Keys'!$B$13,'Scoring Keys'!$D$13,IF(D305='Scoring Keys'!$B$14,'Scoring Keys'!$D$14,IF(D305='Scoring Keys'!$B$15,'Scoring Keys'!$D$15,IF(D305='Scoring Keys'!$B$16,'Scoring Keys'!$D$16,0)))))</f>
        <v>0</v>
      </c>
      <c r="F305" s="57">
        <f t="shared" si="54"/>
        <v>0</v>
      </c>
      <c r="G305" s="136"/>
      <c r="H305" s="10" t="b">
        <f>OR(AND(C305='Scoring Keys'!$D$4,E305='Scoring Keys'!$D$14),AND(C305='Scoring Keys'!$D$4,E305='Scoring Keys'!$D$16),AND(C305='Scoring Keys'!$D$4,E305='Scoring Keys'!$D$17))</f>
        <v>0</v>
      </c>
      <c r="I305" s="10" t="b">
        <f>NOT(D305='Scoring Keys'!$B$18)</f>
        <v>0</v>
      </c>
      <c r="J305" s="150">
        <f t="shared" si="55"/>
        <v>1</v>
      </c>
      <c r="K305" s="150">
        <f t="shared" si="56"/>
        <v>0</v>
      </c>
    </row>
    <row r="306" spans="1:11" ht="30" customHeight="1">
      <c r="A306" s="23" t="s">
        <v>1460</v>
      </c>
      <c r="B306" s="137" t="s">
        <v>1713</v>
      </c>
      <c r="C306" s="57">
        <f>IF(B306='Scoring Keys'!$B$4,'Scoring Keys'!$D$4,IF(B306='Scoring Keys'!$B$5,'Scoring Keys'!$D$5,IF(B306='Scoring Keys'!$B$6,'Scoring Keys'!$D$6,IF(B306='Scoring Keys'!$B$7,'Scoring Keys'!$D$7,0))))</f>
        <v>0.9</v>
      </c>
      <c r="D306" s="127" t="s">
        <v>1766</v>
      </c>
      <c r="E306" s="57">
        <f>IF(D306='Scoring Keys'!$B$12,'Scoring Keys'!$D$12,IF(D306='Scoring Keys'!$B$13,'Scoring Keys'!$D$13,IF(D306='Scoring Keys'!$B$14,'Scoring Keys'!$D$14,IF(D306='Scoring Keys'!$B$15,'Scoring Keys'!$D$15,IF(D306='Scoring Keys'!$B$16,'Scoring Keys'!$D$16,0)))))</f>
        <v>0</v>
      </c>
      <c r="F306" s="57">
        <f t="shared" si="54"/>
        <v>0</v>
      </c>
      <c r="G306" s="136"/>
      <c r="H306" s="10" t="b">
        <f>OR(AND(C306='Scoring Keys'!$D$4,E306='Scoring Keys'!$D$14),AND(C306='Scoring Keys'!$D$4,E306='Scoring Keys'!$D$16),AND(C306='Scoring Keys'!$D$4,E306='Scoring Keys'!$D$17))</f>
        <v>0</v>
      </c>
      <c r="I306" s="10" t="b">
        <f>NOT(D306='Scoring Keys'!$B$18)</f>
        <v>0</v>
      </c>
      <c r="J306" s="150">
        <f t="shared" si="55"/>
        <v>1</v>
      </c>
      <c r="K306" s="150">
        <f t="shared" si="56"/>
        <v>0</v>
      </c>
    </row>
    <row r="307" spans="1:11" ht="30" customHeight="1">
      <c r="A307" s="23" t="s">
        <v>1461</v>
      </c>
      <c r="B307" s="137" t="s">
        <v>1713</v>
      </c>
      <c r="C307" s="57">
        <f>IF(B307='Scoring Keys'!$B$4,'Scoring Keys'!$D$4,IF(B307='Scoring Keys'!$B$5,'Scoring Keys'!$D$5,IF(B307='Scoring Keys'!$B$6,'Scoring Keys'!$D$6,IF(B307='Scoring Keys'!$B$7,'Scoring Keys'!$D$7,0))))</f>
        <v>0.9</v>
      </c>
      <c r="D307" s="127" t="s">
        <v>1766</v>
      </c>
      <c r="E307" s="57">
        <f>IF(D307='Scoring Keys'!$B$12,'Scoring Keys'!$D$12,IF(D307='Scoring Keys'!$B$13,'Scoring Keys'!$D$13,IF(D307='Scoring Keys'!$B$14,'Scoring Keys'!$D$14,IF(D307='Scoring Keys'!$B$15,'Scoring Keys'!$D$15,IF(D307='Scoring Keys'!$B$16,'Scoring Keys'!$D$16,0)))))</f>
        <v>0</v>
      </c>
      <c r="F307" s="57">
        <f t="shared" si="54"/>
        <v>0</v>
      </c>
      <c r="G307" s="136"/>
      <c r="H307" s="10" t="b">
        <f>OR(AND(C307='Scoring Keys'!$D$4,E307='Scoring Keys'!$D$14),AND(C307='Scoring Keys'!$D$4,E307='Scoring Keys'!$D$16),AND(C307='Scoring Keys'!$D$4,E307='Scoring Keys'!$D$17))</f>
        <v>0</v>
      </c>
      <c r="I307" s="10" t="b">
        <f>NOT(D307='Scoring Keys'!$B$18)</f>
        <v>0</v>
      </c>
      <c r="J307" s="150">
        <f t="shared" si="55"/>
        <v>1</v>
      </c>
      <c r="K307" s="150">
        <f t="shared" si="56"/>
        <v>0</v>
      </c>
    </row>
    <row r="308" spans="1:11" ht="30" customHeight="1">
      <c r="A308" s="23" t="s">
        <v>1462</v>
      </c>
      <c r="B308" s="137" t="s">
        <v>1713</v>
      </c>
      <c r="C308" s="57">
        <f>IF(B308='Scoring Keys'!$B$4,'Scoring Keys'!$D$4,IF(B308='Scoring Keys'!$B$5,'Scoring Keys'!$D$5,IF(B308='Scoring Keys'!$B$6,'Scoring Keys'!$D$6,IF(B308='Scoring Keys'!$B$7,'Scoring Keys'!$D$7,0))))</f>
        <v>0.9</v>
      </c>
      <c r="D308" s="127" t="s">
        <v>1766</v>
      </c>
      <c r="E308" s="57">
        <f>IF(D308='Scoring Keys'!$B$12,'Scoring Keys'!$D$12,IF(D308='Scoring Keys'!$B$13,'Scoring Keys'!$D$13,IF(D308='Scoring Keys'!$B$14,'Scoring Keys'!$D$14,IF(D308='Scoring Keys'!$B$15,'Scoring Keys'!$D$15,IF(D308='Scoring Keys'!$B$16,'Scoring Keys'!$D$16,0)))))</f>
        <v>0</v>
      </c>
      <c r="F308" s="57">
        <f t="shared" si="54"/>
        <v>0</v>
      </c>
      <c r="G308" s="136"/>
      <c r="H308" s="10" t="b">
        <f>OR(AND(C308='Scoring Keys'!$D$4,E308='Scoring Keys'!$D$14),AND(C308='Scoring Keys'!$D$4,E308='Scoring Keys'!$D$16),AND(C308='Scoring Keys'!$D$4,E308='Scoring Keys'!$D$17))</f>
        <v>0</v>
      </c>
      <c r="I308" s="10" t="b">
        <f>NOT(D308='Scoring Keys'!$B$18)</f>
        <v>0</v>
      </c>
      <c r="J308" s="150">
        <f t="shared" si="55"/>
        <v>1</v>
      </c>
      <c r="K308" s="150">
        <f t="shared" si="56"/>
        <v>0</v>
      </c>
    </row>
    <row r="309" spans="1:11" ht="30" customHeight="1">
      <c r="A309" s="23" t="s">
        <v>1463</v>
      </c>
      <c r="B309" s="137" t="s">
        <v>1713</v>
      </c>
      <c r="C309" s="57">
        <f>IF(B309='Scoring Keys'!$B$4,'Scoring Keys'!$D$4,IF(B309='Scoring Keys'!$B$5,'Scoring Keys'!$D$5,IF(B309='Scoring Keys'!$B$6,'Scoring Keys'!$D$6,IF(B309='Scoring Keys'!$B$7,'Scoring Keys'!$D$7,0))))</f>
        <v>0.9</v>
      </c>
      <c r="D309" s="127" t="s">
        <v>1766</v>
      </c>
      <c r="E309" s="57">
        <f>IF(D309='Scoring Keys'!$B$12,'Scoring Keys'!$D$12,IF(D309='Scoring Keys'!$B$13,'Scoring Keys'!$D$13,IF(D309='Scoring Keys'!$B$14,'Scoring Keys'!$D$14,IF(D309='Scoring Keys'!$B$15,'Scoring Keys'!$D$15,IF(D309='Scoring Keys'!$B$16,'Scoring Keys'!$D$16,0)))))</f>
        <v>0</v>
      </c>
      <c r="F309" s="57">
        <f t="shared" si="54"/>
        <v>0</v>
      </c>
      <c r="G309" s="136"/>
      <c r="H309" s="10" t="b">
        <f>OR(AND(C309='Scoring Keys'!$D$4,E309='Scoring Keys'!$D$14),AND(C309='Scoring Keys'!$D$4,E309='Scoring Keys'!$D$16),AND(C309='Scoring Keys'!$D$4,E309='Scoring Keys'!$D$17))</f>
        <v>0</v>
      </c>
      <c r="I309" s="10" t="b">
        <f>NOT(D309='Scoring Keys'!$B$18)</f>
        <v>0</v>
      </c>
      <c r="J309" s="150">
        <f t="shared" si="55"/>
        <v>1</v>
      </c>
      <c r="K309" s="150">
        <f t="shared" si="56"/>
        <v>0</v>
      </c>
    </row>
    <row r="310" spans="1:11" ht="30" customHeight="1">
      <c r="A310" s="23" t="s">
        <v>1464</v>
      </c>
      <c r="B310" s="137" t="s">
        <v>1713</v>
      </c>
      <c r="C310" s="57">
        <f>IF(B310='Scoring Keys'!$B$4,'Scoring Keys'!$D$4,IF(B310='Scoring Keys'!$B$5,'Scoring Keys'!$D$5,IF(B310='Scoring Keys'!$B$6,'Scoring Keys'!$D$6,IF(B310='Scoring Keys'!$B$7,'Scoring Keys'!$D$7,0))))</f>
        <v>0.9</v>
      </c>
      <c r="D310" s="127" t="s">
        <v>1766</v>
      </c>
      <c r="E310" s="57">
        <f>IF(D310='Scoring Keys'!$B$12,'Scoring Keys'!$D$12,IF(D310='Scoring Keys'!$B$13,'Scoring Keys'!$D$13,IF(D310='Scoring Keys'!$B$14,'Scoring Keys'!$D$14,IF(D310='Scoring Keys'!$B$15,'Scoring Keys'!$D$15,IF(D310='Scoring Keys'!$B$16,'Scoring Keys'!$D$16,0)))))</f>
        <v>0</v>
      </c>
      <c r="F310" s="57">
        <f t="shared" si="54"/>
        <v>0</v>
      </c>
      <c r="G310" s="136"/>
      <c r="H310" s="10" t="b">
        <f>OR(AND(C310='Scoring Keys'!$D$4,E310='Scoring Keys'!$D$14),AND(C310='Scoring Keys'!$D$4,E310='Scoring Keys'!$D$16),AND(C310='Scoring Keys'!$D$4,E310='Scoring Keys'!$D$17))</f>
        <v>0</v>
      </c>
      <c r="I310" s="10" t="b">
        <f>NOT(D310='Scoring Keys'!$B$18)</f>
        <v>0</v>
      </c>
      <c r="J310" s="150">
        <f t="shared" si="55"/>
        <v>1</v>
      </c>
      <c r="K310" s="150">
        <f t="shared" si="56"/>
        <v>0</v>
      </c>
    </row>
    <row r="311" spans="1:11" ht="30" customHeight="1">
      <c r="A311" s="23" t="s">
        <v>1465</v>
      </c>
      <c r="B311" s="137" t="s">
        <v>1713</v>
      </c>
      <c r="C311" s="57">
        <f>IF(B311='Scoring Keys'!$B$4,'Scoring Keys'!$D$4,IF(B311='Scoring Keys'!$B$5,'Scoring Keys'!$D$5,IF(B311='Scoring Keys'!$B$6,'Scoring Keys'!$D$6,IF(B311='Scoring Keys'!$B$7,'Scoring Keys'!$D$7,0))))</f>
        <v>0.9</v>
      </c>
      <c r="D311" s="127" t="s">
        <v>1766</v>
      </c>
      <c r="E311" s="57">
        <f>IF(D311='Scoring Keys'!$B$12,'Scoring Keys'!$D$12,IF(D311='Scoring Keys'!$B$13,'Scoring Keys'!$D$13,IF(D311='Scoring Keys'!$B$14,'Scoring Keys'!$D$14,IF(D311='Scoring Keys'!$B$15,'Scoring Keys'!$D$15,IF(D311='Scoring Keys'!$B$16,'Scoring Keys'!$D$16,0)))))</f>
        <v>0</v>
      </c>
      <c r="F311" s="57">
        <f t="shared" si="54"/>
        <v>0</v>
      </c>
      <c r="G311" s="136"/>
      <c r="H311" s="10" t="b">
        <f>OR(AND(C311='Scoring Keys'!$D$4,E311='Scoring Keys'!$D$14),AND(C311='Scoring Keys'!$D$4,E311='Scoring Keys'!$D$16),AND(C311='Scoring Keys'!$D$4,E311='Scoring Keys'!$D$17))</f>
        <v>0</v>
      </c>
      <c r="I311" s="10" t="b">
        <f>NOT(D311='Scoring Keys'!$B$18)</f>
        <v>0</v>
      </c>
      <c r="J311" s="150">
        <f t="shared" si="55"/>
        <v>1</v>
      </c>
      <c r="K311" s="150">
        <f t="shared" si="56"/>
        <v>0</v>
      </c>
    </row>
    <row r="312" spans="1:11" ht="30" customHeight="1">
      <c r="A312" s="23" t="s">
        <v>1466</v>
      </c>
      <c r="B312" s="137" t="s">
        <v>1713</v>
      </c>
      <c r="C312" s="57">
        <f>IF(B312='Scoring Keys'!$B$4,'Scoring Keys'!$D$4,IF(B312='Scoring Keys'!$B$5,'Scoring Keys'!$D$5,IF(B312='Scoring Keys'!$B$6,'Scoring Keys'!$D$6,IF(B312='Scoring Keys'!$B$7,'Scoring Keys'!$D$7,0))))</f>
        <v>0.9</v>
      </c>
      <c r="D312" s="127" t="s">
        <v>1766</v>
      </c>
      <c r="E312" s="57">
        <f>IF(D312='Scoring Keys'!$B$12,'Scoring Keys'!$D$12,IF(D312='Scoring Keys'!$B$13,'Scoring Keys'!$D$13,IF(D312='Scoring Keys'!$B$14,'Scoring Keys'!$D$14,IF(D312='Scoring Keys'!$B$15,'Scoring Keys'!$D$15,IF(D312='Scoring Keys'!$B$16,'Scoring Keys'!$D$16,0)))))</f>
        <v>0</v>
      </c>
      <c r="F312" s="57">
        <f t="shared" si="54"/>
        <v>0</v>
      </c>
      <c r="G312" s="136"/>
      <c r="H312" s="10" t="b">
        <f>OR(AND(C312='Scoring Keys'!$D$4,E312='Scoring Keys'!$D$14),AND(C312='Scoring Keys'!$D$4,E312='Scoring Keys'!$D$16),AND(C312='Scoring Keys'!$D$4,E312='Scoring Keys'!$D$17))</f>
        <v>0</v>
      </c>
      <c r="I312" s="10" t="b">
        <f>NOT(D312='Scoring Keys'!$B$18)</f>
        <v>0</v>
      </c>
      <c r="J312" s="150">
        <f t="shared" si="55"/>
        <v>1</v>
      </c>
      <c r="K312" s="150">
        <f t="shared" si="56"/>
        <v>0</v>
      </c>
    </row>
    <row r="313" spans="1:11" ht="30" customHeight="1">
      <c r="A313" s="23" t="s">
        <v>1467</v>
      </c>
      <c r="B313" s="137" t="s">
        <v>1713</v>
      </c>
      <c r="C313" s="57">
        <f>IF(B313='Scoring Keys'!$B$4,'Scoring Keys'!$D$4,IF(B313='Scoring Keys'!$B$5,'Scoring Keys'!$D$5,IF(B313='Scoring Keys'!$B$6,'Scoring Keys'!$D$6,IF(B313='Scoring Keys'!$B$7,'Scoring Keys'!$D$7,0))))</f>
        <v>0.9</v>
      </c>
      <c r="D313" s="127" t="s">
        <v>1766</v>
      </c>
      <c r="E313" s="57">
        <f>IF(D313='Scoring Keys'!$B$12,'Scoring Keys'!$D$12,IF(D313='Scoring Keys'!$B$13,'Scoring Keys'!$D$13,IF(D313='Scoring Keys'!$B$14,'Scoring Keys'!$D$14,IF(D313='Scoring Keys'!$B$15,'Scoring Keys'!$D$15,IF(D313='Scoring Keys'!$B$16,'Scoring Keys'!$D$16,0)))))</f>
        <v>0</v>
      </c>
      <c r="F313" s="57">
        <f t="shared" si="54"/>
        <v>0</v>
      </c>
      <c r="G313" s="136"/>
      <c r="H313" s="10" t="b">
        <f>OR(AND(C313='Scoring Keys'!$D$4,E313='Scoring Keys'!$D$14),AND(C313='Scoring Keys'!$D$4,E313='Scoring Keys'!$D$16),AND(C313='Scoring Keys'!$D$4,E313='Scoring Keys'!$D$17))</f>
        <v>0</v>
      </c>
      <c r="I313" s="10" t="b">
        <f>NOT(D313='Scoring Keys'!$B$18)</f>
        <v>0</v>
      </c>
      <c r="J313" s="150">
        <f t="shared" si="55"/>
        <v>1</v>
      </c>
      <c r="K313" s="150">
        <f t="shared" si="56"/>
        <v>0</v>
      </c>
    </row>
    <row r="314" spans="1:11" ht="30" customHeight="1">
      <c r="A314" s="23" t="s">
        <v>1468</v>
      </c>
      <c r="B314" s="137" t="s">
        <v>1713</v>
      </c>
      <c r="C314" s="57">
        <f>IF(B314='Scoring Keys'!$B$4,'Scoring Keys'!$D$4,IF(B314='Scoring Keys'!$B$5,'Scoring Keys'!$D$5,IF(B314='Scoring Keys'!$B$6,'Scoring Keys'!$D$6,IF(B314='Scoring Keys'!$B$7,'Scoring Keys'!$D$7,0))))</f>
        <v>0.9</v>
      </c>
      <c r="D314" s="127" t="s">
        <v>1766</v>
      </c>
      <c r="E314" s="57">
        <f>IF(D314='Scoring Keys'!$B$12,'Scoring Keys'!$D$12,IF(D314='Scoring Keys'!$B$13,'Scoring Keys'!$D$13,IF(D314='Scoring Keys'!$B$14,'Scoring Keys'!$D$14,IF(D314='Scoring Keys'!$B$15,'Scoring Keys'!$D$15,IF(D314='Scoring Keys'!$B$16,'Scoring Keys'!$D$16,0)))))</f>
        <v>0</v>
      </c>
      <c r="F314" s="57">
        <f t="shared" si="54"/>
        <v>0</v>
      </c>
      <c r="G314" s="136"/>
      <c r="H314" s="10" t="b">
        <f>OR(AND(C314='Scoring Keys'!$D$4,E314='Scoring Keys'!$D$14),AND(C314='Scoring Keys'!$D$4,E314='Scoring Keys'!$D$16),AND(C314='Scoring Keys'!$D$4,E314='Scoring Keys'!$D$17))</f>
        <v>0</v>
      </c>
      <c r="I314" s="10" t="b">
        <f>NOT(D314='Scoring Keys'!$B$18)</f>
        <v>0</v>
      </c>
      <c r="J314" s="150">
        <f t="shared" si="55"/>
        <v>1</v>
      </c>
      <c r="K314" s="150">
        <f t="shared" si="56"/>
        <v>0</v>
      </c>
    </row>
    <row r="315" spans="1:11" ht="30" customHeight="1">
      <c r="A315" s="23" t="s">
        <v>1469</v>
      </c>
      <c r="B315" s="137" t="s">
        <v>600</v>
      </c>
      <c r="C315" s="57">
        <f>IF(B315='Scoring Keys'!$B$4,'Scoring Keys'!$D$4,IF(B315='Scoring Keys'!$B$5,'Scoring Keys'!$D$5,IF(B315='Scoring Keys'!$B$6,'Scoring Keys'!$D$6,IF(B315='Scoring Keys'!$B$7,'Scoring Keys'!$D$7,0))))</f>
        <v>1</v>
      </c>
      <c r="D315" s="127" t="s">
        <v>1766</v>
      </c>
      <c r="E315" s="57">
        <f>IF(D315='Scoring Keys'!$B$12,'Scoring Keys'!$D$12,IF(D315='Scoring Keys'!$B$13,'Scoring Keys'!$D$13,IF(D315='Scoring Keys'!$B$14,'Scoring Keys'!$D$14,IF(D315='Scoring Keys'!$B$15,'Scoring Keys'!$D$15,IF(D315='Scoring Keys'!$B$16,'Scoring Keys'!$D$16,0)))))</f>
        <v>0</v>
      </c>
      <c r="F315" s="57">
        <f t="shared" si="54"/>
        <v>0</v>
      </c>
      <c r="G315" s="136"/>
      <c r="H315" s="10" t="b">
        <f>OR(AND(C315='Scoring Keys'!$D$4,E315='Scoring Keys'!$D$14),AND(C315='Scoring Keys'!$D$4,E315='Scoring Keys'!$D$16),AND(C315='Scoring Keys'!$D$4,E315='Scoring Keys'!$D$17))</f>
        <v>1</v>
      </c>
      <c r="I315" s="10" t="b">
        <f>NOT(D315='Scoring Keys'!$B$18)</f>
        <v>0</v>
      </c>
      <c r="J315" s="150">
        <f t="shared" si="55"/>
        <v>1</v>
      </c>
      <c r="K315" s="150">
        <f t="shared" si="56"/>
        <v>0</v>
      </c>
    </row>
    <row r="316" spans="1:11" ht="30" customHeight="1">
      <c r="A316" s="23" t="s">
        <v>1470</v>
      </c>
      <c r="B316" s="137" t="s">
        <v>600</v>
      </c>
      <c r="C316" s="57">
        <f>IF(B316='Scoring Keys'!$B$4,'Scoring Keys'!$D$4,IF(B316='Scoring Keys'!$B$5,'Scoring Keys'!$D$5,IF(B316='Scoring Keys'!$B$6,'Scoring Keys'!$D$6,IF(B316='Scoring Keys'!$B$7,'Scoring Keys'!$D$7,0))))</f>
        <v>1</v>
      </c>
      <c r="D316" s="127" t="s">
        <v>1766</v>
      </c>
      <c r="E316" s="57">
        <f>IF(D316='Scoring Keys'!$B$12,'Scoring Keys'!$D$12,IF(D316='Scoring Keys'!$B$13,'Scoring Keys'!$D$13,IF(D316='Scoring Keys'!$B$14,'Scoring Keys'!$D$14,IF(D316='Scoring Keys'!$B$15,'Scoring Keys'!$D$15,IF(D316='Scoring Keys'!$B$16,'Scoring Keys'!$D$16,0)))))</f>
        <v>0</v>
      </c>
      <c r="F316" s="57">
        <f t="shared" si="54"/>
        <v>0</v>
      </c>
      <c r="G316" s="136"/>
      <c r="H316" s="10" t="b">
        <f>OR(AND(C316='Scoring Keys'!$D$4,E316='Scoring Keys'!$D$14),AND(C316='Scoring Keys'!$D$4,E316='Scoring Keys'!$D$16),AND(C316='Scoring Keys'!$D$4,E316='Scoring Keys'!$D$17))</f>
        <v>1</v>
      </c>
      <c r="I316" s="10" t="b">
        <f>NOT(D316='Scoring Keys'!$B$18)</f>
        <v>0</v>
      </c>
      <c r="J316" s="150">
        <f t="shared" si="55"/>
        <v>1</v>
      </c>
      <c r="K316" s="150">
        <f t="shared" si="56"/>
        <v>0</v>
      </c>
    </row>
    <row r="317" spans="1:11" ht="30" customHeight="1">
      <c r="A317" s="23" t="s">
        <v>1471</v>
      </c>
      <c r="B317" s="137" t="s">
        <v>1713</v>
      </c>
      <c r="C317" s="57">
        <f>IF(B317='Scoring Keys'!$B$4,'Scoring Keys'!$D$4,IF(B317='Scoring Keys'!$B$5,'Scoring Keys'!$D$5,IF(B317='Scoring Keys'!$B$6,'Scoring Keys'!$D$6,IF(B317='Scoring Keys'!$B$7,'Scoring Keys'!$D$7,0))))</f>
        <v>0.9</v>
      </c>
      <c r="D317" s="127" t="s">
        <v>1766</v>
      </c>
      <c r="E317" s="57">
        <f>IF(D317='Scoring Keys'!$B$12,'Scoring Keys'!$D$12,IF(D317='Scoring Keys'!$B$13,'Scoring Keys'!$D$13,IF(D317='Scoring Keys'!$B$14,'Scoring Keys'!$D$14,IF(D317='Scoring Keys'!$B$15,'Scoring Keys'!$D$15,IF(D317='Scoring Keys'!$B$16,'Scoring Keys'!$D$16,0)))))</f>
        <v>0</v>
      </c>
      <c r="F317" s="57">
        <f t="shared" si="54"/>
        <v>0</v>
      </c>
      <c r="G317" s="136"/>
      <c r="H317" s="10" t="b">
        <f>OR(AND(C317='Scoring Keys'!$D$4,E317='Scoring Keys'!$D$14),AND(C317='Scoring Keys'!$D$4,E317='Scoring Keys'!$D$16),AND(C317='Scoring Keys'!$D$4,E317='Scoring Keys'!$D$17))</f>
        <v>0</v>
      </c>
      <c r="I317" s="10" t="b">
        <f>NOT(D317='Scoring Keys'!$B$18)</f>
        <v>0</v>
      </c>
      <c r="J317" s="150">
        <f t="shared" si="55"/>
        <v>1</v>
      </c>
      <c r="K317" s="150">
        <f t="shared" si="56"/>
        <v>0</v>
      </c>
    </row>
    <row r="318" spans="1:11" ht="30" customHeight="1">
      <c r="A318" s="23" t="s">
        <v>1472</v>
      </c>
      <c r="B318" s="137" t="s">
        <v>1713</v>
      </c>
      <c r="C318" s="57">
        <f>IF(B318='Scoring Keys'!$B$4,'Scoring Keys'!$D$4,IF(B318='Scoring Keys'!$B$5,'Scoring Keys'!$D$5,IF(B318='Scoring Keys'!$B$6,'Scoring Keys'!$D$6,IF(B318='Scoring Keys'!$B$7,'Scoring Keys'!$D$7,0))))</f>
        <v>0.9</v>
      </c>
      <c r="D318" s="127" t="s">
        <v>1766</v>
      </c>
      <c r="E318" s="57">
        <f>IF(D318='Scoring Keys'!$B$12,'Scoring Keys'!$D$12,IF(D318='Scoring Keys'!$B$13,'Scoring Keys'!$D$13,IF(D318='Scoring Keys'!$B$14,'Scoring Keys'!$D$14,IF(D318='Scoring Keys'!$B$15,'Scoring Keys'!$D$15,IF(D318='Scoring Keys'!$B$16,'Scoring Keys'!$D$16,0)))))</f>
        <v>0</v>
      </c>
      <c r="F318" s="57">
        <f t="shared" si="54"/>
        <v>0</v>
      </c>
      <c r="G318" s="136"/>
      <c r="H318" s="10" t="b">
        <f>OR(AND(C318='Scoring Keys'!$D$4,E318='Scoring Keys'!$D$14),AND(C318='Scoring Keys'!$D$4,E318='Scoring Keys'!$D$16),AND(C318='Scoring Keys'!$D$4,E318='Scoring Keys'!$D$17))</f>
        <v>0</v>
      </c>
      <c r="I318" s="10" t="b">
        <f>NOT(D318='Scoring Keys'!$B$18)</f>
        <v>0</v>
      </c>
      <c r="J318" s="150">
        <f t="shared" si="55"/>
        <v>1</v>
      </c>
      <c r="K318" s="150">
        <f t="shared" si="56"/>
        <v>0</v>
      </c>
    </row>
    <row r="319" spans="1:11" ht="30" customHeight="1">
      <c r="A319" s="23" t="s">
        <v>1473</v>
      </c>
      <c r="B319" s="137" t="s">
        <v>600</v>
      </c>
      <c r="C319" s="57">
        <f>IF(B319='Scoring Keys'!$B$4,'Scoring Keys'!$D$4,IF(B319='Scoring Keys'!$B$5,'Scoring Keys'!$D$5,IF(B319='Scoring Keys'!$B$6,'Scoring Keys'!$D$6,IF(B319='Scoring Keys'!$B$7,'Scoring Keys'!$D$7,0))))</f>
        <v>1</v>
      </c>
      <c r="D319" s="127" t="s">
        <v>1766</v>
      </c>
      <c r="E319" s="57">
        <f>IF(D319='Scoring Keys'!$B$12,'Scoring Keys'!$D$12,IF(D319='Scoring Keys'!$B$13,'Scoring Keys'!$D$13,IF(D319='Scoring Keys'!$B$14,'Scoring Keys'!$D$14,IF(D319='Scoring Keys'!$B$15,'Scoring Keys'!$D$15,IF(D319='Scoring Keys'!$B$16,'Scoring Keys'!$D$16,0)))))</f>
        <v>0</v>
      </c>
      <c r="F319" s="57">
        <f t="shared" si="54"/>
        <v>0</v>
      </c>
      <c r="G319" s="136"/>
      <c r="H319" s="10" t="b">
        <f>OR(AND(C319='Scoring Keys'!$D$4,E319='Scoring Keys'!$D$14),AND(C319='Scoring Keys'!$D$4,E319='Scoring Keys'!$D$16),AND(C319='Scoring Keys'!$D$4,E319='Scoring Keys'!$D$17))</f>
        <v>1</v>
      </c>
      <c r="I319" s="10" t="b">
        <f>NOT(D319='Scoring Keys'!$B$18)</f>
        <v>0</v>
      </c>
      <c r="J319" s="150">
        <f t="shared" si="55"/>
        <v>1</v>
      </c>
      <c r="K319" s="150">
        <f t="shared" si="56"/>
        <v>0</v>
      </c>
    </row>
    <row r="320" spans="1:11" ht="30" customHeight="1">
      <c r="A320" s="23" t="s">
        <v>1474</v>
      </c>
      <c r="B320" s="137" t="s">
        <v>1713</v>
      </c>
      <c r="C320" s="57">
        <f>IF(B320='Scoring Keys'!$B$4,'Scoring Keys'!$D$4,IF(B320='Scoring Keys'!$B$5,'Scoring Keys'!$D$5,IF(B320='Scoring Keys'!$B$6,'Scoring Keys'!$D$6,IF(B320='Scoring Keys'!$B$7,'Scoring Keys'!$D$7,0))))</f>
        <v>0.9</v>
      </c>
      <c r="D320" s="127" t="s">
        <v>1766</v>
      </c>
      <c r="E320" s="57">
        <f>IF(D320='Scoring Keys'!$B$12,'Scoring Keys'!$D$12,IF(D320='Scoring Keys'!$B$13,'Scoring Keys'!$D$13,IF(D320='Scoring Keys'!$B$14,'Scoring Keys'!$D$14,IF(D320='Scoring Keys'!$B$15,'Scoring Keys'!$D$15,IF(D320='Scoring Keys'!$B$16,'Scoring Keys'!$D$16,0)))))</f>
        <v>0</v>
      </c>
      <c r="F320" s="57">
        <f t="shared" si="54"/>
        <v>0</v>
      </c>
      <c r="G320" s="136"/>
      <c r="H320" s="10" t="b">
        <f>OR(AND(C320='Scoring Keys'!$D$4,E320='Scoring Keys'!$D$14),AND(C320='Scoring Keys'!$D$4,E320='Scoring Keys'!$D$16),AND(C320='Scoring Keys'!$D$4,E320='Scoring Keys'!$D$17))</f>
        <v>0</v>
      </c>
      <c r="I320" s="10" t="b">
        <f>NOT(D320='Scoring Keys'!$B$18)</f>
        <v>0</v>
      </c>
      <c r="J320" s="150">
        <f t="shared" si="55"/>
        <v>1</v>
      </c>
      <c r="K320" s="150">
        <f t="shared" si="56"/>
        <v>0</v>
      </c>
    </row>
    <row r="321" spans="1:11" ht="63.75">
      <c r="A321" s="19" t="s">
        <v>1483</v>
      </c>
      <c r="B321" s="137" t="s">
        <v>1713</v>
      </c>
      <c r="C321" s="57">
        <f>IF(B321='Scoring Keys'!$B$4,'Scoring Keys'!$D$4,IF(B321='Scoring Keys'!$B$5,'Scoring Keys'!$D$5,IF(B321='Scoring Keys'!$B$6,'Scoring Keys'!$D$6,IF(B321='Scoring Keys'!$B$7,'Scoring Keys'!$D$7,0))))</f>
        <v>0.9</v>
      </c>
      <c r="D321" s="127" t="s">
        <v>1766</v>
      </c>
      <c r="E321" s="57">
        <f>IF(D321='Scoring Keys'!$B$12,'Scoring Keys'!$D$12,IF(D321='Scoring Keys'!$B$13,'Scoring Keys'!$D$13,IF(D321='Scoring Keys'!$B$14,'Scoring Keys'!$D$14,IF(D321='Scoring Keys'!$B$15,'Scoring Keys'!$D$15,IF(D321='Scoring Keys'!$B$16,'Scoring Keys'!$D$16,0)))))</f>
        <v>0</v>
      </c>
      <c r="F321" s="57">
        <f t="shared" si="54"/>
        <v>0</v>
      </c>
      <c r="G321" s="136"/>
      <c r="H321" s="10" t="b">
        <f>OR(AND(C321='Scoring Keys'!$D$4,E321='Scoring Keys'!$D$14),AND(C321='Scoring Keys'!$D$4,E321='Scoring Keys'!$D$16),AND(C321='Scoring Keys'!$D$4,E321='Scoring Keys'!$D$17))</f>
        <v>0</v>
      </c>
      <c r="I321" s="10" t="b">
        <f>NOT(D321='Scoring Keys'!$B$18)</f>
        <v>0</v>
      </c>
      <c r="J321" s="150">
        <f t="shared" si="55"/>
        <v>1</v>
      </c>
      <c r="K321" s="150">
        <f t="shared" si="56"/>
        <v>0</v>
      </c>
    </row>
    <row r="322" spans="1:11" ht="38.25">
      <c r="A322" s="23" t="s">
        <v>1475</v>
      </c>
      <c r="B322" s="137" t="s">
        <v>1713</v>
      </c>
      <c r="C322" s="57">
        <f>IF(B322='Scoring Keys'!$B$4,'Scoring Keys'!$D$4,IF(B322='Scoring Keys'!$B$5,'Scoring Keys'!$D$5,IF(B322='Scoring Keys'!$B$6,'Scoring Keys'!$D$6,IF(B322='Scoring Keys'!$B$7,'Scoring Keys'!$D$7,0))))</f>
        <v>0.9</v>
      </c>
      <c r="D322" s="127" t="s">
        <v>1766</v>
      </c>
      <c r="E322" s="57">
        <f>IF(D322='Scoring Keys'!$B$12,'Scoring Keys'!$D$12,IF(D322='Scoring Keys'!$B$13,'Scoring Keys'!$D$13,IF(D322='Scoring Keys'!$B$14,'Scoring Keys'!$D$14,IF(D322='Scoring Keys'!$B$15,'Scoring Keys'!$D$15,IF(D322='Scoring Keys'!$B$16,'Scoring Keys'!$D$16,0)))))</f>
        <v>0</v>
      </c>
      <c r="F322" s="57">
        <f t="shared" si="54"/>
        <v>0</v>
      </c>
      <c r="G322" s="136"/>
      <c r="H322" s="10" t="b">
        <f>OR(AND(C322='Scoring Keys'!$D$4,E322='Scoring Keys'!$D$14),AND(C322='Scoring Keys'!$D$4,E322='Scoring Keys'!$D$16),AND(C322='Scoring Keys'!$D$4,E322='Scoring Keys'!$D$17))</f>
        <v>0</v>
      </c>
      <c r="I322" s="10" t="b">
        <f>NOT(D322='Scoring Keys'!$B$18)</f>
        <v>0</v>
      </c>
      <c r="J322" s="150">
        <f t="shared" si="55"/>
        <v>1</v>
      </c>
      <c r="K322" s="150">
        <f t="shared" si="56"/>
        <v>0</v>
      </c>
    </row>
    <row r="323" spans="1:11" ht="63.75">
      <c r="A323" s="23" t="s">
        <v>1476</v>
      </c>
      <c r="B323" s="137" t="s">
        <v>1713</v>
      </c>
      <c r="C323" s="57">
        <f>IF(B323='Scoring Keys'!$B$4,'Scoring Keys'!$D$4,IF(B323='Scoring Keys'!$B$5,'Scoring Keys'!$D$5,IF(B323='Scoring Keys'!$B$6,'Scoring Keys'!$D$6,IF(B323='Scoring Keys'!$B$7,'Scoring Keys'!$D$7,0))))</f>
        <v>0.9</v>
      </c>
      <c r="D323" s="127" t="s">
        <v>1766</v>
      </c>
      <c r="E323" s="57">
        <f>IF(D323='Scoring Keys'!$B$12,'Scoring Keys'!$D$12,IF(D323='Scoring Keys'!$B$13,'Scoring Keys'!$D$13,IF(D323='Scoring Keys'!$B$14,'Scoring Keys'!$D$14,IF(D323='Scoring Keys'!$B$15,'Scoring Keys'!$D$15,IF(D323='Scoring Keys'!$B$16,'Scoring Keys'!$D$16,0)))))</f>
        <v>0</v>
      </c>
      <c r="F323" s="57">
        <f t="shared" si="54"/>
        <v>0</v>
      </c>
      <c r="G323" s="136"/>
      <c r="H323" s="10" t="b">
        <f>OR(AND(C323='Scoring Keys'!$D$4,E323='Scoring Keys'!$D$14),AND(C323='Scoring Keys'!$D$4,E323='Scoring Keys'!$D$16),AND(C323='Scoring Keys'!$D$4,E323='Scoring Keys'!$D$17))</f>
        <v>0</v>
      </c>
      <c r="I323" s="10" t="b">
        <f>NOT(D323='Scoring Keys'!$B$18)</f>
        <v>0</v>
      </c>
      <c r="J323" s="150">
        <f t="shared" si="55"/>
        <v>1</v>
      </c>
      <c r="K323" s="150">
        <f t="shared" si="56"/>
        <v>0</v>
      </c>
    </row>
    <row r="324" spans="1:11" ht="51">
      <c r="A324" s="23" t="s">
        <v>1477</v>
      </c>
      <c r="B324" s="137" t="s">
        <v>1713</v>
      </c>
      <c r="C324" s="57">
        <f>IF(B324='Scoring Keys'!$B$4,'Scoring Keys'!$D$4,IF(B324='Scoring Keys'!$B$5,'Scoring Keys'!$D$5,IF(B324='Scoring Keys'!$B$6,'Scoring Keys'!$D$6,IF(B324='Scoring Keys'!$B$7,'Scoring Keys'!$D$7,0))))</f>
        <v>0.9</v>
      </c>
      <c r="D324" s="127" t="s">
        <v>1766</v>
      </c>
      <c r="E324" s="57">
        <f>IF(D324='Scoring Keys'!$B$12,'Scoring Keys'!$D$12,IF(D324='Scoring Keys'!$B$13,'Scoring Keys'!$D$13,IF(D324='Scoring Keys'!$B$14,'Scoring Keys'!$D$14,IF(D324='Scoring Keys'!$B$15,'Scoring Keys'!$D$15,IF(D324='Scoring Keys'!$B$16,'Scoring Keys'!$D$16,0)))))</f>
        <v>0</v>
      </c>
      <c r="F324" s="57">
        <f t="shared" si="54"/>
        <v>0</v>
      </c>
      <c r="G324" s="136"/>
      <c r="H324" s="10" t="b">
        <f>OR(AND(C324='Scoring Keys'!$D$4,E324='Scoring Keys'!$D$14),AND(C324='Scoring Keys'!$D$4,E324='Scoring Keys'!$D$16),AND(C324='Scoring Keys'!$D$4,E324='Scoring Keys'!$D$17))</f>
        <v>0</v>
      </c>
      <c r="I324" s="10" t="b">
        <f>NOT(D324='Scoring Keys'!$B$18)</f>
        <v>0</v>
      </c>
      <c r="J324" s="150">
        <f t="shared" si="55"/>
        <v>1</v>
      </c>
      <c r="K324" s="150">
        <f t="shared" si="56"/>
        <v>0</v>
      </c>
    </row>
    <row r="325" spans="1:11" ht="30" customHeight="1">
      <c r="A325" s="23" t="s">
        <v>1478</v>
      </c>
      <c r="B325" s="137" t="s">
        <v>1713</v>
      </c>
      <c r="C325" s="57">
        <f>IF(B325='Scoring Keys'!$B$4,'Scoring Keys'!$D$4,IF(B325='Scoring Keys'!$B$5,'Scoring Keys'!$D$5,IF(B325='Scoring Keys'!$B$6,'Scoring Keys'!$D$6,IF(B325='Scoring Keys'!$B$7,'Scoring Keys'!$D$7,0))))</f>
        <v>0.9</v>
      </c>
      <c r="D325" s="127" t="s">
        <v>1766</v>
      </c>
      <c r="E325" s="57">
        <f>IF(D325='Scoring Keys'!$B$12,'Scoring Keys'!$D$12,IF(D325='Scoring Keys'!$B$13,'Scoring Keys'!$D$13,IF(D325='Scoring Keys'!$B$14,'Scoring Keys'!$D$14,IF(D325='Scoring Keys'!$B$15,'Scoring Keys'!$D$15,IF(D325='Scoring Keys'!$B$16,'Scoring Keys'!$D$16,0)))))</f>
        <v>0</v>
      </c>
      <c r="F325" s="57">
        <f t="shared" si="54"/>
        <v>0</v>
      </c>
      <c r="G325" s="136"/>
      <c r="H325" s="10" t="b">
        <f>OR(AND(C325='Scoring Keys'!$D$4,E325='Scoring Keys'!$D$14),AND(C325='Scoring Keys'!$D$4,E325='Scoring Keys'!$D$16),AND(C325='Scoring Keys'!$D$4,E325='Scoring Keys'!$D$17))</f>
        <v>0</v>
      </c>
      <c r="I325" s="10" t="b">
        <f>NOT(D325='Scoring Keys'!$B$18)</f>
        <v>0</v>
      </c>
      <c r="J325" s="150">
        <f t="shared" si="55"/>
        <v>1</v>
      </c>
      <c r="K325" s="150">
        <f t="shared" si="56"/>
        <v>0</v>
      </c>
    </row>
    <row r="326" spans="1:11" ht="30" customHeight="1">
      <c r="A326" s="23" t="s">
        <v>1479</v>
      </c>
      <c r="B326" s="137" t="s">
        <v>1713</v>
      </c>
      <c r="C326" s="57">
        <f>IF(B326='Scoring Keys'!$B$4,'Scoring Keys'!$D$4,IF(B326='Scoring Keys'!$B$5,'Scoring Keys'!$D$5,IF(B326='Scoring Keys'!$B$6,'Scoring Keys'!$D$6,IF(B326='Scoring Keys'!$B$7,'Scoring Keys'!$D$7,0))))</f>
        <v>0.9</v>
      </c>
      <c r="D326" s="127" t="s">
        <v>1766</v>
      </c>
      <c r="E326" s="57">
        <f>IF(D326='Scoring Keys'!$B$12,'Scoring Keys'!$D$12,IF(D326='Scoring Keys'!$B$13,'Scoring Keys'!$D$13,IF(D326='Scoring Keys'!$B$14,'Scoring Keys'!$D$14,IF(D326='Scoring Keys'!$B$15,'Scoring Keys'!$D$15,IF(D326='Scoring Keys'!$B$16,'Scoring Keys'!$D$16,0)))))</f>
        <v>0</v>
      </c>
      <c r="F326" s="57">
        <f t="shared" si="54"/>
        <v>0</v>
      </c>
      <c r="G326" s="136"/>
      <c r="H326" s="10" t="b">
        <f>OR(AND(C326='Scoring Keys'!$D$4,E326='Scoring Keys'!$D$14),AND(C326='Scoring Keys'!$D$4,E326='Scoring Keys'!$D$16),AND(C326='Scoring Keys'!$D$4,E326='Scoring Keys'!$D$17))</f>
        <v>0</v>
      </c>
      <c r="I326" s="10" t="b">
        <f>NOT(D326='Scoring Keys'!$B$18)</f>
        <v>0</v>
      </c>
      <c r="J326" s="150">
        <f t="shared" si="55"/>
        <v>1</v>
      </c>
      <c r="K326" s="150">
        <f t="shared" si="56"/>
        <v>0</v>
      </c>
    </row>
    <row r="327" spans="1:11" ht="30" customHeight="1">
      <c r="A327" s="23" t="s">
        <v>1480</v>
      </c>
      <c r="B327" s="137" t="s">
        <v>1713</v>
      </c>
      <c r="C327" s="57">
        <f>IF(B327='Scoring Keys'!$B$4,'Scoring Keys'!$D$4,IF(B327='Scoring Keys'!$B$5,'Scoring Keys'!$D$5,IF(B327='Scoring Keys'!$B$6,'Scoring Keys'!$D$6,IF(B327='Scoring Keys'!$B$7,'Scoring Keys'!$D$7,0))))</f>
        <v>0.9</v>
      </c>
      <c r="D327" s="127" t="s">
        <v>1766</v>
      </c>
      <c r="E327" s="57">
        <f>IF(D327='Scoring Keys'!$B$12,'Scoring Keys'!$D$12,IF(D327='Scoring Keys'!$B$13,'Scoring Keys'!$D$13,IF(D327='Scoring Keys'!$B$14,'Scoring Keys'!$D$14,IF(D327='Scoring Keys'!$B$15,'Scoring Keys'!$D$15,IF(D327='Scoring Keys'!$B$16,'Scoring Keys'!$D$16,0)))))</f>
        <v>0</v>
      </c>
      <c r="F327" s="57">
        <f t="shared" si="54"/>
        <v>0</v>
      </c>
      <c r="G327" s="136"/>
      <c r="H327" s="10" t="b">
        <f>OR(AND(C327='Scoring Keys'!$D$4,E327='Scoring Keys'!$D$14),AND(C327='Scoring Keys'!$D$4,E327='Scoring Keys'!$D$16),AND(C327='Scoring Keys'!$D$4,E327='Scoring Keys'!$D$17))</f>
        <v>0</v>
      </c>
      <c r="I327" s="10" t="b">
        <f>NOT(D327='Scoring Keys'!$B$18)</f>
        <v>0</v>
      </c>
      <c r="J327" s="150">
        <f t="shared" si="55"/>
        <v>1</v>
      </c>
      <c r="K327" s="150">
        <f t="shared" si="56"/>
        <v>0</v>
      </c>
    </row>
    <row r="328" spans="1:11" ht="30" customHeight="1">
      <c r="A328" s="23" t="s">
        <v>1481</v>
      </c>
      <c r="B328" s="137" t="s">
        <v>1713</v>
      </c>
      <c r="C328" s="57">
        <f>IF(B328='Scoring Keys'!$B$4,'Scoring Keys'!$D$4,IF(B328='Scoring Keys'!$B$5,'Scoring Keys'!$D$5,IF(B328='Scoring Keys'!$B$6,'Scoring Keys'!$D$6,IF(B328='Scoring Keys'!$B$7,'Scoring Keys'!$D$7,0))))</f>
        <v>0.9</v>
      </c>
      <c r="D328" s="127" t="s">
        <v>1766</v>
      </c>
      <c r="E328" s="57">
        <f>IF(D328='Scoring Keys'!$B$12,'Scoring Keys'!$D$12,IF(D328='Scoring Keys'!$B$13,'Scoring Keys'!$D$13,IF(D328='Scoring Keys'!$B$14,'Scoring Keys'!$D$14,IF(D328='Scoring Keys'!$B$15,'Scoring Keys'!$D$15,IF(D328='Scoring Keys'!$B$16,'Scoring Keys'!$D$16,0)))))</f>
        <v>0</v>
      </c>
      <c r="F328" s="57">
        <f t="shared" si="54"/>
        <v>0</v>
      </c>
      <c r="G328" s="136"/>
      <c r="H328" s="10" t="b">
        <f>OR(AND(C328='Scoring Keys'!$D$4,E328='Scoring Keys'!$D$14),AND(C328='Scoring Keys'!$D$4,E328='Scoring Keys'!$D$16),AND(C328='Scoring Keys'!$D$4,E328='Scoring Keys'!$D$17))</f>
        <v>0</v>
      </c>
      <c r="I328" s="10" t="b">
        <f>NOT(D328='Scoring Keys'!$B$18)</f>
        <v>0</v>
      </c>
      <c r="J328" s="150">
        <f t="shared" si="55"/>
        <v>1</v>
      </c>
      <c r="K328" s="150">
        <f t="shared" si="56"/>
        <v>0</v>
      </c>
    </row>
    <row r="329" spans="1:11" ht="51">
      <c r="A329" s="23" t="s">
        <v>1482</v>
      </c>
      <c r="B329" s="137" t="s">
        <v>1713</v>
      </c>
      <c r="C329" s="57">
        <f>IF(B329='Scoring Keys'!$B$4,'Scoring Keys'!$D$4,IF(B329='Scoring Keys'!$B$5,'Scoring Keys'!$D$5,IF(B329='Scoring Keys'!$B$6,'Scoring Keys'!$D$6,IF(B329='Scoring Keys'!$B$7,'Scoring Keys'!$D$7,0))))</f>
        <v>0.9</v>
      </c>
      <c r="D329" s="127" t="s">
        <v>1766</v>
      </c>
      <c r="E329" s="57">
        <f>IF(D329='Scoring Keys'!$B$12,'Scoring Keys'!$D$12,IF(D329='Scoring Keys'!$B$13,'Scoring Keys'!$D$13,IF(D329='Scoring Keys'!$B$14,'Scoring Keys'!$D$14,IF(D329='Scoring Keys'!$B$15,'Scoring Keys'!$D$15,IF(D329='Scoring Keys'!$B$16,'Scoring Keys'!$D$16,0)))))</f>
        <v>0</v>
      </c>
      <c r="F329" s="57">
        <f t="shared" si="54"/>
        <v>0</v>
      </c>
      <c r="G329" s="136"/>
      <c r="H329" s="10" t="b">
        <f>OR(AND(C329='Scoring Keys'!$D$4,E329='Scoring Keys'!$D$14),AND(C329='Scoring Keys'!$D$4,E329='Scoring Keys'!$D$16),AND(C329='Scoring Keys'!$D$4,E329='Scoring Keys'!$D$17))</f>
        <v>0</v>
      </c>
      <c r="I329" s="10" t="b">
        <f>NOT(D329='Scoring Keys'!$B$18)</f>
        <v>0</v>
      </c>
      <c r="J329" s="150">
        <f t="shared" si="55"/>
        <v>1</v>
      </c>
      <c r="K329" s="150">
        <f t="shared" si="56"/>
        <v>0</v>
      </c>
    </row>
    <row r="330" spans="1:11" ht="31.5" customHeight="1">
      <c r="A330" s="38" t="s">
        <v>1881</v>
      </c>
      <c r="B330" s="140"/>
      <c r="C330" s="294" t="s">
        <v>1451</v>
      </c>
      <c r="D330" s="295"/>
      <c r="E330" s="295"/>
      <c r="F330" s="295"/>
      <c r="G330" s="296"/>
    </row>
    <row r="331" spans="1:11" ht="30" customHeight="1">
      <c r="A331" s="19" t="s">
        <v>1484</v>
      </c>
      <c r="B331" s="137" t="s">
        <v>600</v>
      </c>
      <c r="C331" s="57">
        <f>IF(B331='Scoring Keys'!$B$4,'Scoring Keys'!$D$4,IF(B331='Scoring Keys'!$B$5,'Scoring Keys'!$D$5,IF(B331='Scoring Keys'!$B$6,'Scoring Keys'!$D$6,IF(B331='Scoring Keys'!$B$7,'Scoring Keys'!$D$7,0))))</f>
        <v>1</v>
      </c>
      <c r="D331" s="127" t="s">
        <v>1766</v>
      </c>
      <c r="E331" s="57">
        <f>IF(D331='Scoring Keys'!$B$12,'Scoring Keys'!$D$12,IF(D331='Scoring Keys'!$B$13,'Scoring Keys'!$D$13,IF(D331='Scoring Keys'!$B$14,'Scoring Keys'!$D$14,IF(D331='Scoring Keys'!$B$15,'Scoring Keys'!$D$15,IF(D331='Scoring Keys'!$B$16,'Scoring Keys'!$D$16,0)))))</f>
        <v>0</v>
      </c>
      <c r="F331" s="57">
        <f t="shared" ref="F331:F337" si="57">C331*E331</f>
        <v>0</v>
      </c>
      <c r="G331" s="136"/>
      <c r="H331" s="10" t="b">
        <f>OR(AND(C331='Scoring Keys'!$D$4,E331='Scoring Keys'!$D$14),AND(C331='Scoring Keys'!$D$4,E331='Scoring Keys'!$D$16),AND(C331='Scoring Keys'!$D$4,E331='Scoring Keys'!$D$17))</f>
        <v>1</v>
      </c>
      <c r="I331" s="10" t="b">
        <f>NOT(D331='Scoring Keys'!$B$18)</f>
        <v>0</v>
      </c>
      <c r="J331" s="150">
        <f t="shared" ref="J331:J337" si="58">IF(I331,0,1)</f>
        <v>1</v>
      </c>
      <c r="K331" s="150">
        <f t="shared" ref="K331:K337" si="59">IF(AND(H331,(I331)),1,0)</f>
        <v>0</v>
      </c>
    </row>
    <row r="332" spans="1:11" ht="51">
      <c r="A332" s="23" t="s">
        <v>1485</v>
      </c>
      <c r="B332" s="137" t="s">
        <v>1713</v>
      </c>
      <c r="C332" s="57">
        <f>IF(B332='Scoring Keys'!$B$4,'Scoring Keys'!$D$4,IF(B332='Scoring Keys'!$B$5,'Scoring Keys'!$D$5,IF(B332='Scoring Keys'!$B$6,'Scoring Keys'!$D$6,IF(B332='Scoring Keys'!$B$7,'Scoring Keys'!$D$7,0))))</f>
        <v>0.9</v>
      </c>
      <c r="D332" s="127" t="s">
        <v>1766</v>
      </c>
      <c r="E332" s="57">
        <f>IF(D332='Scoring Keys'!$B$12,'Scoring Keys'!$D$12,IF(D332='Scoring Keys'!$B$13,'Scoring Keys'!$D$13,IF(D332='Scoring Keys'!$B$14,'Scoring Keys'!$D$14,IF(D332='Scoring Keys'!$B$15,'Scoring Keys'!$D$15,IF(D332='Scoring Keys'!$B$16,'Scoring Keys'!$D$16,0)))))</f>
        <v>0</v>
      </c>
      <c r="F332" s="57">
        <f t="shared" si="57"/>
        <v>0</v>
      </c>
      <c r="G332" s="136"/>
      <c r="H332" s="10" t="b">
        <f>OR(AND(C332='Scoring Keys'!$D$4,E332='Scoring Keys'!$D$14),AND(C332='Scoring Keys'!$D$4,E332='Scoring Keys'!$D$16),AND(C332='Scoring Keys'!$D$4,E332='Scoring Keys'!$D$17))</f>
        <v>0</v>
      </c>
      <c r="I332" s="10" t="b">
        <f>NOT(D332='Scoring Keys'!$B$18)</f>
        <v>0</v>
      </c>
      <c r="J332" s="150">
        <f t="shared" si="58"/>
        <v>1</v>
      </c>
      <c r="K332" s="150">
        <f t="shared" si="59"/>
        <v>0</v>
      </c>
    </row>
    <row r="333" spans="1:11" ht="38.25">
      <c r="A333" s="23" t="s">
        <v>1486</v>
      </c>
      <c r="B333" s="137" t="s">
        <v>1713</v>
      </c>
      <c r="C333" s="57">
        <f>IF(B333='Scoring Keys'!$B$4,'Scoring Keys'!$D$4,IF(B333='Scoring Keys'!$B$5,'Scoring Keys'!$D$5,IF(B333='Scoring Keys'!$B$6,'Scoring Keys'!$D$6,IF(B333='Scoring Keys'!$B$7,'Scoring Keys'!$D$7,0))))</f>
        <v>0.9</v>
      </c>
      <c r="D333" s="127" t="s">
        <v>1766</v>
      </c>
      <c r="E333" s="57">
        <f>IF(D333='Scoring Keys'!$B$12,'Scoring Keys'!$D$12,IF(D333='Scoring Keys'!$B$13,'Scoring Keys'!$D$13,IF(D333='Scoring Keys'!$B$14,'Scoring Keys'!$D$14,IF(D333='Scoring Keys'!$B$15,'Scoring Keys'!$D$15,IF(D333='Scoring Keys'!$B$16,'Scoring Keys'!$D$16,0)))))</f>
        <v>0</v>
      </c>
      <c r="F333" s="57">
        <f t="shared" si="57"/>
        <v>0</v>
      </c>
      <c r="G333" s="136"/>
      <c r="H333" s="10" t="b">
        <f>OR(AND(C333='Scoring Keys'!$D$4,E333='Scoring Keys'!$D$14),AND(C333='Scoring Keys'!$D$4,E333='Scoring Keys'!$D$16),AND(C333='Scoring Keys'!$D$4,E333='Scoring Keys'!$D$17))</f>
        <v>0</v>
      </c>
      <c r="I333" s="10" t="b">
        <f>NOT(D333='Scoring Keys'!$B$18)</f>
        <v>0</v>
      </c>
      <c r="J333" s="150">
        <f t="shared" si="58"/>
        <v>1</v>
      </c>
      <c r="K333" s="150">
        <f t="shared" si="59"/>
        <v>0</v>
      </c>
    </row>
    <row r="334" spans="1:11" ht="30" customHeight="1">
      <c r="A334" s="19" t="s">
        <v>1487</v>
      </c>
      <c r="B334" s="137" t="s">
        <v>600</v>
      </c>
      <c r="C334" s="57">
        <f>IF(B334='Scoring Keys'!$B$4,'Scoring Keys'!$D$4,IF(B334='Scoring Keys'!$B$5,'Scoring Keys'!$D$5,IF(B334='Scoring Keys'!$B$6,'Scoring Keys'!$D$6,IF(B334='Scoring Keys'!$B$7,'Scoring Keys'!$D$7,0))))</f>
        <v>1</v>
      </c>
      <c r="D334" s="127" t="s">
        <v>1766</v>
      </c>
      <c r="E334" s="57">
        <f>IF(D334='Scoring Keys'!$B$12,'Scoring Keys'!$D$12,IF(D334='Scoring Keys'!$B$13,'Scoring Keys'!$D$13,IF(D334='Scoring Keys'!$B$14,'Scoring Keys'!$D$14,IF(D334='Scoring Keys'!$B$15,'Scoring Keys'!$D$15,IF(D334='Scoring Keys'!$B$16,'Scoring Keys'!$D$16,0)))))</f>
        <v>0</v>
      </c>
      <c r="F334" s="57">
        <f t="shared" si="57"/>
        <v>0</v>
      </c>
      <c r="G334" s="136"/>
      <c r="H334" s="10" t="b">
        <f>OR(AND(C334='Scoring Keys'!$D$4,E334='Scoring Keys'!$D$14),AND(C334='Scoring Keys'!$D$4,E334='Scoring Keys'!$D$16),AND(C334='Scoring Keys'!$D$4,E334='Scoring Keys'!$D$17))</f>
        <v>1</v>
      </c>
      <c r="I334" s="10" t="b">
        <f>NOT(D334='Scoring Keys'!$B$18)</f>
        <v>0</v>
      </c>
      <c r="J334" s="150">
        <f t="shared" si="58"/>
        <v>1</v>
      </c>
      <c r="K334" s="150">
        <f t="shared" si="59"/>
        <v>0</v>
      </c>
    </row>
    <row r="335" spans="1:11" ht="51">
      <c r="A335" s="23" t="s">
        <v>1488</v>
      </c>
      <c r="B335" s="137" t="s">
        <v>1713</v>
      </c>
      <c r="C335" s="57">
        <f>IF(B335='Scoring Keys'!$B$4,'Scoring Keys'!$D$4,IF(B335='Scoring Keys'!$B$5,'Scoring Keys'!$D$5,IF(B335='Scoring Keys'!$B$6,'Scoring Keys'!$D$6,IF(B335='Scoring Keys'!$B$7,'Scoring Keys'!$D$7,0))))</f>
        <v>0.9</v>
      </c>
      <c r="D335" s="127" t="s">
        <v>1766</v>
      </c>
      <c r="E335" s="57">
        <f>IF(D335='Scoring Keys'!$B$12,'Scoring Keys'!$D$12,IF(D335='Scoring Keys'!$B$13,'Scoring Keys'!$D$13,IF(D335='Scoring Keys'!$B$14,'Scoring Keys'!$D$14,IF(D335='Scoring Keys'!$B$15,'Scoring Keys'!$D$15,IF(D335='Scoring Keys'!$B$16,'Scoring Keys'!$D$16,0)))))</f>
        <v>0</v>
      </c>
      <c r="F335" s="57">
        <f t="shared" si="57"/>
        <v>0</v>
      </c>
      <c r="G335" s="136"/>
      <c r="H335" s="10" t="b">
        <f>OR(AND(C335='Scoring Keys'!$D$4,E335='Scoring Keys'!$D$14),AND(C335='Scoring Keys'!$D$4,E335='Scoring Keys'!$D$16),AND(C335='Scoring Keys'!$D$4,E335='Scoring Keys'!$D$17))</f>
        <v>0</v>
      </c>
      <c r="I335" s="10" t="b">
        <f>NOT(D335='Scoring Keys'!$B$18)</f>
        <v>0</v>
      </c>
      <c r="J335" s="150">
        <f t="shared" si="58"/>
        <v>1</v>
      </c>
      <c r="K335" s="150">
        <f t="shared" si="59"/>
        <v>0</v>
      </c>
    </row>
    <row r="336" spans="1:11" ht="30" customHeight="1">
      <c r="A336" s="19" t="s">
        <v>1489</v>
      </c>
      <c r="B336" s="137" t="s">
        <v>600</v>
      </c>
      <c r="C336" s="57">
        <f>IF(B336='Scoring Keys'!$B$4,'Scoring Keys'!$D$4,IF(B336='Scoring Keys'!$B$5,'Scoring Keys'!$D$5,IF(B336='Scoring Keys'!$B$6,'Scoring Keys'!$D$6,IF(B336='Scoring Keys'!$B$7,'Scoring Keys'!$D$7,0))))</f>
        <v>1</v>
      </c>
      <c r="D336" s="127" t="s">
        <v>1766</v>
      </c>
      <c r="E336" s="57">
        <f>IF(D336='Scoring Keys'!$B$12,'Scoring Keys'!$D$12,IF(D336='Scoring Keys'!$B$13,'Scoring Keys'!$D$13,IF(D336='Scoring Keys'!$B$14,'Scoring Keys'!$D$14,IF(D336='Scoring Keys'!$B$15,'Scoring Keys'!$D$15,IF(D336='Scoring Keys'!$B$16,'Scoring Keys'!$D$16,0)))))</f>
        <v>0</v>
      </c>
      <c r="F336" s="57">
        <f t="shared" si="57"/>
        <v>0</v>
      </c>
      <c r="G336" s="136"/>
      <c r="H336" s="10" t="b">
        <f>OR(AND(C336='Scoring Keys'!$D$4,E336='Scoring Keys'!$D$14),AND(C336='Scoring Keys'!$D$4,E336='Scoring Keys'!$D$16),AND(C336='Scoring Keys'!$D$4,E336='Scoring Keys'!$D$17))</f>
        <v>1</v>
      </c>
      <c r="I336" s="10" t="b">
        <f>NOT(D336='Scoring Keys'!$B$18)</f>
        <v>0</v>
      </c>
      <c r="J336" s="150">
        <f t="shared" si="58"/>
        <v>1</v>
      </c>
      <c r="K336" s="150">
        <f t="shared" si="59"/>
        <v>0</v>
      </c>
    </row>
    <row r="337" spans="1:11" ht="51">
      <c r="A337" s="23" t="s">
        <v>1490</v>
      </c>
      <c r="B337" s="137" t="s">
        <v>1713</v>
      </c>
      <c r="C337" s="57">
        <f>IF(B337='Scoring Keys'!$B$4,'Scoring Keys'!$D$4,IF(B337='Scoring Keys'!$B$5,'Scoring Keys'!$D$5,IF(B337='Scoring Keys'!$B$6,'Scoring Keys'!$D$6,IF(B337='Scoring Keys'!$B$7,'Scoring Keys'!$D$7,0))))</f>
        <v>0.9</v>
      </c>
      <c r="D337" s="127" t="s">
        <v>1766</v>
      </c>
      <c r="E337" s="57">
        <f>IF(D337='Scoring Keys'!$B$12,'Scoring Keys'!$D$12,IF(D337='Scoring Keys'!$B$13,'Scoring Keys'!$D$13,IF(D337='Scoring Keys'!$B$14,'Scoring Keys'!$D$14,IF(D337='Scoring Keys'!$B$15,'Scoring Keys'!$D$15,IF(D337='Scoring Keys'!$B$16,'Scoring Keys'!$D$16,0)))))</f>
        <v>0</v>
      </c>
      <c r="F337" s="57">
        <f t="shared" si="57"/>
        <v>0</v>
      </c>
      <c r="G337" s="136"/>
      <c r="H337" s="10" t="b">
        <f>OR(AND(C337='Scoring Keys'!$D$4,E337='Scoring Keys'!$D$14),AND(C337='Scoring Keys'!$D$4,E337='Scoring Keys'!$D$16),AND(C337='Scoring Keys'!$D$4,E337='Scoring Keys'!$D$17))</f>
        <v>0</v>
      </c>
      <c r="I337" s="10" t="b">
        <f>NOT(D337='Scoring Keys'!$B$18)</f>
        <v>0</v>
      </c>
      <c r="J337" s="150">
        <f t="shared" si="58"/>
        <v>1</v>
      </c>
      <c r="K337" s="150">
        <f t="shared" si="59"/>
        <v>0</v>
      </c>
    </row>
    <row r="338" spans="1:11" ht="31.5" customHeight="1">
      <c r="A338" s="38" t="s">
        <v>1882</v>
      </c>
      <c r="B338" s="140"/>
      <c r="C338" s="294" t="s">
        <v>1450</v>
      </c>
      <c r="D338" s="295"/>
      <c r="E338" s="295"/>
      <c r="F338" s="295"/>
      <c r="G338" s="296"/>
    </row>
    <row r="339" spans="1:11" ht="30" customHeight="1">
      <c r="A339" s="19" t="s">
        <v>1492</v>
      </c>
      <c r="B339" s="137" t="s">
        <v>1713</v>
      </c>
      <c r="C339" s="57">
        <f>IF(B339='Scoring Keys'!$B$4,'Scoring Keys'!$D$4,IF(B339='Scoring Keys'!$B$5,'Scoring Keys'!$D$5,IF(B339='Scoring Keys'!$B$6,'Scoring Keys'!$D$6,IF(B339='Scoring Keys'!$B$7,'Scoring Keys'!$D$7,0))))</f>
        <v>0.9</v>
      </c>
      <c r="D339" s="127" t="s">
        <v>1766</v>
      </c>
      <c r="E339" s="57">
        <f>IF(D339='Scoring Keys'!$B$12,'Scoring Keys'!$D$12,IF(D339='Scoring Keys'!$B$13,'Scoring Keys'!$D$13,IF(D339='Scoring Keys'!$B$14,'Scoring Keys'!$D$14,IF(D339='Scoring Keys'!$B$15,'Scoring Keys'!$D$15,IF(D339='Scoring Keys'!$B$16,'Scoring Keys'!$D$16,0)))))</f>
        <v>0</v>
      </c>
      <c r="F339" s="57">
        <f t="shared" ref="F339:F346" si="60">C339*E339</f>
        <v>0</v>
      </c>
      <c r="G339" s="136"/>
      <c r="H339" s="10" t="b">
        <f>OR(AND(C339='Scoring Keys'!$D$4,E339='Scoring Keys'!$D$14),AND(C339='Scoring Keys'!$D$4,E339='Scoring Keys'!$D$16),AND(C339='Scoring Keys'!$D$4,E339='Scoring Keys'!$D$17))</f>
        <v>0</v>
      </c>
      <c r="I339" s="10" t="b">
        <f>NOT(D339='Scoring Keys'!$B$18)</f>
        <v>0</v>
      </c>
      <c r="J339" s="150">
        <f t="shared" ref="J339:J346" si="61">IF(I339,0,1)</f>
        <v>1</v>
      </c>
      <c r="K339" s="150">
        <f t="shared" ref="K339:K346" si="62">IF(AND(H339,(I339)),1,0)</f>
        <v>0</v>
      </c>
    </row>
    <row r="340" spans="1:11" ht="30" customHeight="1">
      <c r="A340" s="19" t="s">
        <v>1493</v>
      </c>
      <c r="B340" s="137" t="s">
        <v>1713</v>
      </c>
      <c r="C340" s="57">
        <f>IF(B340='Scoring Keys'!$B$4,'Scoring Keys'!$D$4,IF(B340='Scoring Keys'!$B$5,'Scoring Keys'!$D$5,IF(B340='Scoring Keys'!$B$6,'Scoring Keys'!$D$6,IF(B340='Scoring Keys'!$B$7,'Scoring Keys'!$D$7,0))))</f>
        <v>0.9</v>
      </c>
      <c r="D340" s="127" t="s">
        <v>1766</v>
      </c>
      <c r="E340" s="57">
        <f>IF(D340='Scoring Keys'!$B$12,'Scoring Keys'!$D$12,IF(D340='Scoring Keys'!$B$13,'Scoring Keys'!$D$13,IF(D340='Scoring Keys'!$B$14,'Scoring Keys'!$D$14,IF(D340='Scoring Keys'!$B$15,'Scoring Keys'!$D$15,IF(D340='Scoring Keys'!$B$16,'Scoring Keys'!$D$16,0)))))</f>
        <v>0</v>
      </c>
      <c r="F340" s="57">
        <f t="shared" si="60"/>
        <v>0</v>
      </c>
      <c r="G340" s="136"/>
      <c r="H340" s="10" t="b">
        <f>OR(AND(C340='Scoring Keys'!$D$4,E340='Scoring Keys'!$D$14),AND(C340='Scoring Keys'!$D$4,E340='Scoring Keys'!$D$16),AND(C340='Scoring Keys'!$D$4,E340='Scoring Keys'!$D$17))</f>
        <v>0</v>
      </c>
      <c r="I340" s="10" t="b">
        <f>NOT(D340='Scoring Keys'!$B$18)</f>
        <v>0</v>
      </c>
      <c r="J340" s="150">
        <f t="shared" si="61"/>
        <v>1</v>
      </c>
      <c r="K340" s="150">
        <f t="shared" si="62"/>
        <v>0</v>
      </c>
    </row>
    <row r="341" spans="1:11" ht="30" customHeight="1">
      <c r="A341" s="19" t="s">
        <v>1494</v>
      </c>
      <c r="B341" s="137" t="s">
        <v>1713</v>
      </c>
      <c r="C341" s="57">
        <f>IF(B341='Scoring Keys'!$B$4,'Scoring Keys'!$D$4,IF(B341='Scoring Keys'!$B$5,'Scoring Keys'!$D$5,IF(B341='Scoring Keys'!$B$6,'Scoring Keys'!$D$6,IF(B341='Scoring Keys'!$B$7,'Scoring Keys'!$D$7,0))))</f>
        <v>0.9</v>
      </c>
      <c r="D341" s="127" t="s">
        <v>1766</v>
      </c>
      <c r="E341" s="57">
        <f>IF(D341='Scoring Keys'!$B$12,'Scoring Keys'!$D$12,IF(D341='Scoring Keys'!$B$13,'Scoring Keys'!$D$13,IF(D341='Scoring Keys'!$B$14,'Scoring Keys'!$D$14,IF(D341='Scoring Keys'!$B$15,'Scoring Keys'!$D$15,IF(D341='Scoring Keys'!$B$16,'Scoring Keys'!$D$16,0)))))</f>
        <v>0</v>
      </c>
      <c r="F341" s="57">
        <f t="shared" si="60"/>
        <v>0</v>
      </c>
      <c r="G341" s="136"/>
      <c r="H341" s="10" t="b">
        <f>OR(AND(C341='Scoring Keys'!$D$4,E341='Scoring Keys'!$D$14),AND(C341='Scoring Keys'!$D$4,E341='Scoring Keys'!$D$16),AND(C341='Scoring Keys'!$D$4,E341='Scoring Keys'!$D$17))</f>
        <v>0</v>
      </c>
      <c r="I341" s="10" t="b">
        <f>NOT(D341='Scoring Keys'!$B$18)</f>
        <v>0</v>
      </c>
      <c r="J341" s="150">
        <f t="shared" si="61"/>
        <v>1</v>
      </c>
      <c r="K341" s="150">
        <f t="shared" si="62"/>
        <v>0</v>
      </c>
    </row>
    <row r="342" spans="1:11" ht="30" customHeight="1">
      <c r="A342" s="19" t="s">
        <v>1495</v>
      </c>
      <c r="B342" s="137" t="s">
        <v>1713</v>
      </c>
      <c r="C342" s="57">
        <f>IF(B342='Scoring Keys'!$B$4,'Scoring Keys'!$D$4,IF(B342='Scoring Keys'!$B$5,'Scoring Keys'!$D$5,IF(B342='Scoring Keys'!$B$6,'Scoring Keys'!$D$6,IF(B342='Scoring Keys'!$B$7,'Scoring Keys'!$D$7,0))))</f>
        <v>0.9</v>
      </c>
      <c r="D342" s="127" t="s">
        <v>1766</v>
      </c>
      <c r="E342" s="57">
        <f>IF(D342='Scoring Keys'!$B$12,'Scoring Keys'!$D$12,IF(D342='Scoring Keys'!$B$13,'Scoring Keys'!$D$13,IF(D342='Scoring Keys'!$B$14,'Scoring Keys'!$D$14,IF(D342='Scoring Keys'!$B$15,'Scoring Keys'!$D$15,IF(D342='Scoring Keys'!$B$16,'Scoring Keys'!$D$16,0)))))</f>
        <v>0</v>
      </c>
      <c r="F342" s="57">
        <f t="shared" si="60"/>
        <v>0</v>
      </c>
      <c r="G342" s="136"/>
      <c r="H342" s="10" t="b">
        <f>OR(AND(C342='Scoring Keys'!$D$4,E342='Scoring Keys'!$D$14),AND(C342='Scoring Keys'!$D$4,E342='Scoring Keys'!$D$16),AND(C342='Scoring Keys'!$D$4,E342='Scoring Keys'!$D$17))</f>
        <v>0</v>
      </c>
      <c r="I342" s="10" t="b">
        <f>NOT(D342='Scoring Keys'!$B$18)</f>
        <v>0</v>
      </c>
      <c r="J342" s="150">
        <f t="shared" si="61"/>
        <v>1</v>
      </c>
      <c r="K342" s="150">
        <f t="shared" si="62"/>
        <v>0</v>
      </c>
    </row>
    <row r="343" spans="1:11" ht="30" customHeight="1">
      <c r="A343" s="19" t="s">
        <v>1496</v>
      </c>
      <c r="B343" s="137" t="s">
        <v>1713</v>
      </c>
      <c r="C343" s="57">
        <f>IF(B343='Scoring Keys'!$B$4,'Scoring Keys'!$D$4,IF(B343='Scoring Keys'!$B$5,'Scoring Keys'!$D$5,IF(B343='Scoring Keys'!$B$6,'Scoring Keys'!$D$6,IF(B343='Scoring Keys'!$B$7,'Scoring Keys'!$D$7,0))))</f>
        <v>0.9</v>
      </c>
      <c r="D343" s="127" t="s">
        <v>1766</v>
      </c>
      <c r="E343" s="57">
        <f>IF(D343='Scoring Keys'!$B$12,'Scoring Keys'!$D$12,IF(D343='Scoring Keys'!$B$13,'Scoring Keys'!$D$13,IF(D343='Scoring Keys'!$B$14,'Scoring Keys'!$D$14,IF(D343='Scoring Keys'!$B$15,'Scoring Keys'!$D$15,IF(D343='Scoring Keys'!$B$16,'Scoring Keys'!$D$16,0)))))</f>
        <v>0</v>
      </c>
      <c r="F343" s="57">
        <f t="shared" si="60"/>
        <v>0</v>
      </c>
      <c r="G343" s="136"/>
      <c r="H343" s="10" t="b">
        <f>OR(AND(C343='Scoring Keys'!$D$4,E343='Scoring Keys'!$D$14),AND(C343='Scoring Keys'!$D$4,E343='Scoring Keys'!$D$16),AND(C343='Scoring Keys'!$D$4,E343='Scoring Keys'!$D$17))</f>
        <v>0</v>
      </c>
      <c r="I343" s="10" t="b">
        <f>NOT(D343='Scoring Keys'!$B$18)</f>
        <v>0</v>
      </c>
      <c r="J343" s="150">
        <f t="shared" si="61"/>
        <v>1</v>
      </c>
      <c r="K343" s="150">
        <f t="shared" si="62"/>
        <v>0</v>
      </c>
    </row>
    <row r="344" spans="1:11" ht="30" customHeight="1">
      <c r="A344" s="19" t="s">
        <v>1497</v>
      </c>
      <c r="B344" s="137" t="s">
        <v>1713</v>
      </c>
      <c r="C344" s="57">
        <f>IF(B344='Scoring Keys'!$B$4,'Scoring Keys'!$D$4,IF(B344='Scoring Keys'!$B$5,'Scoring Keys'!$D$5,IF(B344='Scoring Keys'!$B$6,'Scoring Keys'!$D$6,IF(B344='Scoring Keys'!$B$7,'Scoring Keys'!$D$7,0))))</f>
        <v>0.9</v>
      </c>
      <c r="D344" s="127" t="s">
        <v>1766</v>
      </c>
      <c r="E344" s="57">
        <f>IF(D344='Scoring Keys'!$B$12,'Scoring Keys'!$D$12,IF(D344='Scoring Keys'!$B$13,'Scoring Keys'!$D$13,IF(D344='Scoring Keys'!$B$14,'Scoring Keys'!$D$14,IF(D344='Scoring Keys'!$B$15,'Scoring Keys'!$D$15,IF(D344='Scoring Keys'!$B$16,'Scoring Keys'!$D$16,0)))))</f>
        <v>0</v>
      </c>
      <c r="F344" s="57">
        <f t="shared" si="60"/>
        <v>0</v>
      </c>
      <c r="G344" s="136"/>
      <c r="H344" s="10" t="b">
        <f>OR(AND(C344='Scoring Keys'!$D$4,E344='Scoring Keys'!$D$14),AND(C344='Scoring Keys'!$D$4,E344='Scoring Keys'!$D$16),AND(C344='Scoring Keys'!$D$4,E344='Scoring Keys'!$D$17))</f>
        <v>0</v>
      </c>
      <c r="I344" s="10" t="b">
        <f>NOT(D344='Scoring Keys'!$B$18)</f>
        <v>0</v>
      </c>
      <c r="J344" s="150">
        <f t="shared" si="61"/>
        <v>1</v>
      </c>
      <c r="K344" s="150">
        <f t="shared" si="62"/>
        <v>0</v>
      </c>
    </row>
    <row r="345" spans="1:11" ht="30" customHeight="1">
      <c r="A345" s="19" t="s">
        <v>1498</v>
      </c>
      <c r="B345" s="137" t="s">
        <v>1713</v>
      </c>
      <c r="C345" s="57">
        <f>IF(B345='Scoring Keys'!$B$4,'Scoring Keys'!$D$4,IF(B345='Scoring Keys'!$B$5,'Scoring Keys'!$D$5,IF(B345='Scoring Keys'!$B$6,'Scoring Keys'!$D$6,IF(B345='Scoring Keys'!$B$7,'Scoring Keys'!$D$7,0))))</f>
        <v>0.9</v>
      </c>
      <c r="D345" s="127" t="s">
        <v>1766</v>
      </c>
      <c r="E345" s="57">
        <f>IF(D345='Scoring Keys'!$B$12,'Scoring Keys'!$D$12,IF(D345='Scoring Keys'!$B$13,'Scoring Keys'!$D$13,IF(D345='Scoring Keys'!$B$14,'Scoring Keys'!$D$14,IF(D345='Scoring Keys'!$B$15,'Scoring Keys'!$D$15,IF(D345='Scoring Keys'!$B$16,'Scoring Keys'!$D$16,0)))))</f>
        <v>0</v>
      </c>
      <c r="F345" s="57">
        <f t="shared" si="60"/>
        <v>0</v>
      </c>
      <c r="G345" s="136"/>
      <c r="H345" s="10" t="b">
        <f>OR(AND(C345='Scoring Keys'!$D$4,E345='Scoring Keys'!$D$14),AND(C345='Scoring Keys'!$D$4,E345='Scoring Keys'!$D$16),AND(C345='Scoring Keys'!$D$4,E345='Scoring Keys'!$D$17))</f>
        <v>0</v>
      </c>
      <c r="I345" s="10" t="b">
        <f>NOT(D345='Scoring Keys'!$B$18)</f>
        <v>0</v>
      </c>
      <c r="J345" s="150">
        <f t="shared" si="61"/>
        <v>1</v>
      </c>
      <c r="K345" s="150">
        <f t="shared" si="62"/>
        <v>0</v>
      </c>
    </row>
    <row r="346" spans="1:11" ht="30" customHeight="1">
      <c r="A346" s="19" t="s">
        <v>1499</v>
      </c>
      <c r="B346" s="137" t="s">
        <v>1713</v>
      </c>
      <c r="C346" s="57">
        <f>IF(B346='Scoring Keys'!$B$4,'Scoring Keys'!$D$4,IF(B346='Scoring Keys'!$B$5,'Scoring Keys'!$D$5,IF(B346='Scoring Keys'!$B$6,'Scoring Keys'!$D$6,IF(B346='Scoring Keys'!$B$7,'Scoring Keys'!$D$7,0))))</f>
        <v>0.9</v>
      </c>
      <c r="D346" s="127" t="s">
        <v>1766</v>
      </c>
      <c r="E346" s="57">
        <f>IF(D346='Scoring Keys'!$B$12,'Scoring Keys'!$D$12,IF(D346='Scoring Keys'!$B$13,'Scoring Keys'!$D$13,IF(D346='Scoring Keys'!$B$14,'Scoring Keys'!$D$14,IF(D346='Scoring Keys'!$B$15,'Scoring Keys'!$D$15,IF(D346='Scoring Keys'!$B$16,'Scoring Keys'!$D$16,0)))))</f>
        <v>0</v>
      </c>
      <c r="F346" s="57">
        <f t="shared" si="60"/>
        <v>0</v>
      </c>
      <c r="G346" s="136"/>
      <c r="H346" s="10" t="b">
        <f>OR(AND(C346='Scoring Keys'!$D$4,E346='Scoring Keys'!$D$14),AND(C346='Scoring Keys'!$D$4,E346='Scoring Keys'!$D$16),AND(C346='Scoring Keys'!$D$4,E346='Scoring Keys'!$D$17))</f>
        <v>0</v>
      </c>
      <c r="I346" s="10" t="b">
        <f>NOT(D346='Scoring Keys'!$B$18)</f>
        <v>0</v>
      </c>
      <c r="J346" s="150">
        <f t="shared" si="61"/>
        <v>1</v>
      </c>
      <c r="K346" s="150">
        <f t="shared" si="62"/>
        <v>0</v>
      </c>
    </row>
    <row r="347" spans="1:11" ht="45" customHeight="1">
      <c r="A347" s="38" t="s">
        <v>1883</v>
      </c>
      <c r="B347" s="140"/>
      <c r="C347" s="294" t="s">
        <v>1491</v>
      </c>
      <c r="D347" s="295"/>
      <c r="E347" s="295"/>
      <c r="F347" s="295"/>
      <c r="G347" s="296"/>
    </row>
    <row r="348" spans="1:11" ht="30" customHeight="1">
      <c r="A348" s="19" t="s">
        <v>1500</v>
      </c>
      <c r="B348" s="137" t="s">
        <v>600</v>
      </c>
      <c r="C348" s="57">
        <f>IF(B348='Scoring Keys'!$B$4,'Scoring Keys'!$D$4,IF(B348='Scoring Keys'!$B$5,'Scoring Keys'!$D$5,IF(B348='Scoring Keys'!$B$6,'Scoring Keys'!$D$6,IF(B348='Scoring Keys'!$B$7,'Scoring Keys'!$D$7,0))))</f>
        <v>1</v>
      </c>
      <c r="D348" s="127" t="s">
        <v>1766</v>
      </c>
      <c r="E348" s="57">
        <f>IF(D348='Scoring Keys'!$B$12,'Scoring Keys'!$D$12,IF(D348='Scoring Keys'!$B$13,'Scoring Keys'!$D$13,IF(D348='Scoring Keys'!$B$14,'Scoring Keys'!$D$14,IF(D348='Scoring Keys'!$B$15,'Scoring Keys'!$D$15,IF(D348='Scoring Keys'!$B$16,'Scoring Keys'!$D$16,0)))))</f>
        <v>0</v>
      </c>
      <c r="F348" s="57">
        <f t="shared" ref="F348:F385" si="63">C348*E348</f>
        <v>0</v>
      </c>
      <c r="G348" s="136"/>
      <c r="H348" s="10" t="b">
        <f>OR(AND(C348='Scoring Keys'!$D$4,E348='Scoring Keys'!$D$14),AND(C348='Scoring Keys'!$D$4,E348='Scoring Keys'!$D$16),AND(C348='Scoring Keys'!$D$4,E348='Scoring Keys'!$D$17))</f>
        <v>1</v>
      </c>
      <c r="I348" s="10" t="b">
        <f>NOT(D348='Scoring Keys'!$B$18)</f>
        <v>0</v>
      </c>
      <c r="J348" s="150">
        <f t="shared" ref="J348:J385" si="64">IF(I348,0,1)</f>
        <v>1</v>
      </c>
      <c r="K348" s="150">
        <f t="shared" ref="K348:K385" si="65">IF(AND(H348,(I348)),1,0)</f>
        <v>0</v>
      </c>
    </row>
    <row r="349" spans="1:11" ht="30" customHeight="1">
      <c r="A349" s="19" t="s">
        <v>1501</v>
      </c>
      <c r="B349" s="137" t="s">
        <v>600</v>
      </c>
      <c r="C349" s="57">
        <f>IF(B349='Scoring Keys'!$B$4,'Scoring Keys'!$D$4,IF(B349='Scoring Keys'!$B$5,'Scoring Keys'!$D$5,IF(B349='Scoring Keys'!$B$6,'Scoring Keys'!$D$6,IF(B349='Scoring Keys'!$B$7,'Scoring Keys'!$D$7,0))))</f>
        <v>1</v>
      </c>
      <c r="D349" s="127" t="s">
        <v>1766</v>
      </c>
      <c r="E349" s="57">
        <f>IF(D349='Scoring Keys'!$B$12,'Scoring Keys'!$D$12,IF(D349='Scoring Keys'!$B$13,'Scoring Keys'!$D$13,IF(D349='Scoring Keys'!$B$14,'Scoring Keys'!$D$14,IF(D349='Scoring Keys'!$B$15,'Scoring Keys'!$D$15,IF(D349='Scoring Keys'!$B$16,'Scoring Keys'!$D$16,0)))))</f>
        <v>0</v>
      </c>
      <c r="F349" s="57">
        <f t="shared" si="63"/>
        <v>0</v>
      </c>
      <c r="G349" s="136"/>
      <c r="H349" s="10" t="b">
        <f>OR(AND(C349='Scoring Keys'!$D$4,E349='Scoring Keys'!$D$14),AND(C349='Scoring Keys'!$D$4,E349='Scoring Keys'!$D$16),AND(C349='Scoring Keys'!$D$4,E349='Scoring Keys'!$D$17))</f>
        <v>1</v>
      </c>
      <c r="I349" s="10" t="b">
        <f>NOT(D349='Scoring Keys'!$B$18)</f>
        <v>0</v>
      </c>
      <c r="J349" s="150">
        <f t="shared" si="64"/>
        <v>1</v>
      </c>
      <c r="K349" s="150">
        <f t="shared" si="65"/>
        <v>0</v>
      </c>
    </row>
    <row r="350" spans="1:11" ht="30" customHeight="1">
      <c r="A350" s="19" t="s">
        <v>1502</v>
      </c>
      <c r="B350" s="137" t="s">
        <v>1713</v>
      </c>
      <c r="C350" s="57">
        <f>IF(B350='Scoring Keys'!$B$4,'Scoring Keys'!$D$4,IF(B350='Scoring Keys'!$B$5,'Scoring Keys'!$D$5,IF(B350='Scoring Keys'!$B$6,'Scoring Keys'!$D$6,IF(B350='Scoring Keys'!$B$7,'Scoring Keys'!$D$7,0))))</f>
        <v>0.9</v>
      </c>
      <c r="D350" s="127" t="s">
        <v>1766</v>
      </c>
      <c r="E350" s="57">
        <f>IF(D350='Scoring Keys'!$B$12,'Scoring Keys'!$D$12,IF(D350='Scoring Keys'!$B$13,'Scoring Keys'!$D$13,IF(D350='Scoring Keys'!$B$14,'Scoring Keys'!$D$14,IF(D350='Scoring Keys'!$B$15,'Scoring Keys'!$D$15,IF(D350='Scoring Keys'!$B$16,'Scoring Keys'!$D$16,0)))))</f>
        <v>0</v>
      </c>
      <c r="F350" s="57">
        <f t="shared" si="63"/>
        <v>0</v>
      </c>
      <c r="G350" s="136"/>
      <c r="H350" s="10" t="b">
        <f>OR(AND(C350='Scoring Keys'!$D$4,E350='Scoring Keys'!$D$14),AND(C350='Scoring Keys'!$D$4,E350='Scoring Keys'!$D$16),AND(C350='Scoring Keys'!$D$4,E350='Scoring Keys'!$D$17))</f>
        <v>0</v>
      </c>
      <c r="I350" s="10" t="b">
        <f>NOT(D350='Scoring Keys'!$B$18)</f>
        <v>0</v>
      </c>
      <c r="J350" s="150">
        <f t="shared" si="64"/>
        <v>1</v>
      </c>
      <c r="K350" s="150">
        <f t="shared" si="65"/>
        <v>0</v>
      </c>
    </row>
    <row r="351" spans="1:11" ht="51">
      <c r="A351" s="19" t="s">
        <v>1503</v>
      </c>
      <c r="B351" s="137" t="s">
        <v>600</v>
      </c>
      <c r="C351" s="57">
        <f>IF(B351='Scoring Keys'!$B$4,'Scoring Keys'!$D$4,IF(B351='Scoring Keys'!$B$5,'Scoring Keys'!$D$5,IF(B351='Scoring Keys'!$B$6,'Scoring Keys'!$D$6,IF(B351='Scoring Keys'!$B$7,'Scoring Keys'!$D$7,0))))</f>
        <v>1</v>
      </c>
      <c r="D351" s="127" t="s">
        <v>1766</v>
      </c>
      <c r="E351" s="57">
        <f>IF(D351='Scoring Keys'!$B$12,'Scoring Keys'!$D$12,IF(D351='Scoring Keys'!$B$13,'Scoring Keys'!$D$13,IF(D351='Scoring Keys'!$B$14,'Scoring Keys'!$D$14,IF(D351='Scoring Keys'!$B$15,'Scoring Keys'!$D$15,IF(D351='Scoring Keys'!$B$16,'Scoring Keys'!$D$16,0)))))</f>
        <v>0</v>
      </c>
      <c r="F351" s="57">
        <f t="shared" si="63"/>
        <v>0</v>
      </c>
      <c r="G351" s="136"/>
      <c r="H351" s="10" t="b">
        <f>OR(AND(C351='Scoring Keys'!$D$4,E351='Scoring Keys'!$D$14),AND(C351='Scoring Keys'!$D$4,E351='Scoring Keys'!$D$16),AND(C351='Scoring Keys'!$D$4,E351='Scoring Keys'!$D$17))</f>
        <v>1</v>
      </c>
      <c r="I351" s="10" t="b">
        <f>NOT(D351='Scoring Keys'!$B$18)</f>
        <v>0</v>
      </c>
      <c r="J351" s="150">
        <f t="shared" si="64"/>
        <v>1</v>
      </c>
      <c r="K351" s="150">
        <f t="shared" si="65"/>
        <v>0</v>
      </c>
    </row>
    <row r="352" spans="1:11" ht="30" customHeight="1">
      <c r="A352" s="19" t="s">
        <v>1504</v>
      </c>
      <c r="B352" s="137" t="s">
        <v>600</v>
      </c>
      <c r="C352" s="57">
        <f>IF(B352='Scoring Keys'!$B$4,'Scoring Keys'!$D$4,IF(B352='Scoring Keys'!$B$5,'Scoring Keys'!$D$5,IF(B352='Scoring Keys'!$B$6,'Scoring Keys'!$D$6,IF(B352='Scoring Keys'!$B$7,'Scoring Keys'!$D$7,0))))</f>
        <v>1</v>
      </c>
      <c r="D352" s="127" t="s">
        <v>1766</v>
      </c>
      <c r="E352" s="57">
        <f>IF(D352='Scoring Keys'!$B$12,'Scoring Keys'!$D$12,IF(D352='Scoring Keys'!$B$13,'Scoring Keys'!$D$13,IF(D352='Scoring Keys'!$B$14,'Scoring Keys'!$D$14,IF(D352='Scoring Keys'!$B$15,'Scoring Keys'!$D$15,IF(D352='Scoring Keys'!$B$16,'Scoring Keys'!$D$16,0)))))</f>
        <v>0</v>
      </c>
      <c r="F352" s="57">
        <f t="shared" si="63"/>
        <v>0</v>
      </c>
      <c r="G352" s="136"/>
      <c r="H352" s="10" t="b">
        <f>OR(AND(C352='Scoring Keys'!$D$4,E352='Scoring Keys'!$D$14),AND(C352='Scoring Keys'!$D$4,E352='Scoring Keys'!$D$16),AND(C352='Scoring Keys'!$D$4,E352='Scoring Keys'!$D$17))</f>
        <v>1</v>
      </c>
      <c r="I352" s="10" t="b">
        <f>NOT(D352='Scoring Keys'!$B$18)</f>
        <v>0</v>
      </c>
      <c r="J352" s="150">
        <f t="shared" si="64"/>
        <v>1</v>
      </c>
      <c r="K352" s="150">
        <f t="shared" si="65"/>
        <v>0</v>
      </c>
    </row>
    <row r="353" spans="1:11" ht="30" customHeight="1">
      <c r="A353" s="19" t="s">
        <v>1505</v>
      </c>
      <c r="B353" s="137" t="s">
        <v>600</v>
      </c>
      <c r="C353" s="57">
        <f>IF(B353='Scoring Keys'!$B$4,'Scoring Keys'!$D$4,IF(B353='Scoring Keys'!$B$5,'Scoring Keys'!$D$5,IF(B353='Scoring Keys'!$B$6,'Scoring Keys'!$D$6,IF(B353='Scoring Keys'!$B$7,'Scoring Keys'!$D$7,0))))</f>
        <v>1</v>
      </c>
      <c r="D353" s="127" t="s">
        <v>1766</v>
      </c>
      <c r="E353" s="57">
        <f>IF(D353='Scoring Keys'!$B$12,'Scoring Keys'!$D$12,IF(D353='Scoring Keys'!$B$13,'Scoring Keys'!$D$13,IF(D353='Scoring Keys'!$B$14,'Scoring Keys'!$D$14,IF(D353='Scoring Keys'!$B$15,'Scoring Keys'!$D$15,IF(D353='Scoring Keys'!$B$16,'Scoring Keys'!$D$16,0)))))</f>
        <v>0</v>
      </c>
      <c r="F353" s="57">
        <f t="shared" si="63"/>
        <v>0</v>
      </c>
      <c r="G353" s="136"/>
      <c r="H353" s="10" t="b">
        <f>OR(AND(C353='Scoring Keys'!$D$4,E353='Scoring Keys'!$D$14),AND(C353='Scoring Keys'!$D$4,E353='Scoring Keys'!$D$16),AND(C353='Scoring Keys'!$D$4,E353='Scoring Keys'!$D$17))</f>
        <v>1</v>
      </c>
      <c r="I353" s="10" t="b">
        <f>NOT(D353='Scoring Keys'!$B$18)</f>
        <v>0</v>
      </c>
      <c r="J353" s="150">
        <f t="shared" si="64"/>
        <v>1</v>
      </c>
      <c r="K353" s="150">
        <f t="shared" si="65"/>
        <v>0</v>
      </c>
    </row>
    <row r="354" spans="1:11" ht="30" customHeight="1">
      <c r="A354" s="19" t="s">
        <v>1506</v>
      </c>
      <c r="B354" s="137" t="s">
        <v>600</v>
      </c>
      <c r="C354" s="57">
        <f>IF(B354='Scoring Keys'!$B$4,'Scoring Keys'!$D$4,IF(B354='Scoring Keys'!$B$5,'Scoring Keys'!$D$5,IF(B354='Scoring Keys'!$B$6,'Scoring Keys'!$D$6,IF(B354='Scoring Keys'!$B$7,'Scoring Keys'!$D$7,0))))</f>
        <v>1</v>
      </c>
      <c r="D354" s="127" t="s">
        <v>1766</v>
      </c>
      <c r="E354" s="57">
        <f>IF(D354='Scoring Keys'!$B$12,'Scoring Keys'!$D$12,IF(D354='Scoring Keys'!$B$13,'Scoring Keys'!$D$13,IF(D354='Scoring Keys'!$B$14,'Scoring Keys'!$D$14,IF(D354='Scoring Keys'!$B$15,'Scoring Keys'!$D$15,IF(D354='Scoring Keys'!$B$16,'Scoring Keys'!$D$16,0)))))</f>
        <v>0</v>
      </c>
      <c r="F354" s="57">
        <f t="shared" si="63"/>
        <v>0</v>
      </c>
      <c r="G354" s="136"/>
      <c r="H354" s="10" t="b">
        <f>OR(AND(C354='Scoring Keys'!$D$4,E354='Scoring Keys'!$D$14),AND(C354='Scoring Keys'!$D$4,E354='Scoring Keys'!$D$16),AND(C354='Scoring Keys'!$D$4,E354='Scoring Keys'!$D$17))</f>
        <v>1</v>
      </c>
      <c r="I354" s="10" t="b">
        <f>NOT(D354='Scoring Keys'!$B$18)</f>
        <v>0</v>
      </c>
      <c r="J354" s="150">
        <f t="shared" si="64"/>
        <v>1</v>
      </c>
      <c r="K354" s="150">
        <f t="shared" si="65"/>
        <v>0</v>
      </c>
    </row>
    <row r="355" spans="1:11" ht="30" customHeight="1">
      <c r="A355" s="19" t="s">
        <v>1507</v>
      </c>
      <c r="B355" s="137" t="s">
        <v>600</v>
      </c>
      <c r="C355" s="57">
        <f>IF(B355='Scoring Keys'!$B$4,'Scoring Keys'!$D$4,IF(B355='Scoring Keys'!$B$5,'Scoring Keys'!$D$5,IF(B355='Scoring Keys'!$B$6,'Scoring Keys'!$D$6,IF(B355='Scoring Keys'!$B$7,'Scoring Keys'!$D$7,0))))</f>
        <v>1</v>
      </c>
      <c r="D355" s="127" t="s">
        <v>1766</v>
      </c>
      <c r="E355" s="57">
        <f>IF(D355='Scoring Keys'!$B$12,'Scoring Keys'!$D$12,IF(D355='Scoring Keys'!$B$13,'Scoring Keys'!$D$13,IF(D355='Scoring Keys'!$B$14,'Scoring Keys'!$D$14,IF(D355='Scoring Keys'!$B$15,'Scoring Keys'!$D$15,IF(D355='Scoring Keys'!$B$16,'Scoring Keys'!$D$16,0)))))</f>
        <v>0</v>
      </c>
      <c r="F355" s="57">
        <f t="shared" si="63"/>
        <v>0</v>
      </c>
      <c r="G355" s="136"/>
      <c r="H355" s="10" t="b">
        <f>OR(AND(C355='Scoring Keys'!$D$4,E355='Scoring Keys'!$D$14),AND(C355='Scoring Keys'!$D$4,E355='Scoring Keys'!$D$16),AND(C355='Scoring Keys'!$D$4,E355='Scoring Keys'!$D$17))</f>
        <v>1</v>
      </c>
      <c r="I355" s="10" t="b">
        <f>NOT(D355='Scoring Keys'!$B$18)</f>
        <v>0</v>
      </c>
      <c r="J355" s="150">
        <f t="shared" si="64"/>
        <v>1</v>
      </c>
      <c r="K355" s="150">
        <f t="shared" si="65"/>
        <v>0</v>
      </c>
    </row>
    <row r="356" spans="1:11" ht="30" customHeight="1">
      <c r="A356" s="19" t="s">
        <v>1508</v>
      </c>
      <c r="B356" s="137" t="s">
        <v>1713</v>
      </c>
      <c r="C356" s="57">
        <f>IF(B356='Scoring Keys'!$B$4,'Scoring Keys'!$D$4,IF(B356='Scoring Keys'!$B$5,'Scoring Keys'!$D$5,IF(B356='Scoring Keys'!$B$6,'Scoring Keys'!$D$6,IF(B356='Scoring Keys'!$B$7,'Scoring Keys'!$D$7,0))))</f>
        <v>0.9</v>
      </c>
      <c r="D356" s="127" t="s">
        <v>1766</v>
      </c>
      <c r="E356" s="57">
        <f>IF(D356='Scoring Keys'!$B$12,'Scoring Keys'!$D$12,IF(D356='Scoring Keys'!$B$13,'Scoring Keys'!$D$13,IF(D356='Scoring Keys'!$B$14,'Scoring Keys'!$D$14,IF(D356='Scoring Keys'!$B$15,'Scoring Keys'!$D$15,IF(D356='Scoring Keys'!$B$16,'Scoring Keys'!$D$16,0)))))</f>
        <v>0</v>
      </c>
      <c r="F356" s="57">
        <f t="shared" si="63"/>
        <v>0</v>
      </c>
      <c r="G356" s="136"/>
      <c r="H356" s="10" t="b">
        <f>OR(AND(C356='Scoring Keys'!$D$4,E356='Scoring Keys'!$D$14),AND(C356='Scoring Keys'!$D$4,E356='Scoring Keys'!$D$16),AND(C356='Scoring Keys'!$D$4,E356='Scoring Keys'!$D$17))</f>
        <v>0</v>
      </c>
      <c r="I356" s="10" t="b">
        <f>NOT(D356='Scoring Keys'!$B$18)</f>
        <v>0</v>
      </c>
      <c r="J356" s="150">
        <f t="shared" si="64"/>
        <v>1</v>
      </c>
      <c r="K356" s="150">
        <f t="shared" si="65"/>
        <v>0</v>
      </c>
    </row>
    <row r="357" spans="1:11" ht="30" customHeight="1">
      <c r="A357" s="19" t="s">
        <v>1509</v>
      </c>
      <c r="B357" s="137" t="s">
        <v>1713</v>
      </c>
      <c r="C357" s="57">
        <f>IF(B357='Scoring Keys'!$B$4,'Scoring Keys'!$D$4,IF(B357='Scoring Keys'!$B$5,'Scoring Keys'!$D$5,IF(B357='Scoring Keys'!$B$6,'Scoring Keys'!$D$6,IF(B357='Scoring Keys'!$B$7,'Scoring Keys'!$D$7,0))))</f>
        <v>0.9</v>
      </c>
      <c r="D357" s="127" t="s">
        <v>1766</v>
      </c>
      <c r="E357" s="57">
        <f>IF(D357='Scoring Keys'!$B$12,'Scoring Keys'!$D$12,IF(D357='Scoring Keys'!$B$13,'Scoring Keys'!$D$13,IF(D357='Scoring Keys'!$B$14,'Scoring Keys'!$D$14,IF(D357='Scoring Keys'!$B$15,'Scoring Keys'!$D$15,IF(D357='Scoring Keys'!$B$16,'Scoring Keys'!$D$16,0)))))</f>
        <v>0</v>
      </c>
      <c r="F357" s="57">
        <f t="shared" si="63"/>
        <v>0</v>
      </c>
      <c r="G357" s="136"/>
      <c r="H357" s="10" t="b">
        <f>OR(AND(C357='Scoring Keys'!$D$4,E357='Scoring Keys'!$D$14),AND(C357='Scoring Keys'!$D$4,E357='Scoring Keys'!$D$16),AND(C357='Scoring Keys'!$D$4,E357='Scoring Keys'!$D$17))</f>
        <v>0</v>
      </c>
      <c r="I357" s="10" t="b">
        <f>NOT(D357='Scoring Keys'!$B$18)</f>
        <v>0</v>
      </c>
      <c r="J357" s="150">
        <f t="shared" si="64"/>
        <v>1</v>
      </c>
      <c r="K357" s="150">
        <f t="shared" si="65"/>
        <v>0</v>
      </c>
    </row>
    <row r="358" spans="1:11" ht="30" customHeight="1">
      <c r="A358" s="19" t="s">
        <v>1510</v>
      </c>
      <c r="B358" s="137" t="s">
        <v>600</v>
      </c>
      <c r="C358" s="57">
        <f>IF(B358='Scoring Keys'!$B$4,'Scoring Keys'!$D$4,IF(B358='Scoring Keys'!$B$5,'Scoring Keys'!$D$5,IF(B358='Scoring Keys'!$B$6,'Scoring Keys'!$D$6,IF(B358='Scoring Keys'!$B$7,'Scoring Keys'!$D$7,0))))</f>
        <v>1</v>
      </c>
      <c r="D358" s="127" t="s">
        <v>1766</v>
      </c>
      <c r="E358" s="57">
        <f>IF(D358='Scoring Keys'!$B$12,'Scoring Keys'!$D$12,IF(D358='Scoring Keys'!$B$13,'Scoring Keys'!$D$13,IF(D358='Scoring Keys'!$B$14,'Scoring Keys'!$D$14,IF(D358='Scoring Keys'!$B$15,'Scoring Keys'!$D$15,IF(D358='Scoring Keys'!$B$16,'Scoring Keys'!$D$16,0)))))</f>
        <v>0</v>
      </c>
      <c r="F358" s="57">
        <f t="shared" si="63"/>
        <v>0</v>
      </c>
      <c r="G358" s="136"/>
      <c r="H358" s="10" t="b">
        <f>OR(AND(C358='Scoring Keys'!$D$4,E358='Scoring Keys'!$D$14),AND(C358='Scoring Keys'!$D$4,E358='Scoring Keys'!$D$16),AND(C358='Scoring Keys'!$D$4,E358='Scoring Keys'!$D$17))</f>
        <v>1</v>
      </c>
      <c r="I358" s="10" t="b">
        <f>NOT(D358='Scoring Keys'!$B$18)</f>
        <v>0</v>
      </c>
      <c r="J358" s="150">
        <f t="shared" si="64"/>
        <v>1</v>
      </c>
      <c r="K358" s="150">
        <f t="shared" si="65"/>
        <v>0</v>
      </c>
    </row>
    <row r="359" spans="1:11" ht="30" customHeight="1">
      <c r="A359" s="19" t="s">
        <v>1511</v>
      </c>
      <c r="B359" s="137" t="s">
        <v>600</v>
      </c>
      <c r="C359" s="57">
        <f>IF(B359='Scoring Keys'!$B$4,'Scoring Keys'!$D$4,IF(B359='Scoring Keys'!$B$5,'Scoring Keys'!$D$5,IF(B359='Scoring Keys'!$B$6,'Scoring Keys'!$D$6,IF(B359='Scoring Keys'!$B$7,'Scoring Keys'!$D$7,0))))</f>
        <v>1</v>
      </c>
      <c r="D359" s="127" t="s">
        <v>1766</v>
      </c>
      <c r="E359" s="57">
        <f>IF(D359='Scoring Keys'!$B$12,'Scoring Keys'!$D$12,IF(D359='Scoring Keys'!$B$13,'Scoring Keys'!$D$13,IF(D359='Scoring Keys'!$B$14,'Scoring Keys'!$D$14,IF(D359='Scoring Keys'!$B$15,'Scoring Keys'!$D$15,IF(D359='Scoring Keys'!$B$16,'Scoring Keys'!$D$16,0)))))</f>
        <v>0</v>
      </c>
      <c r="F359" s="57">
        <f t="shared" si="63"/>
        <v>0</v>
      </c>
      <c r="G359" s="136"/>
      <c r="H359" s="10" t="b">
        <f>OR(AND(C359='Scoring Keys'!$D$4,E359='Scoring Keys'!$D$14),AND(C359='Scoring Keys'!$D$4,E359='Scoring Keys'!$D$16),AND(C359='Scoring Keys'!$D$4,E359='Scoring Keys'!$D$17))</f>
        <v>1</v>
      </c>
      <c r="I359" s="10" t="b">
        <f>NOT(D359='Scoring Keys'!$B$18)</f>
        <v>0</v>
      </c>
      <c r="J359" s="150">
        <f t="shared" si="64"/>
        <v>1</v>
      </c>
      <c r="K359" s="150">
        <f t="shared" si="65"/>
        <v>0</v>
      </c>
    </row>
    <row r="360" spans="1:11" ht="30" customHeight="1">
      <c r="A360" s="23" t="s">
        <v>1512</v>
      </c>
      <c r="B360" s="137" t="s">
        <v>1713</v>
      </c>
      <c r="C360" s="57">
        <f>IF(B360='Scoring Keys'!$B$4,'Scoring Keys'!$D$4,IF(B360='Scoring Keys'!$B$5,'Scoring Keys'!$D$5,IF(B360='Scoring Keys'!$B$6,'Scoring Keys'!$D$6,IF(B360='Scoring Keys'!$B$7,'Scoring Keys'!$D$7,0))))</f>
        <v>0.9</v>
      </c>
      <c r="D360" s="127" t="s">
        <v>1766</v>
      </c>
      <c r="E360" s="57">
        <f>IF(D360='Scoring Keys'!$B$12,'Scoring Keys'!$D$12,IF(D360='Scoring Keys'!$B$13,'Scoring Keys'!$D$13,IF(D360='Scoring Keys'!$B$14,'Scoring Keys'!$D$14,IF(D360='Scoring Keys'!$B$15,'Scoring Keys'!$D$15,IF(D360='Scoring Keys'!$B$16,'Scoring Keys'!$D$16,0)))))</f>
        <v>0</v>
      </c>
      <c r="F360" s="57">
        <f t="shared" si="63"/>
        <v>0</v>
      </c>
      <c r="G360" s="136"/>
      <c r="H360" s="10" t="b">
        <f>OR(AND(C360='Scoring Keys'!$D$4,E360='Scoring Keys'!$D$14),AND(C360='Scoring Keys'!$D$4,E360='Scoring Keys'!$D$16),AND(C360='Scoring Keys'!$D$4,E360='Scoring Keys'!$D$17))</f>
        <v>0</v>
      </c>
      <c r="I360" s="10" t="b">
        <f>NOT(D360='Scoring Keys'!$B$18)</f>
        <v>0</v>
      </c>
      <c r="J360" s="150">
        <f t="shared" si="64"/>
        <v>1</v>
      </c>
      <c r="K360" s="150">
        <f t="shared" si="65"/>
        <v>0</v>
      </c>
    </row>
    <row r="361" spans="1:11" ht="30" customHeight="1">
      <c r="A361" s="23" t="s">
        <v>1513</v>
      </c>
      <c r="B361" s="137" t="s">
        <v>1713</v>
      </c>
      <c r="C361" s="57">
        <f>IF(B361='Scoring Keys'!$B$4,'Scoring Keys'!$D$4,IF(B361='Scoring Keys'!$B$5,'Scoring Keys'!$D$5,IF(B361='Scoring Keys'!$B$6,'Scoring Keys'!$D$6,IF(B361='Scoring Keys'!$B$7,'Scoring Keys'!$D$7,0))))</f>
        <v>0.9</v>
      </c>
      <c r="D361" s="127" t="s">
        <v>1766</v>
      </c>
      <c r="E361" s="57">
        <f>IF(D361='Scoring Keys'!$B$12,'Scoring Keys'!$D$12,IF(D361='Scoring Keys'!$B$13,'Scoring Keys'!$D$13,IF(D361='Scoring Keys'!$B$14,'Scoring Keys'!$D$14,IF(D361='Scoring Keys'!$B$15,'Scoring Keys'!$D$15,IF(D361='Scoring Keys'!$B$16,'Scoring Keys'!$D$16,0)))))</f>
        <v>0</v>
      </c>
      <c r="F361" s="57">
        <f t="shared" si="63"/>
        <v>0</v>
      </c>
      <c r="G361" s="136"/>
      <c r="H361" s="10" t="b">
        <f>OR(AND(C361='Scoring Keys'!$D$4,E361='Scoring Keys'!$D$14),AND(C361='Scoring Keys'!$D$4,E361='Scoring Keys'!$D$16),AND(C361='Scoring Keys'!$D$4,E361='Scoring Keys'!$D$17))</f>
        <v>0</v>
      </c>
      <c r="I361" s="10" t="b">
        <f>NOT(D361='Scoring Keys'!$B$18)</f>
        <v>0</v>
      </c>
      <c r="J361" s="150">
        <f t="shared" si="64"/>
        <v>1</v>
      </c>
      <c r="K361" s="150">
        <f t="shared" si="65"/>
        <v>0</v>
      </c>
    </row>
    <row r="362" spans="1:11" ht="30" customHeight="1">
      <c r="A362" s="19" t="s">
        <v>1514</v>
      </c>
      <c r="B362" s="137" t="s">
        <v>600</v>
      </c>
      <c r="C362" s="57">
        <f>IF(B362='Scoring Keys'!$B$4,'Scoring Keys'!$D$4,IF(B362='Scoring Keys'!$B$5,'Scoring Keys'!$D$5,IF(B362='Scoring Keys'!$B$6,'Scoring Keys'!$D$6,IF(B362='Scoring Keys'!$B$7,'Scoring Keys'!$D$7,0))))</f>
        <v>1</v>
      </c>
      <c r="D362" s="127" t="s">
        <v>1766</v>
      </c>
      <c r="E362" s="57">
        <f>IF(D362='Scoring Keys'!$B$12,'Scoring Keys'!$D$12,IF(D362='Scoring Keys'!$B$13,'Scoring Keys'!$D$13,IF(D362='Scoring Keys'!$B$14,'Scoring Keys'!$D$14,IF(D362='Scoring Keys'!$B$15,'Scoring Keys'!$D$15,IF(D362='Scoring Keys'!$B$16,'Scoring Keys'!$D$16,0)))))</f>
        <v>0</v>
      </c>
      <c r="F362" s="57">
        <f t="shared" si="63"/>
        <v>0</v>
      </c>
      <c r="G362" s="136"/>
      <c r="H362" s="10" t="b">
        <f>OR(AND(C362='Scoring Keys'!$D$4,E362='Scoring Keys'!$D$14),AND(C362='Scoring Keys'!$D$4,E362='Scoring Keys'!$D$16),AND(C362='Scoring Keys'!$D$4,E362='Scoring Keys'!$D$17))</f>
        <v>1</v>
      </c>
      <c r="I362" s="10" t="b">
        <f>NOT(D362='Scoring Keys'!$B$18)</f>
        <v>0</v>
      </c>
      <c r="J362" s="150">
        <f t="shared" si="64"/>
        <v>1</v>
      </c>
      <c r="K362" s="150">
        <f t="shared" si="65"/>
        <v>0</v>
      </c>
    </row>
    <row r="363" spans="1:11" ht="30" customHeight="1">
      <c r="A363" s="23" t="s">
        <v>1515</v>
      </c>
      <c r="B363" s="137" t="s">
        <v>600</v>
      </c>
      <c r="C363" s="57">
        <f>IF(B363='Scoring Keys'!$B$4,'Scoring Keys'!$D$4,IF(B363='Scoring Keys'!$B$5,'Scoring Keys'!$D$5,IF(B363='Scoring Keys'!$B$6,'Scoring Keys'!$D$6,IF(B363='Scoring Keys'!$B$7,'Scoring Keys'!$D$7,0))))</f>
        <v>1</v>
      </c>
      <c r="D363" s="127" t="s">
        <v>1766</v>
      </c>
      <c r="E363" s="57">
        <f>IF(D363='Scoring Keys'!$B$12,'Scoring Keys'!$D$12,IF(D363='Scoring Keys'!$B$13,'Scoring Keys'!$D$13,IF(D363='Scoring Keys'!$B$14,'Scoring Keys'!$D$14,IF(D363='Scoring Keys'!$B$15,'Scoring Keys'!$D$15,IF(D363='Scoring Keys'!$B$16,'Scoring Keys'!$D$16,0)))))</f>
        <v>0</v>
      </c>
      <c r="F363" s="57">
        <f t="shared" si="63"/>
        <v>0</v>
      </c>
      <c r="G363" s="136"/>
      <c r="H363" s="10" t="b">
        <f>OR(AND(C363='Scoring Keys'!$D$4,E363='Scoring Keys'!$D$14),AND(C363='Scoring Keys'!$D$4,E363='Scoring Keys'!$D$16),AND(C363='Scoring Keys'!$D$4,E363='Scoring Keys'!$D$17))</f>
        <v>1</v>
      </c>
      <c r="I363" s="10" t="b">
        <f>NOT(D363='Scoring Keys'!$B$18)</f>
        <v>0</v>
      </c>
      <c r="J363" s="150">
        <f t="shared" si="64"/>
        <v>1</v>
      </c>
      <c r="K363" s="150">
        <f t="shared" si="65"/>
        <v>0</v>
      </c>
    </row>
    <row r="364" spans="1:11" ht="30" customHeight="1">
      <c r="A364" s="23" t="s">
        <v>1516</v>
      </c>
      <c r="B364" s="137" t="s">
        <v>600</v>
      </c>
      <c r="C364" s="57">
        <f>IF(B364='Scoring Keys'!$B$4,'Scoring Keys'!$D$4,IF(B364='Scoring Keys'!$B$5,'Scoring Keys'!$D$5,IF(B364='Scoring Keys'!$B$6,'Scoring Keys'!$D$6,IF(B364='Scoring Keys'!$B$7,'Scoring Keys'!$D$7,0))))</f>
        <v>1</v>
      </c>
      <c r="D364" s="127" t="s">
        <v>1766</v>
      </c>
      <c r="E364" s="57">
        <f>IF(D364='Scoring Keys'!$B$12,'Scoring Keys'!$D$12,IF(D364='Scoring Keys'!$B$13,'Scoring Keys'!$D$13,IF(D364='Scoring Keys'!$B$14,'Scoring Keys'!$D$14,IF(D364='Scoring Keys'!$B$15,'Scoring Keys'!$D$15,IF(D364='Scoring Keys'!$B$16,'Scoring Keys'!$D$16,0)))))</f>
        <v>0</v>
      </c>
      <c r="F364" s="57">
        <f t="shared" si="63"/>
        <v>0</v>
      </c>
      <c r="G364" s="136"/>
      <c r="H364" s="10" t="b">
        <f>OR(AND(C364='Scoring Keys'!$D$4,E364='Scoring Keys'!$D$14),AND(C364='Scoring Keys'!$D$4,E364='Scoring Keys'!$D$16),AND(C364='Scoring Keys'!$D$4,E364='Scoring Keys'!$D$17))</f>
        <v>1</v>
      </c>
      <c r="I364" s="10" t="b">
        <f>NOT(D364='Scoring Keys'!$B$18)</f>
        <v>0</v>
      </c>
      <c r="J364" s="150">
        <f t="shared" si="64"/>
        <v>1</v>
      </c>
      <c r="K364" s="150">
        <f t="shared" si="65"/>
        <v>0</v>
      </c>
    </row>
    <row r="365" spans="1:11" ht="30" customHeight="1">
      <c r="A365" s="19" t="s">
        <v>1517</v>
      </c>
      <c r="B365" s="137" t="s">
        <v>600</v>
      </c>
      <c r="C365" s="57">
        <f>IF(B365='Scoring Keys'!$B$4,'Scoring Keys'!$D$4,IF(B365='Scoring Keys'!$B$5,'Scoring Keys'!$D$5,IF(B365='Scoring Keys'!$B$6,'Scoring Keys'!$D$6,IF(B365='Scoring Keys'!$B$7,'Scoring Keys'!$D$7,0))))</f>
        <v>1</v>
      </c>
      <c r="D365" s="127" t="s">
        <v>1766</v>
      </c>
      <c r="E365" s="57">
        <f>IF(D365='Scoring Keys'!$B$12,'Scoring Keys'!$D$12,IF(D365='Scoring Keys'!$B$13,'Scoring Keys'!$D$13,IF(D365='Scoring Keys'!$B$14,'Scoring Keys'!$D$14,IF(D365='Scoring Keys'!$B$15,'Scoring Keys'!$D$15,IF(D365='Scoring Keys'!$B$16,'Scoring Keys'!$D$16,0)))))</f>
        <v>0</v>
      </c>
      <c r="F365" s="57">
        <f t="shared" si="63"/>
        <v>0</v>
      </c>
      <c r="G365" s="136"/>
      <c r="H365" s="10" t="b">
        <f>OR(AND(C365='Scoring Keys'!$D$4,E365='Scoring Keys'!$D$14),AND(C365='Scoring Keys'!$D$4,E365='Scoring Keys'!$D$16),AND(C365='Scoring Keys'!$D$4,E365='Scoring Keys'!$D$17))</f>
        <v>1</v>
      </c>
      <c r="I365" s="10" t="b">
        <f>NOT(D365='Scoring Keys'!$B$18)</f>
        <v>0</v>
      </c>
      <c r="J365" s="150">
        <f t="shared" si="64"/>
        <v>1</v>
      </c>
      <c r="K365" s="150">
        <f t="shared" si="65"/>
        <v>0</v>
      </c>
    </row>
    <row r="366" spans="1:11" ht="30" customHeight="1">
      <c r="A366" s="19" t="s">
        <v>1518</v>
      </c>
      <c r="B366" s="137" t="s">
        <v>600</v>
      </c>
      <c r="C366" s="57">
        <f>IF(B366='Scoring Keys'!$B$4,'Scoring Keys'!$D$4,IF(B366='Scoring Keys'!$B$5,'Scoring Keys'!$D$5,IF(B366='Scoring Keys'!$B$6,'Scoring Keys'!$D$6,IF(B366='Scoring Keys'!$B$7,'Scoring Keys'!$D$7,0))))</f>
        <v>1</v>
      </c>
      <c r="D366" s="127" t="s">
        <v>1766</v>
      </c>
      <c r="E366" s="57">
        <f>IF(D366='Scoring Keys'!$B$12,'Scoring Keys'!$D$12,IF(D366='Scoring Keys'!$B$13,'Scoring Keys'!$D$13,IF(D366='Scoring Keys'!$B$14,'Scoring Keys'!$D$14,IF(D366='Scoring Keys'!$B$15,'Scoring Keys'!$D$15,IF(D366='Scoring Keys'!$B$16,'Scoring Keys'!$D$16,0)))))</f>
        <v>0</v>
      </c>
      <c r="F366" s="57">
        <f t="shared" si="63"/>
        <v>0</v>
      </c>
      <c r="G366" s="136"/>
      <c r="H366" s="10" t="b">
        <f>OR(AND(C366='Scoring Keys'!$D$4,E366='Scoring Keys'!$D$14),AND(C366='Scoring Keys'!$D$4,E366='Scoring Keys'!$D$16),AND(C366='Scoring Keys'!$D$4,E366='Scoring Keys'!$D$17))</f>
        <v>1</v>
      </c>
      <c r="I366" s="10" t="b">
        <f>NOT(D366='Scoring Keys'!$B$18)</f>
        <v>0</v>
      </c>
      <c r="J366" s="150">
        <f t="shared" si="64"/>
        <v>1</v>
      </c>
      <c r="K366" s="150">
        <f t="shared" si="65"/>
        <v>0</v>
      </c>
    </row>
    <row r="367" spans="1:11" ht="30" customHeight="1">
      <c r="A367" s="23" t="s">
        <v>1519</v>
      </c>
      <c r="B367" s="137" t="s">
        <v>600</v>
      </c>
      <c r="C367" s="57">
        <f>IF(B367='Scoring Keys'!$B$4,'Scoring Keys'!$D$4,IF(B367='Scoring Keys'!$B$5,'Scoring Keys'!$D$5,IF(B367='Scoring Keys'!$B$6,'Scoring Keys'!$D$6,IF(B367='Scoring Keys'!$B$7,'Scoring Keys'!$D$7,0))))</f>
        <v>1</v>
      </c>
      <c r="D367" s="127" t="s">
        <v>1766</v>
      </c>
      <c r="E367" s="57">
        <f>IF(D367='Scoring Keys'!$B$12,'Scoring Keys'!$D$12,IF(D367='Scoring Keys'!$B$13,'Scoring Keys'!$D$13,IF(D367='Scoring Keys'!$B$14,'Scoring Keys'!$D$14,IF(D367='Scoring Keys'!$B$15,'Scoring Keys'!$D$15,IF(D367='Scoring Keys'!$B$16,'Scoring Keys'!$D$16,0)))))</f>
        <v>0</v>
      </c>
      <c r="F367" s="57">
        <f t="shared" si="63"/>
        <v>0</v>
      </c>
      <c r="G367" s="136"/>
      <c r="H367" s="10" t="b">
        <f>OR(AND(C367='Scoring Keys'!$D$4,E367='Scoring Keys'!$D$14),AND(C367='Scoring Keys'!$D$4,E367='Scoring Keys'!$D$16),AND(C367='Scoring Keys'!$D$4,E367='Scoring Keys'!$D$17))</f>
        <v>1</v>
      </c>
      <c r="I367" s="10" t="b">
        <f>NOT(D367='Scoring Keys'!$B$18)</f>
        <v>0</v>
      </c>
      <c r="J367" s="150">
        <f t="shared" si="64"/>
        <v>1</v>
      </c>
      <c r="K367" s="150">
        <f t="shared" si="65"/>
        <v>0</v>
      </c>
    </row>
    <row r="368" spans="1:11" ht="30" customHeight="1">
      <c r="A368" s="23" t="s">
        <v>1520</v>
      </c>
      <c r="B368" s="137" t="s">
        <v>1713</v>
      </c>
      <c r="C368" s="57">
        <f>IF(B368='Scoring Keys'!$B$4,'Scoring Keys'!$D$4,IF(B368='Scoring Keys'!$B$5,'Scoring Keys'!$D$5,IF(B368='Scoring Keys'!$B$6,'Scoring Keys'!$D$6,IF(B368='Scoring Keys'!$B$7,'Scoring Keys'!$D$7,0))))</f>
        <v>0.9</v>
      </c>
      <c r="D368" s="127" t="s">
        <v>1766</v>
      </c>
      <c r="E368" s="57">
        <f>IF(D368='Scoring Keys'!$B$12,'Scoring Keys'!$D$12,IF(D368='Scoring Keys'!$B$13,'Scoring Keys'!$D$13,IF(D368='Scoring Keys'!$B$14,'Scoring Keys'!$D$14,IF(D368='Scoring Keys'!$B$15,'Scoring Keys'!$D$15,IF(D368='Scoring Keys'!$B$16,'Scoring Keys'!$D$16,0)))))</f>
        <v>0</v>
      </c>
      <c r="F368" s="57">
        <f t="shared" si="63"/>
        <v>0</v>
      </c>
      <c r="G368" s="136"/>
      <c r="H368" s="10" t="b">
        <f>OR(AND(C368='Scoring Keys'!$D$4,E368='Scoring Keys'!$D$14),AND(C368='Scoring Keys'!$D$4,E368='Scoring Keys'!$D$16),AND(C368='Scoring Keys'!$D$4,E368='Scoring Keys'!$D$17))</f>
        <v>0</v>
      </c>
      <c r="I368" s="10" t="b">
        <f>NOT(D368='Scoring Keys'!$B$18)</f>
        <v>0</v>
      </c>
      <c r="J368" s="150">
        <f t="shared" si="64"/>
        <v>1</v>
      </c>
      <c r="K368" s="150">
        <f t="shared" si="65"/>
        <v>0</v>
      </c>
    </row>
    <row r="369" spans="1:11" ht="30" customHeight="1">
      <c r="A369" s="23" t="s">
        <v>1521</v>
      </c>
      <c r="B369" s="137" t="s">
        <v>1713</v>
      </c>
      <c r="C369" s="57">
        <f>IF(B369='Scoring Keys'!$B$4,'Scoring Keys'!$D$4,IF(B369='Scoring Keys'!$B$5,'Scoring Keys'!$D$5,IF(B369='Scoring Keys'!$B$6,'Scoring Keys'!$D$6,IF(B369='Scoring Keys'!$B$7,'Scoring Keys'!$D$7,0))))</f>
        <v>0.9</v>
      </c>
      <c r="D369" s="127" t="s">
        <v>1766</v>
      </c>
      <c r="E369" s="57">
        <f>IF(D369='Scoring Keys'!$B$12,'Scoring Keys'!$D$12,IF(D369='Scoring Keys'!$B$13,'Scoring Keys'!$D$13,IF(D369='Scoring Keys'!$B$14,'Scoring Keys'!$D$14,IF(D369='Scoring Keys'!$B$15,'Scoring Keys'!$D$15,IF(D369='Scoring Keys'!$B$16,'Scoring Keys'!$D$16,0)))))</f>
        <v>0</v>
      </c>
      <c r="F369" s="57">
        <f t="shared" si="63"/>
        <v>0</v>
      </c>
      <c r="G369" s="136"/>
      <c r="H369" s="10" t="b">
        <f>OR(AND(C369='Scoring Keys'!$D$4,E369='Scoring Keys'!$D$14),AND(C369='Scoring Keys'!$D$4,E369='Scoring Keys'!$D$16),AND(C369='Scoring Keys'!$D$4,E369='Scoring Keys'!$D$17))</f>
        <v>0</v>
      </c>
      <c r="I369" s="10" t="b">
        <f>NOT(D369='Scoring Keys'!$B$18)</f>
        <v>0</v>
      </c>
      <c r="J369" s="150">
        <f t="shared" si="64"/>
        <v>1</v>
      </c>
      <c r="K369" s="150">
        <f t="shared" si="65"/>
        <v>0</v>
      </c>
    </row>
    <row r="370" spans="1:11" ht="30" customHeight="1">
      <c r="A370" s="19" t="s">
        <v>1522</v>
      </c>
      <c r="B370" s="137" t="s">
        <v>600</v>
      </c>
      <c r="C370" s="57">
        <f>IF(B370='Scoring Keys'!$B$4,'Scoring Keys'!$D$4,IF(B370='Scoring Keys'!$B$5,'Scoring Keys'!$D$5,IF(B370='Scoring Keys'!$B$6,'Scoring Keys'!$D$6,IF(B370='Scoring Keys'!$B$7,'Scoring Keys'!$D$7,0))))</f>
        <v>1</v>
      </c>
      <c r="D370" s="127" t="s">
        <v>1766</v>
      </c>
      <c r="E370" s="57">
        <f>IF(D370='Scoring Keys'!$B$12,'Scoring Keys'!$D$12,IF(D370='Scoring Keys'!$B$13,'Scoring Keys'!$D$13,IF(D370='Scoring Keys'!$B$14,'Scoring Keys'!$D$14,IF(D370='Scoring Keys'!$B$15,'Scoring Keys'!$D$15,IF(D370='Scoring Keys'!$B$16,'Scoring Keys'!$D$16,0)))))</f>
        <v>0</v>
      </c>
      <c r="F370" s="57">
        <f t="shared" si="63"/>
        <v>0</v>
      </c>
      <c r="G370" s="136"/>
      <c r="H370" s="10" t="b">
        <f>OR(AND(C370='Scoring Keys'!$D$4,E370='Scoring Keys'!$D$14),AND(C370='Scoring Keys'!$D$4,E370='Scoring Keys'!$D$16),AND(C370='Scoring Keys'!$D$4,E370='Scoring Keys'!$D$17))</f>
        <v>1</v>
      </c>
      <c r="I370" s="10" t="b">
        <f>NOT(D370='Scoring Keys'!$B$18)</f>
        <v>0</v>
      </c>
      <c r="J370" s="150">
        <f t="shared" si="64"/>
        <v>1</v>
      </c>
      <c r="K370" s="150">
        <f t="shared" si="65"/>
        <v>0</v>
      </c>
    </row>
    <row r="371" spans="1:11" ht="30" customHeight="1">
      <c r="A371" s="23" t="s">
        <v>1523</v>
      </c>
      <c r="B371" s="137" t="s">
        <v>600</v>
      </c>
      <c r="C371" s="57">
        <f>IF(B371='Scoring Keys'!$B$4,'Scoring Keys'!$D$4,IF(B371='Scoring Keys'!$B$5,'Scoring Keys'!$D$5,IF(B371='Scoring Keys'!$B$6,'Scoring Keys'!$D$6,IF(B371='Scoring Keys'!$B$7,'Scoring Keys'!$D$7,0))))</f>
        <v>1</v>
      </c>
      <c r="D371" s="127" t="s">
        <v>1766</v>
      </c>
      <c r="E371" s="57">
        <f>IF(D371='Scoring Keys'!$B$12,'Scoring Keys'!$D$12,IF(D371='Scoring Keys'!$B$13,'Scoring Keys'!$D$13,IF(D371='Scoring Keys'!$B$14,'Scoring Keys'!$D$14,IF(D371='Scoring Keys'!$B$15,'Scoring Keys'!$D$15,IF(D371='Scoring Keys'!$B$16,'Scoring Keys'!$D$16,0)))))</f>
        <v>0</v>
      </c>
      <c r="F371" s="57">
        <f t="shared" si="63"/>
        <v>0</v>
      </c>
      <c r="G371" s="136"/>
      <c r="H371" s="10" t="b">
        <f>OR(AND(C371='Scoring Keys'!$D$4,E371='Scoring Keys'!$D$14),AND(C371='Scoring Keys'!$D$4,E371='Scoring Keys'!$D$16),AND(C371='Scoring Keys'!$D$4,E371='Scoring Keys'!$D$17))</f>
        <v>1</v>
      </c>
      <c r="I371" s="10" t="b">
        <f>NOT(D371='Scoring Keys'!$B$18)</f>
        <v>0</v>
      </c>
      <c r="J371" s="150">
        <f t="shared" si="64"/>
        <v>1</v>
      </c>
      <c r="K371" s="150">
        <f t="shared" si="65"/>
        <v>0</v>
      </c>
    </row>
    <row r="372" spans="1:11" ht="38.25">
      <c r="A372" s="19" t="s">
        <v>1524</v>
      </c>
      <c r="B372" s="137" t="s">
        <v>1713</v>
      </c>
      <c r="C372" s="57">
        <f>IF(B372='Scoring Keys'!$B$4,'Scoring Keys'!$D$4,IF(B372='Scoring Keys'!$B$5,'Scoring Keys'!$D$5,IF(B372='Scoring Keys'!$B$6,'Scoring Keys'!$D$6,IF(B372='Scoring Keys'!$B$7,'Scoring Keys'!$D$7,0))))</f>
        <v>0.9</v>
      </c>
      <c r="D372" s="127" t="s">
        <v>1766</v>
      </c>
      <c r="E372" s="57">
        <f>IF(D372='Scoring Keys'!$B$12,'Scoring Keys'!$D$12,IF(D372='Scoring Keys'!$B$13,'Scoring Keys'!$D$13,IF(D372='Scoring Keys'!$B$14,'Scoring Keys'!$D$14,IF(D372='Scoring Keys'!$B$15,'Scoring Keys'!$D$15,IF(D372='Scoring Keys'!$B$16,'Scoring Keys'!$D$16,0)))))</f>
        <v>0</v>
      </c>
      <c r="F372" s="57">
        <f t="shared" si="63"/>
        <v>0</v>
      </c>
      <c r="G372" s="136"/>
      <c r="H372" s="10" t="b">
        <f>OR(AND(C372='Scoring Keys'!$D$4,E372='Scoring Keys'!$D$14),AND(C372='Scoring Keys'!$D$4,E372='Scoring Keys'!$D$16),AND(C372='Scoring Keys'!$D$4,E372='Scoring Keys'!$D$17))</f>
        <v>0</v>
      </c>
      <c r="I372" s="10" t="b">
        <f>NOT(D372='Scoring Keys'!$B$18)</f>
        <v>0</v>
      </c>
      <c r="J372" s="150">
        <f t="shared" si="64"/>
        <v>1</v>
      </c>
      <c r="K372" s="150">
        <f t="shared" si="65"/>
        <v>0</v>
      </c>
    </row>
    <row r="373" spans="1:11" ht="30" customHeight="1">
      <c r="A373" s="19" t="s">
        <v>1525</v>
      </c>
      <c r="B373" s="137" t="s">
        <v>600</v>
      </c>
      <c r="C373" s="57">
        <f>IF(B373='Scoring Keys'!$B$4,'Scoring Keys'!$D$4,IF(B373='Scoring Keys'!$B$5,'Scoring Keys'!$D$5,IF(B373='Scoring Keys'!$B$6,'Scoring Keys'!$D$6,IF(B373='Scoring Keys'!$B$7,'Scoring Keys'!$D$7,0))))</f>
        <v>1</v>
      </c>
      <c r="D373" s="127" t="s">
        <v>1766</v>
      </c>
      <c r="E373" s="57">
        <f>IF(D373='Scoring Keys'!$B$12,'Scoring Keys'!$D$12,IF(D373='Scoring Keys'!$B$13,'Scoring Keys'!$D$13,IF(D373='Scoring Keys'!$B$14,'Scoring Keys'!$D$14,IF(D373='Scoring Keys'!$B$15,'Scoring Keys'!$D$15,IF(D373='Scoring Keys'!$B$16,'Scoring Keys'!$D$16,0)))))</f>
        <v>0</v>
      </c>
      <c r="F373" s="57">
        <f t="shared" si="63"/>
        <v>0</v>
      </c>
      <c r="G373" s="136"/>
      <c r="H373" s="10" t="b">
        <f>OR(AND(C373='Scoring Keys'!$D$4,E373='Scoring Keys'!$D$14),AND(C373='Scoring Keys'!$D$4,E373='Scoring Keys'!$D$16),AND(C373='Scoring Keys'!$D$4,E373='Scoring Keys'!$D$17))</f>
        <v>1</v>
      </c>
      <c r="I373" s="10" t="b">
        <f>NOT(D373='Scoring Keys'!$B$18)</f>
        <v>0</v>
      </c>
      <c r="J373" s="150">
        <f t="shared" si="64"/>
        <v>1</v>
      </c>
      <c r="K373" s="150">
        <f t="shared" si="65"/>
        <v>0</v>
      </c>
    </row>
    <row r="374" spans="1:11" ht="30" customHeight="1">
      <c r="A374" s="19" t="s">
        <v>1526</v>
      </c>
      <c r="B374" s="137" t="s">
        <v>1713</v>
      </c>
      <c r="C374" s="57">
        <f>IF(B374='Scoring Keys'!$B$4,'Scoring Keys'!$D$4,IF(B374='Scoring Keys'!$B$5,'Scoring Keys'!$D$5,IF(B374='Scoring Keys'!$B$6,'Scoring Keys'!$D$6,IF(B374='Scoring Keys'!$B$7,'Scoring Keys'!$D$7,0))))</f>
        <v>0.9</v>
      </c>
      <c r="D374" s="127" t="s">
        <v>1766</v>
      </c>
      <c r="E374" s="57">
        <f>IF(D374='Scoring Keys'!$B$12,'Scoring Keys'!$D$12,IF(D374='Scoring Keys'!$B$13,'Scoring Keys'!$D$13,IF(D374='Scoring Keys'!$B$14,'Scoring Keys'!$D$14,IF(D374='Scoring Keys'!$B$15,'Scoring Keys'!$D$15,IF(D374='Scoring Keys'!$B$16,'Scoring Keys'!$D$16,0)))))</f>
        <v>0</v>
      </c>
      <c r="F374" s="57">
        <f t="shared" si="63"/>
        <v>0</v>
      </c>
      <c r="G374" s="136"/>
      <c r="H374" s="10" t="b">
        <f>OR(AND(C374='Scoring Keys'!$D$4,E374='Scoring Keys'!$D$14),AND(C374='Scoring Keys'!$D$4,E374='Scoring Keys'!$D$16),AND(C374='Scoring Keys'!$D$4,E374='Scoring Keys'!$D$17))</f>
        <v>0</v>
      </c>
      <c r="I374" s="10" t="b">
        <f>NOT(D374='Scoring Keys'!$B$18)</f>
        <v>0</v>
      </c>
      <c r="J374" s="150">
        <f t="shared" si="64"/>
        <v>1</v>
      </c>
      <c r="K374" s="150">
        <f t="shared" si="65"/>
        <v>0</v>
      </c>
    </row>
    <row r="375" spans="1:11" ht="30" customHeight="1">
      <c r="A375" s="23" t="s">
        <v>1527</v>
      </c>
      <c r="B375" s="137" t="s">
        <v>1713</v>
      </c>
      <c r="C375" s="57">
        <f>IF(B375='Scoring Keys'!$B$4,'Scoring Keys'!$D$4,IF(B375='Scoring Keys'!$B$5,'Scoring Keys'!$D$5,IF(B375='Scoring Keys'!$B$6,'Scoring Keys'!$D$6,IF(B375='Scoring Keys'!$B$7,'Scoring Keys'!$D$7,0))))</f>
        <v>0.9</v>
      </c>
      <c r="D375" s="127" t="s">
        <v>1766</v>
      </c>
      <c r="E375" s="57">
        <f>IF(D375='Scoring Keys'!$B$12,'Scoring Keys'!$D$12,IF(D375='Scoring Keys'!$B$13,'Scoring Keys'!$D$13,IF(D375='Scoring Keys'!$B$14,'Scoring Keys'!$D$14,IF(D375='Scoring Keys'!$B$15,'Scoring Keys'!$D$15,IF(D375='Scoring Keys'!$B$16,'Scoring Keys'!$D$16,0)))))</f>
        <v>0</v>
      </c>
      <c r="F375" s="57">
        <f t="shared" si="63"/>
        <v>0</v>
      </c>
      <c r="G375" s="136"/>
      <c r="H375" s="10" t="b">
        <f>OR(AND(C375='Scoring Keys'!$D$4,E375='Scoring Keys'!$D$14),AND(C375='Scoring Keys'!$D$4,E375='Scoring Keys'!$D$16),AND(C375='Scoring Keys'!$D$4,E375='Scoring Keys'!$D$17))</f>
        <v>0</v>
      </c>
      <c r="I375" s="10" t="b">
        <f>NOT(D375='Scoring Keys'!$B$18)</f>
        <v>0</v>
      </c>
      <c r="J375" s="150">
        <f t="shared" si="64"/>
        <v>1</v>
      </c>
      <c r="K375" s="150">
        <f t="shared" si="65"/>
        <v>0</v>
      </c>
    </row>
    <row r="376" spans="1:11" ht="30" customHeight="1">
      <c r="A376" s="19" t="s">
        <v>1528</v>
      </c>
      <c r="B376" s="137" t="s">
        <v>600</v>
      </c>
      <c r="C376" s="57">
        <f>IF(B376='Scoring Keys'!$B$4,'Scoring Keys'!$D$4,IF(B376='Scoring Keys'!$B$5,'Scoring Keys'!$D$5,IF(B376='Scoring Keys'!$B$6,'Scoring Keys'!$D$6,IF(B376='Scoring Keys'!$B$7,'Scoring Keys'!$D$7,0))))</f>
        <v>1</v>
      </c>
      <c r="D376" s="127" t="s">
        <v>1766</v>
      </c>
      <c r="E376" s="57">
        <f>IF(D376='Scoring Keys'!$B$12,'Scoring Keys'!$D$12,IF(D376='Scoring Keys'!$B$13,'Scoring Keys'!$D$13,IF(D376='Scoring Keys'!$B$14,'Scoring Keys'!$D$14,IF(D376='Scoring Keys'!$B$15,'Scoring Keys'!$D$15,IF(D376='Scoring Keys'!$B$16,'Scoring Keys'!$D$16,0)))))</f>
        <v>0</v>
      </c>
      <c r="F376" s="57">
        <f t="shared" si="63"/>
        <v>0</v>
      </c>
      <c r="G376" s="136"/>
      <c r="H376" s="10" t="b">
        <f>OR(AND(C376='Scoring Keys'!$D$4,E376='Scoring Keys'!$D$14),AND(C376='Scoring Keys'!$D$4,E376='Scoring Keys'!$D$16),AND(C376='Scoring Keys'!$D$4,E376='Scoring Keys'!$D$17))</f>
        <v>1</v>
      </c>
      <c r="I376" s="10" t="b">
        <f>NOT(D376='Scoring Keys'!$B$18)</f>
        <v>0</v>
      </c>
      <c r="J376" s="150">
        <f t="shared" si="64"/>
        <v>1</v>
      </c>
      <c r="K376" s="150">
        <f t="shared" si="65"/>
        <v>0</v>
      </c>
    </row>
    <row r="377" spans="1:11" ht="30" customHeight="1">
      <c r="A377" s="19" t="s">
        <v>1529</v>
      </c>
      <c r="B377" s="137" t="s">
        <v>1713</v>
      </c>
      <c r="C377" s="57">
        <f>IF(B377='Scoring Keys'!$B$4,'Scoring Keys'!$D$4,IF(B377='Scoring Keys'!$B$5,'Scoring Keys'!$D$5,IF(B377='Scoring Keys'!$B$6,'Scoring Keys'!$D$6,IF(B377='Scoring Keys'!$B$7,'Scoring Keys'!$D$7,0))))</f>
        <v>0.9</v>
      </c>
      <c r="D377" s="127" t="s">
        <v>1766</v>
      </c>
      <c r="E377" s="57">
        <f>IF(D377='Scoring Keys'!$B$12,'Scoring Keys'!$D$12,IF(D377='Scoring Keys'!$B$13,'Scoring Keys'!$D$13,IF(D377='Scoring Keys'!$B$14,'Scoring Keys'!$D$14,IF(D377='Scoring Keys'!$B$15,'Scoring Keys'!$D$15,IF(D377='Scoring Keys'!$B$16,'Scoring Keys'!$D$16,0)))))</f>
        <v>0</v>
      </c>
      <c r="F377" s="57">
        <f t="shared" si="63"/>
        <v>0</v>
      </c>
      <c r="G377" s="136"/>
      <c r="H377" s="10" t="b">
        <f>OR(AND(C377='Scoring Keys'!$D$4,E377='Scoring Keys'!$D$14),AND(C377='Scoring Keys'!$D$4,E377='Scoring Keys'!$D$16),AND(C377='Scoring Keys'!$D$4,E377='Scoring Keys'!$D$17))</f>
        <v>0</v>
      </c>
      <c r="I377" s="10" t="b">
        <f>NOT(D377='Scoring Keys'!$B$18)</f>
        <v>0</v>
      </c>
      <c r="J377" s="150">
        <f t="shared" si="64"/>
        <v>1</v>
      </c>
      <c r="K377" s="150">
        <f t="shared" si="65"/>
        <v>0</v>
      </c>
    </row>
    <row r="378" spans="1:11" ht="30" customHeight="1">
      <c r="A378" s="19" t="s">
        <v>1530</v>
      </c>
      <c r="B378" s="137" t="s">
        <v>1713</v>
      </c>
      <c r="C378" s="57">
        <f>IF(B378='Scoring Keys'!$B$4,'Scoring Keys'!$D$4,IF(B378='Scoring Keys'!$B$5,'Scoring Keys'!$D$5,IF(B378='Scoring Keys'!$B$6,'Scoring Keys'!$D$6,IF(B378='Scoring Keys'!$B$7,'Scoring Keys'!$D$7,0))))</f>
        <v>0.9</v>
      </c>
      <c r="D378" s="127" t="s">
        <v>1766</v>
      </c>
      <c r="E378" s="57">
        <f>IF(D378='Scoring Keys'!$B$12,'Scoring Keys'!$D$12,IF(D378='Scoring Keys'!$B$13,'Scoring Keys'!$D$13,IF(D378='Scoring Keys'!$B$14,'Scoring Keys'!$D$14,IF(D378='Scoring Keys'!$B$15,'Scoring Keys'!$D$15,IF(D378='Scoring Keys'!$B$16,'Scoring Keys'!$D$16,0)))))</f>
        <v>0</v>
      </c>
      <c r="F378" s="57">
        <f t="shared" si="63"/>
        <v>0</v>
      </c>
      <c r="G378" s="136"/>
      <c r="H378" s="10" t="b">
        <f>OR(AND(C378='Scoring Keys'!$D$4,E378='Scoring Keys'!$D$14),AND(C378='Scoring Keys'!$D$4,E378='Scoring Keys'!$D$16),AND(C378='Scoring Keys'!$D$4,E378='Scoring Keys'!$D$17))</f>
        <v>0</v>
      </c>
      <c r="I378" s="10" t="b">
        <f>NOT(D378='Scoring Keys'!$B$18)</f>
        <v>0</v>
      </c>
      <c r="J378" s="150">
        <f t="shared" si="64"/>
        <v>1</v>
      </c>
      <c r="K378" s="150">
        <f t="shared" si="65"/>
        <v>0</v>
      </c>
    </row>
    <row r="379" spans="1:11" ht="30" customHeight="1">
      <c r="A379" s="19" t="s">
        <v>1531</v>
      </c>
      <c r="B379" s="137" t="s">
        <v>1713</v>
      </c>
      <c r="C379" s="57">
        <f>IF(B379='Scoring Keys'!$B$4,'Scoring Keys'!$D$4,IF(B379='Scoring Keys'!$B$5,'Scoring Keys'!$D$5,IF(B379='Scoring Keys'!$B$6,'Scoring Keys'!$D$6,IF(B379='Scoring Keys'!$B$7,'Scoring Keys'!$D$7,0))))</f>
        <v>0.9</v>
      </c>
      <c r="D379" s="127" t="s">
        <v>1766</v>
      </c>
      <c r="E379" s="57">
        <f>IF(D379='Scoring Keys'!$B$12,'Scoring Keys'!$D$12,IF(D379='Scoring Keys'!$B$13,'Scoring Keys'!$D$13,IF(D379='Scoring Keys'!$B$14,'Scoring Keys'!$D$14,IF(D379='Scoring Keys'!$B$15,'Scoring Keys'!$D$15,IF(D379='Scoring Keys'!$B$16,'Scoring Keys'!$D$16,0)))))</f>
        <v>0</v>
      </c>
      <c r="F379" s="57">
        <f t="shared" si="63"/>
        <v>0</v>
      </c>
      <c r="G379" s="136"/>
      <c r="H379" s="10" t="b">
        <f>OR(AND(C379='Scoring Keys'!$D$4,E379='Scoring Keys'!$D$14),AND(C379='Scoring Keys'!$D$4,E379='Scoring Keys'!$D$16),AND(C379='Scoring Keys'!$D$4,E379='Scoring Keys'!$D$17))</f>
        <v>0</v>
      </c>
      <c r="I379" s="10" t="b">
        <f>NOT(D379='Scoring Keys'!$B$18)</f>
        <v>0</v>
      </c>
      <c r="J379" s="150">
        <f t="shared" si="64"/>
        <v>1</v>
      </c>
      <c r="K379" s="150">
        <f t="shared" si="65"/>
        <v>0</v>
      </c>
    </row>
    <row r="380" spans="1:11" ht="30" customHeight="1">
      <c r="A380" s="19" t="s">
        <v>1532</v>
      </c>
      <c r="B380" s="137" t="s">
        <v>1713</v>
      </c>
      <c r="C380" s="57">
        <f>IF(B380='Scoring Keys'!$B$4,'Scoring Keys'!$D$4,IF(B380='Scoring Keys'!$B$5,'Scoring Keys'!$D$5,IF(B380='Scoring Keys'!$B$6,'Scoring Keys'!$D$6,IF(B380='Scoring Keys'!$B$7,'Scoring Keys'!$D$7,0))))</f>
        <v>0.9</v>
      </c>
      <c r="D380" s="127" t="s">
        <v>1766</v>
      </c>
      <c r="E380" s="57">
        <f>IF(D380='Scoring Keys'!$B$12,'Scoring Keys'!$D$12,IF(D380='Scoring Keys'!$B$13,'Scoring Keys'!$D$13,IF(D380='Scoring Keys'!$B$14,'Scoring Keys'!$D$14,IF(D380='Scoring Keys'!$B$15,'Scoring Keys'!$D$15,IF(D380='Scoring Keys'!$B$16,'Scoring Keys'!$D$16,0)))))</f>
        <v>0</v>
      </c>
      <c r="F380" s="57">
        <f t="shared" si="63"/>
        <v>0</v>
      </c>
      <c r="G380" s="136"/>
      <c r="H380" s="10" t="b">
        <f>OR(AND(C380='Scoring Keys'!$D$4,E380='Scoring Keys'!$D$14),AND(C380='Scoring Keys'!$D$4,E380='Scoring Keys'!$D$16),AND(C380='Scoring Keys'!$D$4,E380='Scoring Keys'!$D$17))</f>
        <v>0</v>
      </c>
      <c r="I380" s="10" t="b">
        <f>NOT(D380='Scoring Keys'!$B$18)</f>
        <v>0</v>
      </c>
      <c r="J380" s="150">
        <f t="shared" si="64"/>
        <v>1</v>
      </c>
      <c r="K380" s="150">
        <f t="shared" si="65"/>
        <v>0</v>
      </c>
    </row>
    <row r="381" spans="1:11" ht="30" customHeight="1">
      <c r="A381" s="19" t="s">
        <v>1533</v>
      </c>
      <c r="B381" s="137" t="s">
        <v>1713</v>
      </c>
      <c r="C381" s="57">
        <f>IF(B381='Scoring Keys'!$B$4,'Scoring Keys'!$D$4,IF(B381='Scoring Keys'!$B$5,'Scoring Keys'!$D$5,IF(B381='Scoring Keys'!$B$6,'Scoring Keys'!$D$6,IF(B381='Scoring Keys'!$B$7,'Scoring Keys'!$D$7,0))))</f>
        <v>0.9</v>
      </c>
      <c r="D381" s="127" t="s">
        <v>1766</v>
      </c>
      <c r="E381" s="57">
        <f>IF(D381='Scoring Keys'!$B$12,'Scoring Keys'!$D$12,IF(D381='Scoring Keys'!$B$13,'Scoring Keys'!$D$13,IF(D381='Scoring Keys'!$B$14,'Scoring Keys'!$D$14,IF(D381='Scoring Keys'!$B$15,'Scoring Keys'!$D$15,IF(D381='Scoring Keys'!$B$16,'Scoring Keys'!$D$16,0)))))</f>
        <v>0</v>
      </c>
      <c r="F381" s="57">
        <f t="shared" si="63"/>
        <v>0</v>
      </c>
      <c r="G381" s="136"/>
      <c r="H381" s="10" t="b">
        <f>OR(AND(C381='Scoring Keys'!$D$4,E381='Scoring Keys'!$D$14),AND(C381='Scoring Keys'!$D$4,E381='Scoring Keys'!$D$16),AND(C381='Scoring Keys'!$D$4,E381='Scoring Keys'!$D$17))</f>
        <v>0</v>
      </c>
      <c r="I381" s="10" t="b">
        <f>NOT(D381='Scoring Keys'!$B$18)</f>
        <v>0</v>
      </c>
      <c r="J381" s="150">
        <f t="shared" si="64"/>
        <v>1</v>
      </c>
      <c r="K381" s="150">
        <f t="shared" si="65"/>
        <v>0</v>
      </c>
    </row>
    <row r="382" spans="1:11" ht="30" customHeight="1">
      <c r="A382" s="19" t="s">
        <v>1534</v>
      </c>
      <c r="B382" s="137" t="s">
        <v>1713</v>
      </c>
      <c r="C382" s="57">
        <f>IF(B382='Scoring Keys'!$B$4,'Scoring Keys'!$D$4,IF(B382='Scoring Keys'!$B$5,'Scoring Keys'!$D$5,IF(B382='Scoring Keys'!$B$6,'Scoring Keys'!$D$6,IF(B382='Scoring Keys'!$B$7,'Scoring Keys'!$D$7,0))))</f>
        <v>0.9</v>
      </c>
      <c r="D382" s="127" t="s">
        <v>1766</v>
      </c>
      <c r="E382" s="57">
        <f>IF(D382='Scoring Keys'!$B$12,'Scoring Keys'!$D$12,IF(D382='Scoring Keys'!$B$13,'Scoring Keys'!$D$13,IF(D382='Scoring Keys'!$B$14,'Scoring Keys'!$D$14,IF(D382='Scoring Keys'!$B$15,'Scoring Keys'!$D$15,IF(D382='Scoring Keys'!$B$16,'Scoring Keys'!$D$16,0)))))</f>
        <v>0</v>
      </c>
      <c r="F382" s="57">
        <f t="shared" si="63"/>
        <v>0</v>
      </c>
      <c r="G382" s="136"/>
      <c r="H382" s="10" t="b">
        <f>OR(AND(C382='Scoring Keys'!$D$4,E382='Scoring Keys'!$D$14),AND(C382='Scoring Keys'!$D$4,E382='Scoring Keys'!$D$16),AND(C382='Scoring Keys'!$D$4,E382='Scoring Keys'!$D$17))</f>
        <v>0</v>
      </c>
      <c r="I382" s="10" t="b">
        <f>NOT(D382='Scoring Keys'!$B$18)</f>
        <v>0</v>
      </c>
      <c r="J382" s="150">
        <f t="shared" si="64"/>
        <v>1</v>
      </c>
      <c r="K382" s="150">
        <f t="shared" si="65"/>
        <v>0</v>
      </c>
    </row>
    <row r="383" spans="1:11" ht="30" customHeight="1">
      <c r="A383" s="19" t="s">
        <v>1535</v>
      </c>
      <c r="B383" s="137" t="s">
        <v>1713</v>
      </c>
      <c r="C383" s="57">
        <f>IF(B383='Scoring Keys'!$B$4,'Scoring Keys'!$D$4,IF(B383='Scoring Keys'!$B$5,'Scoring Keys'!$D$5,IF(B383='Scoring Keys'!$B$6,'Scoring Keys'!$D$6,IF(B383='Scoring Keys'!$B$7,'Scoring Keys'!$D$7,0))))</f>
        <v>0.9</v>
      </c>
      <c r="D383" s="127" t="s">
        <v>1766</v>
      </c>
      <c r="E383" s="57">
        <f>IF(D383='Scoring Keys'!$B$12,'Scoring Keys'!$D$12,IF(D383='Scoring Keys'!$B$13,'Scoring Keys'!$D$13,IF(D383='Scoring Keys'!$B$14,'Scoring Keys'!$D$14,IF(D383='Scoring Keys'!$B$15,'Scoring Keys'!$D$15,IF(D383='Scoring Keys'!$B$16,'Scoring Keys'!$D$16,0)))))</f>
        <v>0</v>
      </c>
      <c r="F383" s="57">
        <f t="shared" si="63"/>
        <v>0</v>
      </c>
      <c r="G383" s="136"/>
      <c r="H383" s="10" t="b">
        <f>OR(AND(C383='Scoring Keys'!$D$4,E383='Scoring Keys'!$D$14),AND(C383='Scoring Keys'!$D$4,E383='Scoring Keys'!$D$16),AND(C383='Scoring Keys'!$D$4,E383='Scoring Keys'!$D$17))</f>
        <v>0</v>
      </c>
      <c r="I383" s="10" t="b">
        <f>NOT(D383='Scoring Keys'!$B$18)</f>
        <v>0</v>
      </c>
      <c r="J383" s="150">
        <f t="shared" si="64"/>
        <v>1</v>
      </c>
      <c r="K383" s="150">
        <f t="shared" si="65"/>
        <v>0</v>
      </c>
    </row>
    <row r="384" spans="1:11" ht="30" customHeight="1">
      <c r="A384" s="19" t="s">
        <v>1536</v>
      </c>
      <c r="B384" s="137" t="s">
        <v>1713</v>
      </c>
      <c r="C384" s="57">
        <f>IF(B384='Scoring Keys'!$B$4,'Scoring Keys'!$D$4,IF(B384='Scoring Keys'!$B$5,'Scoring Keys'!$D$5,IF(B384='Scoring Keys'!$B$6,'Scoring Keys'!$D$6,IF(B384='Scoring Keys'!$B$7,'Scoring Keys'!$D$7,0))))</f>
        <v>0.9</v>
      </c>
      <c r="D384" s="127" t="s">
        <v>1766</v>
      </c>
      <c r="E384" s="57">
        <f>IF(D384='Scoring Keys'!$B$12,'Scoring Keys'!$D$12,IF(D384='Scoring Keys'!$B$13,'Scoring Keys'!$D$13,IF(D384='Scoring Keys'!$B$14,'Scoring Keys'!$D$14,IF(D384='Scoring Keys'!$B$15,'Scoring Keys'!$D$15,IF(D384='Scoring Keys'!$B$16,'Scoring Keys'!$D$16,0)))))</f>
        <v>0</v>
      </c>
      <c r="F384" s="57">
        <f t="shared" si="63"/>
        <v>0</v>
      </c>
      <c r="G384" s="136"/>
      <c r="H384" s="10" t="b">
        <f>OR(AND(C384='Scoring Keys'!$D$4,E384='Scoring Keys'!$D$14),AND(C384='Scoring Keys'!$D$4,E384='Scoring Keys'!$D$16),AND(C384='Scoring Keys'!$D$4,E384='Scoring Keys'!$D$17))</f>
        <v>0</v>
      </c>
      <c r="I384" s="10" t="b">
        <f>NOT(D384='Scoring Keys'!$B$18)</f>
        <v>0</v>
      </c>
      <c r="J384" s="150">
        <f t="shared" si="64"/>
        <v>1</v>
      </c>
      <c r="K384" s="150">
        <f t="shared" si="65"/>
        <v>0</v>
      </c>
    </row>
    <row r="385" spans="1:11" ht="51">
      <c r="A385" s="19" t="s">
        <v>1537</v>
      </c>
      <c r="B385" s="137" t="s">
        <v>1713</v>
      </c>
      <c r="C385" s="57">
        <f>IF(B385='Scoring Keys'!$B$4,'Scoring Keys'!$D$4,IF(B385='Scoring Keys'!$B$5,'Scoring Keys'!$D$5,IF(B385='Scoring Keys'!$B$6,'Scoring Keys'!$D$6,IF(B385='Scoring Keys'!$B$7,'Scoring Keys'!$D$7,0))))</f>
        <v>0.9</v>
      </c>
      <c r="D385" s="127" t="s">
        <v>1766</v>
      </c>
      <c r="E385" s="57">
        <f>IF(D385='Scoring Keys'!$B$12,'Scoring Keys'!$D$12,IF(D385='Scoring Keys'!$B$13,'Scoring Keys'!$D$13,IF(D385='Scoring Keys'!$B$14,'Scoring Keys'!$D$14,IF(D385='Scoring Keys'!$B$15,'Scoring Keys'!$D$15,IF(D385='Scoring Keys'!$B$16,'Scoring Keys'!$D$16,0)))))</f>
        <v>0</v>
      </c>
      <c r="F385" s="57">
        <f t="shared" si="63"/>
        <v>0</v>
      </c>
      <c r="G385" s="136"/>
      <c r="H385" s="10" t="b">
        <f>OR(AND(C385='Scoring Keys'!$D$4,E385='Scoring Keys'!$D$14),AND(C385='Scoring Keys'!$D$4,E385='Scoring Keys'!$D$16),AND(C385='Scoring Keys'!$D$4,E385='Scoring Keys'!$D$17))</f>
        <v>0</v>
      </c>
      <c r="I385" s="10" t="b">
        <f>NOT(D385='Scoring Keys'!$B$18)</f>
        <v>0</v>
      </c>
      <c r="J385" s="150">
        <f t="shared" si="64"/>
        <v>1</v>
      </c>
      <c r="K385" s="150">
        <f t="shared" si="65"/>
        <v>0</v>
      </c>
    </row>
  </sheetData>
  <sheetProtection algorithmName="SHA-512" hashValue="9pOwSfLbDu/XpFXGP/SwhD4fbPMWfdCVEnTMBJ8vPg+1m2TfHwHz2u4/jQkcerDeKTh2lHaNjaK76asYJitGFQ==" saltValue="6xbnLCsu0o03NwoAXax2pw==" spinCount="100000" sheet="1"/>
  <mergeCells count="31">
    <mergeCell ref="D37:G37"/>
    <mergeCell ref="D49:G49"/>
    <mergeCell ref="D74:G74"/>
    <mergeCell ref="D75:G75"/>
    <mergeCell ref="D127:G127"/>
    <mergeCell ref="D86:G86"/>
    <mergeCell ref="D97:G97"/>
    <mergeCell ref="C251:G251"/>
    <mergeCell ref="C296:G296"/>
    <mergeCell ref="C330:G330"/>
    <mergeCell ref="C338:G338"/>
    <mergeCell ref="C347:G347"/>
    <mergeCell ref="D253:G253"/>
    <mergeCell ref="D256:G256"/>
    <mergeCell ref="C172:G172"/>
    <mergeCell ref="C231:G231"/>
    <mergeCell ref="D129:G129"/>
    <mergeCell ref="D154:G154"/>
    <mergeCell ref="D156:G156"/>
    <mergeCell ref="D165:G165"/>
    <mergeCell ref="D180:G180"/>
    <mergeCell ref="D181:G181"/>
    <mergeCell ref="D187:G187"/>
    <mergeCell ref="D191:G191"/>
    <mergeCell ref="D201:G201"/>
    <mergeCell ref="D204:G204"/>
    <mergeCell ref="A7:B8"/>
    <mergeCell ref="A5:G5"/>
    <mergeCell ref="A6:G6"/>
    <mergeCell ref="D7:G7"/>
    <mergeCell ref="D9:G9"/>
  </mergeCells>
  <conditionalFormatting sqref="D2">
    <cfRule type="expression" dxfId="101" priority="29">
      <formula>$E$2&gt;0</formula>
    </cfRule>
  </conditionalFormatting>
  <conditionalFormatting sqref="D3">
    <cfRule type="expression" dxfId="100" priority="28">
      <formula>$E$3&gt;0</formula>
    </cfRule>
  </conditionalFormatting>
  <conditionalFormatting sqref="D10">
    <cfRule type="expression" dxfId="99" priority="27">
      <formula>K10=1</formula>
    </cfRule>
  </conditionalFormatting>
  <conditionalFormatting sqref="D11:D36">
    <cfRule type="expression" dxfId="98" priority="26">
      <formula>K11=1</formula>
    </cfRule>
  </conditionalFormatting>
  <conditionalFormatting sqref="D38:D48">
    <cfRule type="expression" dxfId="97" priority="25">
      <formula>K38=1</formula>
    </cfRule>
  </conditionalFormatting>
  <conditionalFormatting sqref="D51:D73">
    <cfRule type="expression" dxfId="96" priority="24">
      <formula>K51=1</formula>
    </cfRule>
  </conditionalFormatting>
  <conditionalFormatting sqref="D76:D85">
    <cfRule type="expression" dxfId="95" priority="23">
      <formula>K76=1</formula>
    </cfRule>
  </conditionalFormatting>
  <conditionalFormatting sqref="D87:D96">
    <cfRule type="expression" dxfId="94" priority="22">
      <formula>K87=1</formula>
    </cfRule>
  </conditionalFormatting>
  <conditionalFormatting sqref="D98:D126">
    <cfRule type="expression" dxfId="93" priority="21">
      <formula>K98=1</formula>
    </cfRule>
  </conditionalFormatting>
  <conditionalFormatting sqref="D128">
    <cfRule type="expression" dxfId="92" priority="20">
      <formula>K128=1</formula>
    </cfRule>
  </conditionalFormatting>
  <conditionalFormatting sqref="D130:D145">
    <cfRule type="expression" dxfId="91" priority="19">
      <formula>K130=1</formula>
    </cfRule>
  </conditionalFormatting>
  <conditionalFormatting sqref="D146:D153">
    <cfRule type="expression" dxfId="90" priority="18">
      <formula>K146=1</formula>
    </cfRule>
  </conditionalFormatting>
  <conditionalFormatting sqref="D155">
    <cfRule type="expression" dxfId="89" priority="17">
      <formula>K155=1</formula>
    </cfRule>
  </conditionalFormatting>
  <conditionalFormatting sqref="D157:D164">
    <cfRule type="expression" dxfId="88" priority="16">
      <formula>K157=1</formula>
    </cfRule>
  </conditionalFormatting>
  <conditionalFormatting sqref="D166:D171">
    <cfRule type="expression" dxfId="87" priority="15">
      <formula>K166=1</formula>
    </cfRule>
  </conditionalFormatting>
  <conditionalFormatting sqref="D173:D179">
    <cfRule type="expression" dxfId="86" priority="14">
      <formula>K173=1</formula>
    </cfRule>
  </conditionalFormatting>
  <conditionalFormatting sqref="D182:D186">
    <cfRule type="expression" dxfId="85" priority="13">
      <formula>K182=1</formula>
    </cfRule>
  </conditionalFormatting>
  <conditionalFormatting sqref="D188:D190">
    <cfRule type="expression" dxfId="84" priority="12">
      <formula>K188=1</formula>
    </cfRule>
  </conditionalFormatting>
  <conditionalFormatting sqref="D192:D200">
    <cfRule type="expression" dxfId="83" priority="11">
      <formula>K192=1</formula>
    </cfRule>
  </conditionalFormatting>
  <conditionalFormatting sqref="D202:D203">
    <cfRule type="expression" dxfId="82" priority="10">
      <formula>K202=1</formula>
    </cfRule>
  </conditionalFormatting>
  <conditionalFormatting sqref="D205:D230">
    <cfRule type="expression" dxfId="81" priority="9">
      <formula>K205=1</formula>
    </cfRule>
  </conditionalFormatting>
  <conditionalFormatting sqref="D232:D250">
    <cfRule type="expression" dxfId="80" priority="8">
      <formula>K232=1</formula>
    </cfRule>
  </conditionalFormatting>
  <conditionalFormatting sqref="D252">
    <cfRule type="expression" dxfId="79" priority="7">
      <formula>K252=1</formula>
    </cfRule>
  </conditionalFormatting>
  <conditionalFormatting sqref="D254:D255">
    <cfRule type="expression" dxfId="78" priority="6">
      <formula>K254=1</formula>
    </cfRule>
  </conditionalFormatting>
  <conditionalFormatting sqref="D257:D295">
    <cfRule type="expression" dxfId="77" priority="5">
      <formula>K257=1</formula>
    </cfRule>
  </conditionalFormatting>
  <conditionalFormatting sqref="D297:D329">
    <cfRule type="expression" dxfId="76" priority="4">
      <formula>K297=1</formula>
    </cfRule>
  </conditionalFormatting>
  <conditionalFormatting sqref="D331:D337">
    <cfRule type="expression" dxfId="75" priority="3">
      <formula>K331=1</formula>
    </cfRule>
  </conditionalFormatting>
  <conditionalFormatting sqref="D339:D346">
    <cfRule type="expression" dxfId="74" priority="2">
      <formula>K339=1</formula>
    </cfRule>
  </conditionalFormatting>
  <conditionalFormatting sqref="D348:D385">
    <cfRule type="expression" dxfId="73" priority="1">
      <formula>K348=1</formula>
    </cfRule>
  </conditionalFormatting>
  <hyperlinks>
    <hyperlink ref="G1" location="'Summary Scores'!A1" display="Click Here To Return To Main Page" xr:uid="{00000000-0004-0000-0900-000000000000}"/>
  </hyperlinks>
  <pageMargins left="0.7" right="0.7" top="0.75" bottom="0.75" header="0.3" footer="0.3"/>
  <pageSetup scale="39" fitToHeight="0"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00000000-0002-0000-0900-000000000000}">
          <x14:formula1>
            <xm:f>'Scoring Keys'!$B$4:$B$8</xm:f>
          </x14:formula1>
          <xm:sqref>B254:B255 B10:B36 B38:B48 B257:B385 B76:B96 B128 B98:B126 B155 B130:B153 B157:B164 B166:B179 B182:B186 B192:B200 B188:B190 B202:B203 B205:B252 B51:B73</xm:sqref>
        </x14:dataValidation>
        <x14:dataValidation type="list" showInputMessage="1" showErrorMessage="1" xr:uid="{00000000-0002-0000-0900-000001000000}">
          <x14:formula1>
            <xm:f>'Scoring Keys'!$B$12:$B$18</xm:f>
          </x14:formula1>
          <xm:sqref>D76:D85 D331:D337 D339:D346 D51:D73 D38:D48 D10:D36 D297:D329 D87:D96 D98:D126 D128 D130:D153 D155 D157:D164 D166:D171 D173:D179 D182:D186 D188:D190 D192:D200 D202:D203 D205:D230 D232:D250 D252 D254:D255 D257:D295 D348:D385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K251"/>
  <sheetViews>
    <sheetView zoomScaleNormal="100" workbookViewId="0">
      <pane ySplit="8" topLeftCell="A18" activePane="bottomLeft" state="frozen"/>
      <selection activeCell="G1" sqref="G1"/>
      <selection pane="bottomLeft" activeCell="D19" sqref="D19"/>
    </sheetView>
  </sheetViews>
  <sheetFormatPr defaultColWidth="9.140625" defaultRowHeight="15"/>
  <cols>
    <col min="1" max="1" width="60.7109375" style="31" customWidth="1"/>
    <col min="2" max="2" width="15.7109375" style="31" customWidth="1"/>
    <col min="3" max="3" width="10.7109375" style="10" hidden="1" customWidth="1"/>
    <col min="4" max="4" width="45.7109375" style="10" customWidth="1"/>
    <col min="5" max="6" width="10.7109375" style="10" customWidth="1"/>
    <col min="7" max="7" width="60.7109375" style="10" customWidth="1"/>
    <col min="8" max="11" width="0" style="24" hidden="1" customWidth="1"/>
    <col min="12" max="16384" width="9.140625" style="24"/>
  </cols>
  <sheetData>
    <row r="1" spans="1:7" s="30" customFormat="1" ht="15.75">
      <c r="A1" s="91" t="s">
        <v>1631</v>
      </c>
      <c r="B1" s="94">
        <f>AVERAGE(C10:C251)</f>
        <v>0.92190265486725931</v>
      </c>
      <c r="D1" s="156" t="s">
        <v>1813</v>
      </c>
      <c r="E1" s="157">
        <f>COUNTIF(F10:F251,"&gt;-.10")</f>
        <v>226</v>
      </c>
      <c r="F1" s="62"/>
      <c r="G1" s="164" t="s">
        <v>1918</v>
      </c>
    </row>
    <row r="2" spans="1:7" s="30" customFormat="1" ht="15.75">
      <c r="A2" s="91" t="s">
        <v>1632</v>
      </c>
      <c r="B2" s="94">
        <f>AVERAGE(E10:E251)</f>
        <v>0</v>
      </c>
      <c r="D2" s="156" t="s">
        <v>1814</v>
      </c>
      <c r="E2" s="157">
        <f>COUNTIF(K10:K471,"1")</f>
        <v>0</v>
      </c>
      <c r="F2" s="62"/>
    </row>
    <row r="3" spans="1:7" s="30" customFormat="1" ht="15.75">
      <c r="A3" s="91" t="s">
        <v>1633</v>
      </c>
      <c r="B3" s="94">
        <f>AVERAGE(F10:F251)</f>
        <v>0</v>
      </c>
      <c r="D3" s="156" t="s">
        <v>1819</v>
      </c>
      <c r="E3" s="157">
        <f>COUNTIF(J10:J471,"1")</f>
        <v>226</v>
      </c>
      <c r="F3" s="62"/>
    </row>
    <row r="4" spans="1:7" s="30" customFormat="1" ht="15.75">
      <c r="A4" s="91" t="s">
        <v>1634</v>
      </c>
      <c r="B4" s="94">
        <f>SUM(F10:F251)</f>
        <v>0</v>
      </c>
      <c r="D4" s="24"/>
      <c r="E4" s="62"/>
      <c r="F4" s="62"/>
    </row>
    <row r="5" spans="1:7" s="18" customFormat="1" ht="20.100000000000001" customHeight="1">
      <c r="A5" s="249" t="s">
        <v>1812</v>
      </c>
      <c r="B5" s="250"/>
      <c r="C5" s="250"/>
      <c r="D5" s="250"/>
      <c r="E5" s="250"/>
      <c r="F5" s="250"/>
      <c r="G5" s="250"/>
    </row>
    <row r="6" spans="1:7" s="18" customFormat="1" ht="53.25" customHeight="1">
      <c r="A6" s="255" t="s">
        <v>1811</v>
      </c>
      <c r="B6" s="255"/>
      <c r="C6" s="255"/>
      <c r="D6" s="255"/>
      <c r="E6" s="255"/>
      <c r="F6" s="255"/>
      <c r="G6" s="255"/>
    </row>
    <row r="7" spans="1:7" s="18" customFormat="1" ht="18.75" customHeight="1">
      <c r="A7" s="161" t="s">
        <v>1770</v>
      </c>
      <c r="B7" s="42"/>
      <c r="C7" s="65"/>
      <c r="D7" s="257" t="s">
        <v>1630</v>
      </c>
      <c r="E7" s="258"/>
      <c r="F7" s="258"/>
      <c r="G7" s="259"/>
    </row>
    <row r="8" spans="1:7" s="18" customFormat="1" ht="75" customHeight="1">
      <c r="A8" s="43"/>
      <c r="B8" s="44"/>
      <c r="C8" s="64"/>
      <c r="D8" s="35" t="s">
        <v>1571</v>
      </c>
      <c r="E8" s="49" t="s">
        <v>1574</v>
      </c>
      <c r="F8" s="35" t="s">
        <v>1570</v>
      </c>
      <c r="G8" s="35" t="s">
        <v>580</v>
      </c>
    </row>
    <row r="9" spans="1:7" ht="15.75">
      <c r="A9" s="247" t="s">
        <v>1884</v>
      </c>
      <c r="B9" s="248"/>
      <c r="C9" s="50" t="s">
        <v>1573</v>
      </c>
      <c r="D9" s="244"/>
      <c r="E9" s="245"/>
      <c r="F9" s="245"/>
      <c r="G9" s="246"/>
    </row>
    <row r="10" spans="1:7" ht="89.25">
      <c r="A10" s="39" t="s">
        <v>963</v>
      </c>
      <c r="B10" s="130"/>
      <c r="C10" s="130"/>
      <c r="D10" s="130"/>
      <c r="E10" s="130"/>
      <c r="F10" s="130"/>
      <c r="G10" s="130"/>
    </row>
    <row r="11" spans="1:7" ht="112.5" customHeight="1">
      <c r="A11" s="39" t="s">
        <v>974</v>
      </c>
      <c r="B11" s="130"/>
      <c r="C11" s="130"/>
      <c r="D11" s="130"/>
      <c r="E11" s="130"/>
      <c r="F11" s="130"/>
      <c r="G11" s="130"/>
    </row>
    <row r="12" spans="1:7" ht="15.75">
      <c r="A12" s="300" t="s">
        <v>1885</v>
      </c>
      <c r="B12" s="301"/>
      <c r="C12" s="50"/>
      <c r="D12" s="244"/>
      <c r="E12" s="245"/>
      <c r="F12" s="245"/>
      <c r="G12" s="246"/>
    </row>
    <row r="13" spans="1:7" ht="153">
      <c r="A13" s="39" t="s">
        <v>969</v>
      </c>
      <c r="B13" s="130"/>
      <c r="C13" s="130"/>
      <c r="D13" s="130"/>
      <c r="E13" s="130"/>
      <c r="F13" s="130"/>
      <c r="G13" s="130"/>
    </row>
    <row r="14" spans="1:7" ht="15.75">
      <c r="A14" s="45" t="s">
        <v>1886</v>
      </c>
      <c r="B14" s="37"/>
      <c r="C14" s="50"/>
      <c r="D14" s="244"/>
      <c r="E14" s="245"/>
      <c r="F14" s="245"/>
      <c r="G14" s="246"/>
    </row>
    <row r="15" spans="1:7" ht="89.25">
      <c r="A15" s="39" t="s">
        <v>970</v>
      </c>
      <c r="B15" s="130"/>
      <c r="C15" s="130"/>
      <c r="D15" s="130"/>
      <c r="E15" s="130"/>
      <c r="F15" s="130"/>
      <c r="G15" s="130"/>
    </row>
    <row r="16" spans="1:7" ht="63.75">
      <c r="A16" s="39" t="s">
        <v>971</v>
      </c>
      <c r="B16" s="130"/>
      <c r="C16" s="130"/>
      <c r="D16" s="130"/>
      <c r="E16" s="130"/>
      <c r="F16" s="130"/>
      <c r="G16" s="130"/>
    </row>
    <row r="17" spans="1:11" ht="63.75">
      <c r="A17" s="39" t="s">
        <v>972</v>
      </c>
      <c r="B17" s="130"/>
      <c r="C17" s="130"/>
      <c r="D17" s="130"/>
      <c r="E17" s="130"/>
      <c r="F17" s="130"/>
      <c r="G17" s="130"/>
    </row>
    <row r="18" spans="1:11" ht="72" customHeight="1">
      <c r="A18" s="45" t="s">
        <v>1887</v>
      </c>
      <c r="B18" s="37"/>
      <c r="C18" s="50"/>
      <c r="D18" s="297" t="s">
        <v>973</v>
      </c>
      <c r="E18" s="258"/>
      <c r="F18" s="258"/>
      <c r="G18" s="259"/>
    </row>
    <row r="19" spans="1:11" ht="38.25">
      <c r="A19" s="14" t="s">
        <v>979</v>
      </c>
      <c r="B19" s="137" t="s">
        <v>600</v>
      </c>
      <c r="C19" s="57">
        <f>IF(B19='Scoring Keys'!$B$4,'Scoring Keys'!$D$4,IF(B19='Scoring Keys'!$B$5,'Scoring Keys'!$D$5,IF(B19='Scoring Keys'!$B$6,'Scoring Keys'!$D$6,IF(B19='Scoring Keys'!$B$7,'Scoring Keys'!$D$7,0))))</f>
        <v>1</v>
      </c>
      <c r="D19" s="127" t="s">
        <v>1766</v>
      </c>
      <c r="E19" s="57">
        <f>IF(D19='Scoring Keys'!$B$12,'Scoring Keys'!$D$12,IF(D19='Scoring Keys'!$B$13,'Scoring Keys'!$D$13,IF(D19='Scoring Keys'!$B$14,'Scoring Keys'!$D$14,IF(D19='Scoring Keys'!$B$15,'Scoring Keys'!$D$15,IF(D19='Scoring Keys'!$B$16,'Scoring Keys'!$D$16,0)))))</f>
        <v>0</v>
      </c>
      <c r="F19" s="57">
        <f>C19*E19</f>
        <v>0</v>
      </c>
      <c r="G19" s="136"/>
      <c r="H19" s="10" t="b">
        <f>OR(AND(C19='Scoring Keys'!$D$4,E19='Scoring Keys'!$D$14),AND(C19='Scoring Keys'!$D$4,E19='Scoring Keys'!$D$16),AND(C19='Scoring Keys'!$D$4,E19='Scoring Keys'!$D$17))</f>
        <v>1</v>
      </c>
      <c r="I19" s="10" t="b">
        <f>NOT(D19='Scoring Keys'!$B$18)</f>
        <v>0</v>
      </c>
      <c r="J19" s="150">
        <f>IF(I19,0,1)</f>
        <v>1</v>
      </c>
      <c r="K19" s="150">
        <f>IF(AND(H19,(I19)),1,0)</f>
        <v>0</v>
      </c>
    </row>
    <row r="20" spans="1:11" ht="30" customHeight="1">
      <c r="A20" s="11" t="s">
        <v>975</v>
      </c>
      <c r="B20" s="137" t="s">
        <v>1713</v>
      </c>
      <c r="C20" s="57">
        <f>IF(B20='Scoring Keys'!$B$4,'Scoring Keys'!$D$4,IF(B20='Scoring Keys'!$B$5,'Scoring Keys'!$D$5,IF(B20='Scoring Keys'!$B$6,'Scoring Keys'!$D$6,IF(B20='Scoring Keys'!$B$7,'Scoring Keys'!$D$7,0))))</f>
        <v>0.9</v>
      </c>
      <c r="D20" s="127" t="s">
        <v>1766</v>
      </c>
      <c r="E20" s="57">
        <f>IF(D20='Scoring Keys'!$B$12,'Scoring Keys'!$D$12,IF(D20='Scoring Keys'!$B$13,'Scoring Keys'!$D$13,IF(D20='Scoring Keys'!$B$14,'Scoring Keys'!$D$14,IF(D20='Scoring Keys'!$B$15,'Scoring Keys'!$D$15,IF(D20='Scoring Keys'!$B$16,'Scoring Keys'!$D$16,0)))))</f>
        <v>0</v>
      </c>
      <c r="F20" s="57">
        <f t="shared" ref="F20:F83" si="0">C20*E20</f>
        <v>0</v>
      </c>
      <c r="G20" s="136"/>
      <c r="H20" s="10" t="b">
        <f>OR(AND(C20='Scoring Keys'!$D$4,E20='Scoring Keys'!$D$14),AND(C20='Scoring Keys'!$D$4,E20='Scoring Keys'!$D$16),AND(C20='Scoring Keys'!$D$4,E20='Scoring Keys'!$D$17))</f>
        <v>0</v>
      </c>
      <c r="I20" s="10" t="b">
        <f>NOT(D20='Scoring Keys'!$B$18)</f>
        <v>0</v>
      </c>
      <c r="J20" s="150">
        <f t="shared" ref="J20:J83" si="1">IF(I20,0,1)</f>
        <v>1</v>
      </c>
      <c r="K20" s="150">
        <f t="shared" ref="K20:K83" si="2">IF(AND(H20,(I20)),1,0)</f>
        <v>0</v>
      </c>
    </row>
    <row r="21" spans="1:11" ht="30" customHeight="1">
      <c r="A21" s="11" t="s">
        <v>976</v>
      </c>
      <c r="B21" s="137" t="s">
        <v>1713</v>
      </c>
      <c r="C21" s="57">
        <f>IF(B21='Scoring Keys'!$B$4,'Scoring Keys'!$D$4,IF(B21='Scoring Keys'!$B$5,'Scoring Keys'!$D$5,IF(B21='Scoring Keys'!$B$6,'Scoring Keys'!$D$6,IF(B21='Scoring Keys'!$B$7,'Scoring Keys'!$D$7,0))))</f>
        <v>0.9</v>
      </c>
      <c r="D21" s="127" t="s">
        <v>1766</v>
      </c>
      <c r="E21" s="57">
        <f>IF(D21='Scoring Keys'!$B$12,'Scoring Keys'!$D$12,IF(D21='Scoring Keys'!$B$13,'Scoring Keys'!$D$13,IF(D21='Scoring Keys'!$B$14,'Scoring Keys'!$D$14,IF(D21='Scoring Keys'!$B$15,'Scoring Keys'!$D$15,IF(D21='Scoring Keys'!$B$16,'Scoring Keys'!$D$16,0)))))</f>
        <v>0</v>
      </c>
      <c r="F21" s="57">
        <f t="shared" si="0"/>
        <v>0</v>
      </c>
      <c r="G21" s="136"/>
      <c r="H21" s="10" t="b">
        <f>OR(AND(C21='Scoring Keys'!$D$4,E21='Scoring Keys'!$D$14),AND(C21='Scoring Keys'!$D$4,E21='Scoring Keys'!$D$16),AND(C21='Scoring Keys'!$D$4,E21='Scoring Keys'!$D$17))</f>
        <v>0</v>
      </c>
      <c r="I21" s="10" t="b">
        <f>NOT(D21='Scoring Keys'!$B$18)</f>
        <v>0</v>
      </c>
      <c r="J21" s="150">
        <f t="shared" si="1"/>
        <v>1</v>
      </c>
      <c r="K21" s="150">
        <f t="shared" si="2"/>
        <v>0</v>
      </c>
    </row>
    <row r="22" spans="1:11" ht="30" customHeight="1">
      <c r="A22" s="11" t="s">
        <v>977</v>
      </c>
      <c r="B22" s="137" t="s">
        <v>600</v>
      </c>
      <c r="C22" s="57">
        <f>IF(B22='Scoring Keys'!$B$4,'Scoring Keys'!$D$4,IF(B22='Scoring Keys'!$B$5,'Scoring Keys'!$D$5,IF(B22='Scoring Keys'!$B$6,'Scoring Keys'!$D$6,IF(B22='Scoring Keys'!$B$7,'Scoring Keys'!$D$7,0))))</f>
        <v>1</v>
      </c>
      <c r="D22" s="127" t="s">
        <v>1766</v>
      </c>
      <c r="E22" s="57">
        <f>IF(D22='Scoring Keys'!$B$12,'Scoring Keys'!$D$12,IF(D22='Scoring Keys'!$B$13,'Scoring Keys'!$D$13,IF(D22='Scoring Keys'!$B$14,'Scoring Keys'!$D$14,IF(D22='Scoring Keys'!$B$15,'Scoring Keys'!$D$15,IF(D22='Scoring Keys'!$B$16,'Scoring Keys'!$D$16,0)))))</f>
        <v>0</v>
      </c>
      <c r="F22" s="57">
        <f t="shared" si="0"/>
        <v>0</v>
      </c>
      <c r="G22" s="136"/>
      <c r="H22" s="10" t="b">
        <f>OR(AND(C22='Scoring Keys'!$D$4,E22='Scoring Keys'!$D$14),AND(C22='Scoring Keys'!$D$4,E22='Scoring Keys'!$D$16),AND(C22='Scoring Keys'!$D$4,E22='Scoring Keys'!$D$17))</f>
        <v>1</v>
      </c>
      <c r="I22" s="10" t="b">
        <f>NOT(D22='Scoring Keys'!$B$18)</f>
        <v>0</v>
      </c>
      <c r="J22" s="150">
        <f t="shared" si="1"/>
        <v>1</v>
      </c>
      <c r="K22" s="150">
        <f t="shared" si="2"/>
        <v>0</v>
      </c>
    </row>
    <row r="23" spans="1:11" ht="30" customHeight="1">
      <c r="A23" s="40" t="s">
        <v>978</v>
      </c>
      <c r="B23" s="137" t="s">
        <v>1713</v>
      </c>
      <c r="C23" s="57">
        <f>IF(B23='Scoring Keys'!$B$4,'Scoring Keys'!$D$4,IF(B23='Scoring Keys'!$B$5,'Scoring Keys'!$D$5,IF(B23='Scoring Keys'!$B$6,'Scoring Keys'!$D$6,IF(B23='Scoring Keys'!$B$7,'Scoring Keys'!$D$7,0))))</f>
        <v>0.9</v>
      </c>
      <c r="D23" s="127" t="s">
        <v>1766</v>
      </c>
      <c r="E23" s="57">
        <f>IF(D23='Scoring Keys'!$B$12,'Scoring Keys'!$D$12,IF(D23='Scoring Keys'!$B$13,'Scoring Keys'!$D$13,IF(D23='Scoring Keys'!$B$14,'Scoring Keys'!$D$14,IF(D23='Scoring Keys'!$B$15,'Scoring Keys'!$D$15,IF(D23='Scoring Keys'!$B$16,'Scoring Keys'!$D$16,0)))))</f>
        <v>0</v>
      </c>
      <c r="F23" s="57">
        <f t="shared" si="0"/>
        <v>0</v>
      </c>
      <c r="G23" s="136"/>
      <c r="H23" s="10" t="b">
        <f>OR(AND(C23='Scoring Keys'!$D$4,E23='Scoring Keys'!$D$14),AND(C23='Scoring Keys'!$D$4,E23='Scoring Keys'!$D$16),AND(C23='Scoring Keys'!$D$4,E23='Scoring Keys'!$D$17))</f>
        <v>0</v>
      </c>
      <c r="I23" s="10" t="b">
        <f>NOT(D23='Scoring Keys'!$B$18)</f>
        <v>0</v>
      </c>
      <c r="J23" s="150">
        <f t="shared" si="1"/>
        <v>1</v>
      </c>
      <c r="K23" s="150">
        <f t="shared" si="2"/>
        <v>0</v>
      </c>
    </row>
    <row r="24" spans="1:11" ht="30" customHeight="1">
      <c r="A24" s="40" t="s">
        <v>980</v>
      </c>
      <c r="B24" s="137" t="s">
        <v>1713</v>
      </c>
      <c r="C24" s="57">
        <f>IF(B24='Scoring Keys'!$B$4,'Scoring Keys'!$D$4,IF(B24='Scoring Keys'!$B$5,'Scoring Keys'!$D$5,IF(B24='Scoring Keys'!$B$6,'Scoring Keys'!$D$6,IF(B24='Scoring Keys'!$B$7,'Scoring Keys'!$D$7,0))))</f>
        <v>0.9</v>
      </c>
      <c r="D24" s="127" t="s">
        <v>1766</v>
      </c>
      <c r="E24" s="57">
        <f>IF(D24='Scoring Keys'!$B$12,'Scoring Keys'!$D$12,IF(D24='Scoring Keys'!$B$13,'Scoring Keys'!$D$13,IF(D24='Scoring Keys'!$B$14,'Scoring Keys'!$D$14,IF(D24='Scoring Keys'!$B$15,'Scoring Keys'!$D$15,IF(D24='Scoring Keys'!$B$16,'Scoring Keys'!$D$16,0)))))</f>
        <v>0</v>
      </c>
      <c r="F24" s="57">
        <f t="shared" si="0"/>
        <v>0</v>
      </c>
      <c r="G24" s="136"/>
      <c r="H24" s="10" t="b">
        <f>OR(AND(C24='Scoring Keys'!$D$4,E24='Scoring Keys'!$D$14),AND(C24='Scoring Keys'!$D$4,E24='Scoring Keys'!$D$16),AND(C24='Scoring Keys'!$D$4,E24='Scoring Keys'!$D$17))</f>
        <v>0</v>
      </c>
      <c r="I24" s="10" t="b">
        <f>NOT(D24='Scoring Keys'!$B$18)</f>
        <v>0</v>
      </c>
      <c r="J24" s="150">
        <f t="shared" si="1"/>
        <v>1</v>
      </c>
      <c r="K24" s="150">
        <f t="shared" si="2"/>
        <v>0</v>
      </c>
    </row>
    <row r="25" spans="1:11" ht="38.25">
      <c r="A25" s="11" t="s">
        <v>981</v>
      </c>
      <c r="B25" s="137" t="s">
        <v>600</v>
      </c>
      <c r="C25" s="57">
        <f>IF(B25='Scoring Keys'!$B$4,'Scoring Keys'!$D$4,IF(B25='Scoring Keys'!$B$5,'Scoring Keys'!$D$5,IF(B25='Scoring Keys'!$B$6,'Scoring Keys'!$D$6,IF(B25='Scoring Keys'!$B$7,'Scoring Keys'!$D$7,0))))</f>
        <v>1</v>
      </c>
      <c r="D25" s="127" t="s">
        <v>1766</v>
      </c>
      <c r="E25" s="57">
        <f>IF(D25='Scoring Keys'!$B$12,'Scoring Keys'!$D$12,IF(D25='Scoring Keys'!$B$13,'Scoring Keys'!$D$13,IF(D25='Scoring Keys'!$B$14,'Scoring Keys'!$D$14,IF(D25='Scoring Keys'!$B$15,'Scoring Keys'!$D$15,IF(D25='Scoring Keys'!$B$16,'Scoring Keys'!$D$16,0)))))</f>
        <v>0</v>
      </c>
      <c r="F25" s="57">
        <f t="shared" si="0"/>
        <v>0</v>
      </c>
      <c r="G25" s="136"/>
      <c r="H25" s="10" t="b">
        <f>OR(AND(C25='Scoring Keys'!$D$4,E25='Scoring Keys'!$D$14),AND(C25='Scoring Keys'!$D$4,E25='Scoring Keys'!$D$16),AND(C25='Scoring Keys'!$D$4,E25='Scoring Keys'!$D$17))</f>
        <v>1</v>
      </c>
      <c r="I25" s="10" t="b">
        <f>NOT(D25='Scoring Keys'!$B$18)</f>
        <v>0</v>
      </c>
      <c r="J25" s="150">
        <f t="shared" si="1"/>
        <v>1</v>
      </c>
      <c r="K25" s="150">
        <f t="shared" si="2"/>
        <v>0</v>
      </c>
    </row>
    <row r="26" spans="1:11" ht="30" customHeight="1">
      <c r="A26" s="11" t="s">
        <v>982</v>
      </c>
      <c r="B26" s="137" t="s">
        <v>1713</v>
      </c>
      <c r="C26" s="57">
        <f>IF(B26='Scoring Keys'!$B$4,'Scoring Keys'!$D$4,IF(B26='Scoring Keys'!$B$5,'Scoring Keys'!$D$5,IF(B26='Scoring Keys'!$B$6,'Scoring Keys'!$D$6,IF(B26='Scoring Keys'!$B$7,'Scoring Keys'!$D$7,0))))</f>
        <v>0.9</v>
      </c>
      <c r="D26" s="127" t="s">
        <v>1766</v>
      </c>
      <c r="E26" s="57">
        <f>IF(D26='Scoring Keys'!$B$12,'Scoring Keys'!$D$12,IF(D26='Scoring Keys'!$B$13,'Scoring Keys'!$D$13,IF(D26='Scoring Keys'!$B$14,'Scoring Keys'!$D$14,IF(D26='Scoring Keys'!$B$15,'Scoring Keys'!$D$15,IF(D26='Scoring Keys'!$B$16,'Scoring Keys'!$D$16,0)))))</f>
        <v>0</v>
      </c>
      <c r="F26" s="57">
        <f t="shared" si="0"/>
        <v>0</v>
      </c>
      <c r="G26" s="136"/>
      <c r="H26" s="10" t="b">
        <f>OR(AND(C26='Scoring Keys'!$D$4,E26='Scoring Keys'!$D$14),AND(C26='Scoring Keys'!$D$4,E26='Scoring Keys'!$D$16),AND(C26='Scoring Keys'!$D$4,E26='Scoring Keys'!$D$17))</f>
        <v>0</v>
      </c>
      <c r="I26" s="10" t="b">
        <f>NOT(D26='Scoring Keys'!$B$18)</f>
        <v>0</v>
      </c>
      <c r="J26" s="150">
        <f t="shared" si="1"/>
        <v>1</v>
      </c>
      <c r="K26" s="150">
        <f t="shared" si="2"/>
        <v>0</v>
      </c>
    </row>
    <row r="27" spans="1:11" ht="30" customHeight="1">
      <c r="A27" s="11" t="s">
        <v>983</v>
      </c>
      <c r="B27" s="137" t="s">
        <v>600</v>
      </c>
      <c r="C27" s="57">
        <f>IF(B27='Scoring Keys'!$B$4,'Scoring Keys'!$D$4,IF(B27='Scoring Keys'!$B$5,'Scoring Keys'!$D$5,IF(B27='Scoring Keys'!$B$6,'Scoring Keys'!$D$6,IF(B27='Scoring Keys'!$B$7,'Scoring Keys'!$D$7,0))))</f>
        <v>1</v>
      </c>
      <c r="D27" s="127" t="s">
        <v>1766</v>
      </c>
      <c r="E27" s="57">
        <f>IF(D27='Scoring Keys'!$B$12,'Scoring Keys'!$D$12,IF(D27='Scoring Keys'!$B$13,'Scoring Keys'!$D$13,IF(D27='Scoring Keys'!$B$14,'Scoring Keys'!$D$14,IF(D27='Scoring Keys'!$B$15,'Scoring Keys'!$D$15,IF(D27='Scoring Keys'!$B$16,'Scoring Keys'!$D$16,0)))))</f>
        <v>0</v>
      </c>
      <c r="F27" s="57">
        <f t="shared" si="0"/>
        <v>0</v>
      </c>
      <c r="G27" s="136"/>
      <c r="H27" s="10" t="b">
        <f>OR(AND(C27='Scoring Keys'!$D$4,E27='Scoring Keys'!$D$14),AND(C27='Scoring Keys'!$D$4,E27='Scoring Keys'!$D$16),AND(C27='Scoring Keys'!$D$4,E27='Scoring Keys'!$D$17))</f>
        <v>1</v>
      </c>
      <c r="I27" s="10" t="b">
        <f>NOT(D27='Scoring Keys'!$B$18)</f>
        <v>0</v>
      </c>
      <c r="J27" s="150">
        <f t="shared" si="1"/>
        <v>1</v>
      </c>
      <c r="K27" s="150">
        <f t="shared" si="2"/>
        <v>0</v>
      </c>
    </row>
    <row r="28" spans="1:11" ht="30" customHeight="1">
      <c r="A28" s="11" t="s">
        <v>984</v>
      </c>
      <c r="B28" s="137" t="s">
        <v>1713</v>
      </c>
      <c r="C28" s="57">
        <f>IF(B28='Scoring Keys'!$B$4,'Scoring Keys'!$D$4,IF(B28='Scoring Keys'!$B$5,'Scoring Keys'!$D$5,IF(B28='Scoring Keys'!$B$6,'Scoring Keys'!$D$6,IF(B28='Scoring Keys'!$B$7,'Scoring Keys'!$D$7,0))))</f>
        <v>0.9</v>
      </c>
      <c r="D28" s="127" t="s">
        <v>1766</v>
      </c>
      <c r="E28" s="57">
        <f>IF(D28='Scoring Keys'!$B$12,'Scoring Keys'!$D$12,IF(D28='Scoring Keys'!$B$13,'Scoring Keys'!$D$13,IF(D28='Scoring Keys'!$B$14,'Scoring Keys'!$D$14,IF(D28='Scoring Keys'!$B$15,'Scoring Keys'!$D$15,IF(D28='Scoring Keys'!$B$16,'Scoring Keys'!$D$16,0)))))</f>
        <v>0</v>
      </c>
      <c r="F28" s="57">
        <f t="shared" si="0"/>
        <v>0</v>
      </c>
      <c r="G28" s="136"/>
      <c r="H28" s="10" t="b">
        <f>OR(AND(C28='Scoring Keys'!$D$4,E28='Scoring Keys'!$D$14),AND(C28='Scoring Keys'!$D$4,E28='Scoring Keys'!$D$16),AND(C28='Scoring Keys'!$D$4,E28='Scoring Keys'!$D$17))</f>
        <v>0</v>
      </c>
      <c r="I28" s="10" t="b">
        <f>NOT(D28='Scoring Keys'!$B$18)</f>
        <v>0</v>
      </c>
      <c r="J28" s="150">
        <f t="shared" si="1"/>
        <v>1</v>
      </c>
      <c r="K28" s="150">
        <f t="shared" si="2"/>
        <v>0</v>
      </c>
    </row>
    <row r="29" spans="1:11" ht="30" customHeight="1">
      <c r="A29" s="11" t="s">
        <v>985</v>
      </c>
      <c r="B29" s="137" t="s">
        <v>600</v>
      </c>
      <c r="C29" s="57">
        <f>IF(B29='Scoring Keys'!$B$4,'Scoring Keys'!$D$4,IF(B29='Scoring Keys'!$B$5,'Scoring Keys'!$D$5,IF(B29='Scoring Keys'!$B$6,'Scoring Keys'!$D$6,IF(B29='Scoring Keys'!$B$7,'Scoring Keys'!$D$7,0))))</f>
        <v>1</v>
      </c>
      <c r="D29" s="127" t="s">
        <v>1766</v>
      </c>
      <c r="E29" s="57">
        <f>IF(D29='Scoring Keys'!$B$12,'Scoring Keys'!$D$12,IF(D29='Scoring Keys'!$B$13,'Scoring Keys'!$D$13,IF(D29='Scoring Keys'!$B$14,'Scoring Keys'!$D$14,IF(D29='Scoring Keys'!$B$15,'Scoring Keys'!$D$15,IF(D29='Scoring Keys'!$B$16,'Scoring Keys'!$D$16,0)))))</f>
        <v>0</v>
      </c>
      <c r="F29" s="57">
        <f t="shared" si="0"/>
        <v>0</v>
      </c>
      <c r="G29" s="136"/>
      <c r="H29" s="10" t="b">
        <f>OR(AND(C29='Scoring Keys'!$D$4,E29='Scoring Keys'!$D$14),AND(C29='Scoring Keys'!$D$4,E29='Scoring Keys'!$D$16),AND(C29='Scoring Keys'!$D$4,E29='Scoring Keys'!$D$17))</f>
        <v>1</v>
      </c>
      <c r="I29" s="10" t="b">
        <f>NOT(D29='Scoring Keys'!$B$18)</f>
        <v>0</v>
      </c>
      <c r="J29" s="150">
        <f t="shared" si="1"/>
        <v>1</v>
      </c>
      <c r="K29" s="150">
        <f t="shared" si="2"/>
        <v>0</v>
      </c>
    </row>
    <row r="30" spans="1:11" ht="30" customHeight="1">
      <c r="A30" s="11" t="s">
        <v>986</v>
      </c>
      <c r="B30" s="137" t="s">
        <v>600</v>
      </c>
      <c r="C30" s="57">
        <f>IF(B30='Scoring Keys'!$B$4,'Scoring Keys'!$D$4,IF(B30='Scoring Keys'!$B$5,'Scoring Keys'!$D$5,IF(B30='Scoring Keys'!$B$6,'Scoring Keys'!$D$6,IF(B30='Scoring Keys'!$B$7,'Scoring Keys'!$D$7,0))))</f>
        <v>1</v>
      </c>
      <c r="D30" s="127" t="s">
        <v>1766</v>
      </c>
      <c r="E30" s="57">
        <f>IF(D30='Scoring Keys'!$B$12,'Scoring Keys'!$D$12,IF(D30='Scoring Keys'!$B$13,'Scoring Keys'!$D$13,IF(D30='Scoring Keys'!$B$14,'Scoring Keys'!$D$14,IF(D30='Scoring Keys'!$B$15,'Scoring Keys'!$D$15,IF(D30='Scoring Keys'!$B$16,'Scoring Keys'!$D$16,0)))))</f>
        <v>0</v>
      </c>
      <c r="F30" s="57">
        <f t="shared" si="0"/>
        <v>0</v>
      </c>
      <c r="G30" s="136"/>
      <c r="H30" s="10" t="b">
        <f>OR(AND(C30='Scoring Keys'!$D$4,E30='Scoring Keys'!$D$14),AND(C30='Scoring Keys'!$D$4,E30='Scoring Keys'!$D$16),AND(C30='Scoring Keys'!$D$4,E30='Scoring Keys'!$D$17))</f>
        <v>1</v>
      </c>
      <c r="I30" s="10" t="b">
        <f>NOT(D30='Scoring Keys'!$B$18)</f>
        <v>0</v>
      </c>
      <c r="J30" s="150">
        <f t="shared" si="1"/>
        <v>1</v>
      </c>
      <c r="K30" s="150">
        <f t="shared" si="2"/>
        <v>0</v>
      </c>
    </row>
    <row r="31" spans="1:11" ht="30" customHeight="1">
      <c r="A31" s="11" t="s">
        <v>987</v>
      </c>
      <c r="B31" s="137" t="s">
        <v>1713</v>
      </c>
      <c r="C31" s="57">
        <f>IF(B31='Scoring Keys'!$B$4,'Scoring Keys'!$D$4,IF(B31='Scoring Keys'!$B$5,'Scoring Keys'!$D$5,IF(B31='Scoring Keys'!$B$6,'Scoring Keys'!$D$6,IF(B31='Scoring Keys'!$B$7,'Scoring Keys'!$D$7,0))))</f>
        <v>0.9</v>
      </c>
      <c r="D31" s="127" t="s">
        <v>1766</v>
      </c>
      <c r="E31" s="57">
        <f>IF(D31='Scoring Keys'!$B$12,'Scoring Keys'!$D$12,IF(D31='Scoring Keys'!$B$13,'Scoring Keys'!$D$13,IF(D31='Scoring Keys'!$B$14,'Scoring Keys'!$D$14,IF(D31='Scoring Keys'!$B$15,'Scoring Keys'!$D$15,IF(D31='Scoring Keys'!$B$16,'Scoring Keys'!$D$16,0)))))</f>
        <v>0</v>
      </c>
      <c r="F31" s="57">
        <f t="shared" si="0"/>
        <v>0</v>
      </c>
      <c r="G31" s="136"/>
      <c r="H31" s="10" t="b">
        <f>OR(AND(C31='Scoring Keys'!$D$4,E31='Scoring Keys'!$D$14),AND(C31='Scoring Keys'!$D$4,E31='Scoring Keys'!$D$16),AND(C31='Scoring Keys'!$D$4,E31='Scoring Keys'!$D$17))</f>
        <v>0</v>
      </c>
      <c r="I31" s="10" t="b">
        <f>NOT(D31='Scoring Keys'!$B$18)</f>
        <v>0</v>
      </c>
      <c r="J31" s="150">
        <f t="shared" si="1"/>
        <v>1</v>
      </c>
      <c r="K31" s="150">
        <f t="shared" si="2"/>
        <v>0</v>
      </c>
    </row>
    <row r="32" spans="1:11" ht="30" customHeight="1">
      <c r="A32" s="11" t="s">
        <v>989</v>
      </c>
      <c r="B32" s="137" t="s">
        <v>1713</v>
      </c>
      <c r="C32" s="57">
        <f>IF(B32='Scoring Keys'!$B$4,'Scoring Keys'!$D$4,IF(B32='Scoring Keys'!$B$5,'Scoring Keys'!$D$5,IF(B32='Scoring Keys'!$B$6,'Scoring Keys'!$D$6,IF(B32='Scoring Keys'!$B$7,'Scoring Keys'!$D$7,0))))</f>
        <v>0.9</v>
      </c>
      <c r="D32" s="127" t="s">
        <v>1766</v>
      </c>
      <c r="E32" s="57">
        <f>IF(D32='Scoring Keys'!$B$12,'Scoring Keys'!$D$12,IF(D32='Scoring Keys'!$B$13,'Scoring Keys'!$D$13,IF(D32='Scoring Keys'!$B$14,'Scoring Keys'!$D$14,IF(D32='Scoring Keys'!$B$15,'Scoring Keys'!$D$15,IF(D32='Scoring Keys'!$B$16,'Scoring Keys'!$D$16,0)))))</f>
        <v>0</v>
      </c>
      <c r="F32" s="57">
        <f t="shared" si="0"/>
        <v>0</v>
      </c>
      <c r="G32" s="136"/>
      <c r="H32" s="10" t="b">
        <f>OR(AND(C32='Scoring Keys'!$D$4,E32='Scoring Keys'!$D$14),AND(C32='Scoring Keys'!$D$4,E32='Scoring Keys'!$D$16),AND(C32='Scoring Keys'!$D$4,E32='Scoring Keys'!$D$17))</f>
        <v>0</v>
      </c>
      <c r="I32" s="10" t="b">
        <f>NOT(D32='Scoring Keys'!$B$18)</f>
        <v>0</v>
      </c>
      <c r="J32" s="150">
        <f t="shared" si="1"/>
        <v>1</v>
      </c>
      <c r="K32" s="150">
        <f t="shared" si="2"/>
        <v>0</v>
      </c>
    </row>
    <row r="33" spans="1:11" ht="30" customHeight="1">
      <c r="A33" s="11" t="s">
        <v>988</v>
      </c>
      <c r="B33" s="137" t="s">
        <v>1713</v>
      </c>
      <c r="C33" s="57">
        <f>IF(B33='Scoring Keys'!$B$4,'Scoring Keys'!$D$4,IF(B33='Scoring Keys'!$B$5,'Scoring Keys'!$D$5,IF(B33='Scoring Keys'!$B$6,'Scoring Keys'!$D$6,IF(B33='Scoring Keys'!$B$7,'Scoring Keys'!$D$7,0))))</f>
        <v>0.9</v>
      </c>
      <c r="D33" s="127" t="s">
        <v>1766</v>
      </c>
      <c r="E33" s="57">
        <f>IF(D33='Scoring Keys'!$B$12,'Scoring Keys'!$D$12,IF(D33='Scoring Keys'!$B$13,'Scoring Keys'!$D$13,IF(D33='Scoring Keys'!$B$14,'Scoring Keys'!$D$14,IF(D33='Scoring Keys'!$B$15,'Scoring Keys'!$D$15,IF(D33='Scoring Keys'!$B$16,'Scoring Keys'!$D$16,0)))))</f>
        <v>0</v>
      </c>
      <c r="F33" s="57">
        <f t="shared" si="0"/>
        <v>0</v>
      </c>
      <c r="G33" s="136"/>
      <c r="H33" s="10" t="b">
        <f>OR(AND(C33='Scoring Keys'!$D$4,E33='Scoring Keys'!$D$14),AND(C33='Scoring Keys'!$D$4,E33='Scoring Keys'!$D$16),AND(C33='Scoring Keys'!$D$4,E33='Scoring Keys'!$D$17))</f>
        <v>0</v>
      </c>
      <c r="I33" s="10" t="b">
        <f>NOT(D33='Scoring Keys'!$B$18)</f>
        <v>0</v>
      </c>
      <c r="J33" s="150">
        <f t="shared" si="1"/>
        <v>1</v>
      </c>
      <c r="K33" s="150">
        <f t="shared" si="2"/>
        <v>0</v>
      </c>
    </row>
    <row r="34" spans="1:11" ht="30" customHeight="1">
      <c r="A34" s="11" t="s">
        <v>990</v>
      </c>
      <c r="B34" s="137" t="s">
        <v>1713</v>
      </c>
      <c r="C34" s="57">
        <f>IF(B34='Scoring Keys'!$B$4,'Scoring Keys'!$D$4,IF(B34='Scoring Keys'!$B$5,'Scoring Keys'!$D$5,IF(B34='Scoring Keys'!$B$6,'Scoring Keys'!$D$6,IF(B34='Scoring Keys'!$B$7,'Scoring Keys'!$D$7,0))))</f>
        <v>0.9</v>
      </c>
      <c r="D34" s="127" t="s">
        <v>1766</v>
      </c>
      <c r="E34" s="57">
        <f>IF(D34='Scoring Keys'!$B$12,'Scoring Keys'!$D$12,IF(D34='Scoring Keys'!$B$13,'Scoring Keys'!$D$13,IF(D34='Scoring Keys'!$B$14,'Scoring Keys'!$D$14,IF(D34='Scoring Keys'!$B$15,'Scoring Keys'!$D$15,IF(D34='Scoring Keys'!$B$16,'Scoring Keys'!$D$16,0)))))</f>
        <v>0</v>
      </c>
      <c r="F34" s="57">
        <f t="shared" si="0"/>
        <v>0</v>
      </c>
      <c r="G34" s="136"/>
      <c r="H34" s="10" t="b">
        <f>OR(AND(C34='Scoring Keys'!$D$4,E34='Scoring Keys'!$D$14),AND(C34='Scoring Keys'!$D$4,E34='Scoring Keys'!$D$16),AND(C34='Scoring Keys'!$D$4,E34='Scoring Keys'!$D$17))</f>
        <v>0</v>
      </c>
      <c r="I34" s="10" t="b">
        <f>NOT(D34='Scoring Keys'!$B$18)</f>
        <v>0</v>
      </c>
      <c r="J34" s="150">
        <f t="shared" si="1"/>
        <v>1</v>
      </c>
      <c r="K34" s="150">
        <f t="shared" si="2"/>
        <v>0</v>
      </c>
    </row>
    <row r="35" spans="1:11" ht="30" customHeight="1">
      <c r="A35" s="11" t="s">
        <v>991</v>
      </c>
      <c r="B35" s="137" t="s">
        <v>600</v>
      </c>
      <c r="C35" s="57">
        <f>IF(B35='Scoring Keys'!$B$4,'Scoring Keys'!$D$4,IF(B35='Scoring Keys'!$B$5,'Scoring Keys'!$D$5,IF(B35='Scoring Keys'!$B$6,'Scoring Keys'!$D$6,IF(B35='Scoring Keys'!$B$7,'Scoring Keys'!$D$7,0))))</f>
        <v>1</v>
      </c>
      <c r="D35" s="127" t="s">
        <v>1766</v>
      </c>
      <c r="E35" s="57">
        <f>IF(D35='Scoring Keys'!$B$12,'Scoring Keys'!$D$12,IF(D35='Scoring Keys'!$B$13,'Scoring Keys'!$D$13,IF(D35='Scoring Keys'!$B$14,'Scoring Keys'!$D$14,IF(D35='Scoring Keys'!$B$15,'Scoring Keys'!$D$15,IF(D35='Scoring Keys'!$B$16,'Scoring Keys'!$D$16,0)))))</f>
        <v>0</v>
      </c>
      <c r="F35" s="57">
        <f t="shared" si="0"/>
        <v>0</v>
      </c>
      <c r="G35" s="136"/>
      <c r="H35" s="10" t="b">
        <f>OR(AND(C35='Scoring Keys'!$D$4,E35='Scoring Keys'!$D$14),AND(C35='Scoring Keys'!$D$4,E35='Scoring Keys'!$D$16),AND(C35='Scoring Keys'!$D$4,E35='Scoring Keys'!$D$17))</f>
        <v>1</v>
      </c>
      <c r="I35" s="10" t="b">
        <f>NOT(D35='Scoring Keys'!$B$18)</f>
        <v>0</v>
      </c>
      <c r="J35" s="150">
        <f t="shared" si="1"/>
        <v>1</v>
      </c>
      <c r="K35" s="150">
        <f t="shared" si="2"/>
        <v>0</v>
      </c>
    </row>
    <row r="36" spans="1:11" ht="30" customHeight="1">
      <c r="A36" s="11" t="s">
        <v>992</v>
      </c>
      <c r="B36" s="137" t="s">
        <v>600</v>
      </c>
      <c r="C36" s="57">
        <f>IF(B36='Scoring Keys'!$B$4,'Scoring Keys'!$D$4,IF(B36='Scoring Keys'!$B$5,'Scoring Keys'!$D$5,IF(B36='Scoring Keys'!$B$6,'Scoring Keys'!$D$6,IF(B36='Scoring Keys'!$B$7,'Scoring Keys'!$D$7,0))))</f>
        <v>1</v>
      </c>
      <c r="D36" s="127" t="s">
        <v>1766</v>
      </c>
      <c r="E36" s="57">
        <f>IF(D36='Scoring Keys'!$B$12,'Scoring Keys'!$D$12,IF(D36='Scoring Keys'!$B$13,'Scoring Keys'!$D$13,IF(D36='Scoring Keys'!$B$14,'Scoring Keys'!$D$14,IF(D36='Scoring Keys'!$B$15,'Scoring Keys'!$D$15,IF(D36='Scoring Keys'!$B$16,'Scoring Keys'!$D$16,0)))))</f>
        <v>0</v>
      </c>
      <c r="F36" s="57">
        <f t="shared" si="0"/>
        <v>0</v>
      </c>
      <c r="G36" s="136"/>
      <c r="H36" s="10" t="b">
        <f>OR(AND(C36='Scoring Keys'!$D$4,E36='Scoring Keys'!$D$14),AND(C36='Scoring Keys'!$D$4,E36='Scoring Keys'!$D$16),AND(C36='Scoring Keys'!$D$4,E36='Scoring Keys'!$D$17))</f>
        <v>1</v>
      </c>
      <c r="I36" s="10" t="b">
        <f>NOT(D36='Scoring Keys'!$B$18)</f>
        <v>0</v>
      </c>
      <c r="J36" s="150">
        <f t="shared" si="1"/>
        <v>1</v>
      </c>
      <c r="K36" s="150">
        <f t="shared" si="2"/>
        <v>0</v>
      </c>
    </row>
    <row r="37" spans="1:11" ht="30" customHeight="1">
      <c r="A37" s="11" t="s">
        <v>993</v>
      </c>
      <c r="B37" s="137" t="s">
        <v>1713</v>
      </c>
      <c r="C37" s="57">
        <f>IF(B37='Scoring Keys'!$B$4,'Scoring Keys'!$D$4,IF(B37='Scoring Keys'!$B$5,'Scoring Keys'!$D$5,IF(B37='Scoring Keys'!$B$6,'Scoring Keys'!$D$6,IF(B37='Scoring Keys'!$B$7,'Scoring Keys'!$D$7,0))))</f>
        <v>0.9</v>
      </c>
      <c r="D37" s="127" t="s">
        <v>1766</v>
      </c>
      <c r="E37" s="57">
        <f>IF(D37='Scoring Keys'!$B$12,'Scoring Keys'!$D$12,IF(D37='Scoring Keys'!$B$13,'Scoring Keys'!$D$13,IF(D37='Scoring Keys'!$B$14,'Scoring Keys'!$D$14,IF(D37='Scoring Keys'!$B$15,'Scoring Keys'!$D$15,IF(D37='Scoring Keys'!$B$16,'Scoring Keys'!$D$16,0)))))</f>
        <v>0</v>
      </c>
      <c r="F37" s="57">
        <f t="shared" si="0"/>
        <v>0</v>
      </c>
      <c r="G37" s="136"/>
      <c r="H37" s="10" t="b">
        <f>OR(AND(C37='Scoring Keys'!$D$4,E37='Scoring Keys'!$D$14),AND(C37='Scoring Keys'!$D$4,E37='Scoring Keys'!$D$16),AND(C37='Scoring Keys'!$D$4,E37='Scoring Keys'!$D$17))</f>
        <v>0</v>
      </c>
      <c r="I37" s="10" t="b">
        <f>NOT(D37='Scoring Keys'!$B$18)</f>
        <v>0</v>
      </c>
      <c r="J37" s="150">
        <f t="shared" si="1"/>
        <v>1</v>
      </c>
      <c r="K37" s="150">
        <f t="shared" si="2"/>
        <v>0</v>
      </c>
    </row>
    <row r="38" spans="1:11" ht="30" customHeight="1">
      <c r="A38" s="11" t="s">
        <v>994</v>
      </c>
      <c r="B38" s="137" t="s">
        <v>1713</v>
      </c>
      <c r="C38" s="57">
        <f>IF(B38='Scoring Keys'!$B$4,'Scoring Keys'!$D$4,IF(B38='Scoring Keys'!$B$5,'Scoring Keys'!$D$5,IF(B38='Scoring Keys'!$B$6,'Scoring Keys'!$D$6,IF(B38='Scoring Keys'!$B$7,'Scoring Keys'!$D$7,0))))</f>
        <v>0.9</v>
      </c>
      <c r="D38" s="127" t="s">
        <v>1766</v>
      </c>
      <c r="E38" s="57">
        <f>IF(D38='Scoring Keys'!$B$12,'Scoring Keys'!$D$12,IF(D38='Scoring Keys'!$B$13,'Scoring Keys'!$D$13,IF(D38='Scoring Keys'!$B$14,'Scoring Keys'!$D$14,IF(D38='Scoring Keys'!$B$15,'Scoring Keys'!$D$15,IF(D38='Scoring Keys'!$B$16,'Scoring Keys'!$D$16,0)))))</f>
        <v>0</v>
      </c>
      <c r="F38" s="57">
        <f t="shared" si="0"/>
        <v>0</v>
      </c>
      <c r="G38" s="136"/>
      <c r="H38" s="10" t="b">
        <f>OR(AND(C38='Scoring Keys'!$D$4,E38='Scoring Keys'!$D$14),AND(C38='Scoring Keys'!$D$4,E38='Scoring Keys'!$D$16),AND(C38='Scoring Keys'!$D$4,E38='Scoring Keys'!$D$17))</f>
        <v>0</v>
      </c>
      <c r="I38" s="10" t="b">
        <f>NOT(D38='Scoring Keys'!$B$18)</f>
        <v>0</v>
      </c>
      <c r="J38" s="150">
        <f t="shared" si="1"/>
        <v>1</v>
      </c>
      <c r="K38" s="150">
        <f t="shared" si="2"/>
        <v>0</v>
      </c>
    </row>
    <row r="39" spans="1:11" ht="30" customHeight="1">
      <c r="A39" s="11" t="s">
        <v>995</v>
      </c>
      <c r="B39" s="137" t="s">
        <v>1713</v>
      </c>
      <c r="C39" s="57">
        <f>IF(B39='Scoring Keys'!$B$4,'Scoring Keys'!$D$4,IF(B39='Scoring Keys'!$B$5,'Scoring Keys'!$D$5,IF(B39='Scoring Keys'!$B$6,'Scoring Keys'!$D$6,IF(B39='Scoring Keys'!$B$7,'Scoring Keys'!$D$7,0))))</f>
        <v>0.9</v>
      </c>
      <c r="D39" s="127" t="s">
        <v>1766</v>
      </c>
      <c r="E39" s="57">
        <f>IF(D39='Scoring Keys'!$B$12,'Scoring Keys'!$D$12,IF(D39='Scoring Keys'!$B$13,'Scoring Keys'!$D$13,IF(D39='Scoring Keys'!$B$14,'Scoring Keys'!$D$14,IF(D39='Scoring Keys'!$B$15,'Scoring Keys'!$D$15,IF(D39='Scoring Keys'!$B$16,'Scoring Keys'!$D$16,0)))))</f>
        <v>0</v>
      </c>
      <c r="F39" s="57">
        <f t="shared" si="0"/>
        <v>0</v>
      </c>
      <c r="G39" s="136"/>
      <c r="H39" s="10" t="b">
        <f>OR(AND(C39='Scoring Keys'!$D$4,E39='Scoring Keys'!$D$14),AND(C39='Scoring Keys'!$D$4,E39='Scoring Keys'!$D$16),AND(C39='Scoring Keys'!$D$4,E39='Scoring Keys'!$D$17))</f>
        <v>0</v>
      </c>
      <c r="I39" s="10" t="b">
        <f>NOT(D39='Scoring Keys'!$B$18)</f>
        <v>0</v>
      </c>
      <c r="J39" s="150">
        <f t="shared" si="1"/>
        <v>1</v>
      </c>
      <c r="K39" s="150">
        <f t="shared" si="2"/>
        <v>0</v>
      </c>
    </row>
    <row r="40" spans="1:11" ht="38.25">
      <c r="A40" s="11" t="s">
        <v>996</v>
      </c>
      <c r="B40" s="137" t="s">
        <v>1713</v>
      </c>
      <c r="C40" s="57">
        <f>IF(B40='Scoring Keys'!$B$4,'Scoring Keys'!$D$4,IF(B40='Scoring Keys'!$B$5,'Scoring Keys'!$D$5,IF(B40='Scoring Keys'!$B$6,'Scoring Keys'!$D$6,IF(B40='Scoring Keys'!$B$7,'Scoring Keys'!$D$7,0))))</f>
        <v>0.9</v>
      </c>
      <c r="D40" s="127" t="s">
        <v>1766</v>
      </c>
      <c r="E40" s="57">
        <f>IF(D40='Scoring Keys'!$B$12,'Scoring Keys'!$D$12,IF(D40='Scoring Keys'!$B$13,'Scoring Keys'!$D$13,IF(D40='Scoring Keys'!$B$14,'Scoring Keys'!$D$14,IF(D40='Scoring Keys'!$B$15,'Scoring Keys'!$D$15,IF(D40='Scoring Keys'!$B$16,'Scoring Keys'!$D$16,0)))))</f>
        <v>0</v>
      </c>
      <c r="F40" s="57">
        <f t="shared" si="0"/>
        <v>0</v>
      </c>
      <c r="G40" s="136"/>
      <c r="H40" s="10" t="b">
        <f>OR(AND(C40='Scoring Keys'!$D$4,E40='Scoring Keys'!$D$14),AND(C40='Scoring Keys'!$D$4,E40='Scoring Keys'!$D$16),AND(C40='Scoring Keys'!$D$4,E40='Scoring Keys'!$D$17))</f>
        <v>0</v>
      </c>
      <c r="I40" s="10" t="b">
        <f>NOT(D40='Scoring Keys'!$B$18)</f>
        <v>0</v>
      </c>
      <c r="J40" s="150">
        <f t="shared" si="1"/>
        <v>1</v>
      </c>
      <c r="K40" s="150">
        <f t="shared" si="2"/>
        <v>0</v>
      </c>
    </row>
    <row r="41" spans="1:11" s="29" customFormat="1" ht="76.5">
      <c r="A41" s="11" t="s">
        <v>997</v>
      </c>
      <c r="B41" s="137" t="s">
        <v>1713</v>
      </c>
      <c r="C41" s="57">
        <f>IF(B41='Scoring Keys'!$B$4,'Scoring Keys'!$D$4,IF(B41='Scoring Keys'!$B$5,'Scoring Keys'!$D$5,IF(B41='Scoring Keys'!$B$6,'Scoring Keys'!$D$6,IF(B41='Scoring Keys'!$B$7,'Scoring Keys'!$D$7,0))))</f>
        <v>0.9</v>
      </c>
      <c r="D41" s="127" t="s">
        <v>1766</v>
      </c>
      <c r="E41" s="57">
        <f>IF(D41='Scoring Keys'!$B$12,'Scoring Keys'!$D$12,IF(D41='Scoring Keys'!$B$13,'Scoring Keys'!$D$13,IF(D41='Scoring Keys'!$B$14,'Scoring Keys'!$D$14,IF(D41='Scoring Keys'!$B$15,'Scoring Keys'!$D$15,IF(D41='Scoring Keys'!$B$16,'Scoring Keys'!$D$16,0)))))</f>
        <v>0</v>
      </c>
      <c r="F41" s="57">
        <f t="shared" si="0"/>
        <v>0</v>
      </c>
      <c r="G41" s="136"/>
      <c r="H41" s="10" t="b">
        <f>OR(AND(C41='Scoring Keys'!$D$4,E41='Scoring Keys'!$D$14),AND(C41='Scoring Keys'!$D$4,E41='Scoring Keys'!$D$16),AND(C41='Scoring Keys'!$D$4,E41='Scoring Keys'!$D$17))</f>
        <v>0</v>
      </c>
      <c r="I41" s="10" t="b">
        <f>NOT(D41='Scoring Keys'!$B$18)</f>
        <v>0</v>
      </c>
      <c r="J41" s="150">
        <f t="shared" si="1"/>
        <v>1</v>
      </c>
      <c r="K41" s="150">
        <f t="shared" si="2"/>
        <v>0</v>
      </c>
    </row>
    <row r="42" spans="1:11" s="29" customFormat="1" ht="38.25">
      <c r="A42" s="11" t="s">
        <v>998</v>
      </c>
      <c r="B42" s="137" t="s">
        <v>1713</v>
      </c>
      <c r="C42" s="57">
        <f>IF(B42='Scoring Keys'!$B$4,'Scoring Keys'!$D$4,IF(B42='Scoring Keys'!$B$5,'Scoring Keys'!$D$5,IF(B42='Scoring Keys'!$B$6,'Scoring Keys'!$D$6,IF(B42='Scoring Keys'!$B$7,'Scoring Keys'!$D$7,0))))</f>
        <v>0.9</v>
      </c>
      <c r="D42" s="127" t="s">
        <v>1766</v>
      </c>
      <c r="E42" s="57">
        <f>IF(D42='Scoring Keys'!$B$12,'Scoring Keys'!$D$12,IF(D42='Scoring Keys'!$B$13,'Scoring Keys'!$D$13,IF(D42='Scoring Keys'!$B$14,'Scoring Keys'!$D$14,IF(D42='Scoring Keys'!$B$15,'Scoring Keys'!$D$15,IF(D42='Scoring Keys'!$B$16,'Scoring Keys'!$D$16,0)))))</f>
        <v>0</v>
      </c>
      <c r="F42" s="57">
        <f t="shared" si="0"/>
        <v>0</v>
      </c>
      <c r="G42" s="136"/>
      <c r="H42" s="10" t="b">
        <f>OR(AND(C42='Scoring Keys'!$D$4,E42='Scoring Keys'!$D$14),AND(C42='Scoring Keys'!$D$4,E42='Scoring Keys'!$D$16),AND(C42='Scoring Keys'!$D$4,E42='Scoring Keys'!$D$17))</f>
        <v>0</v>
      </c>
      <c r="I42" s="10" t="b">
        <f>NOT(D42='Scoring Keys'!$B$18)</f>
        <v>0</v>
      </c>
      <c r="J42" s="150">
        <f t="shared" si="1"/>
        <v>1</v>
      </c>
      <c r="K42" s="150">
        <f t="shared" si="2"/>
        <v>0</v>
      </c>
    </row>
    <row r="43" spans="1:11" s="29" customFormat="1" ht="30" customHeight="1">
      <c r="A43" s="11" t="s">
        <v>999</v>
      </c>
      <c r="B43" s="137" t="s">
        <v>1713</v>
      </c>
      <c r="C43" s="57">
        <f>IF(B43='Scoring Keys'!$B$4,'Scoring Keys'!$D$4,IF(B43='Scoring Keys'!$B$5,'Scoring Keys'!$D$5,IF(B43='Scoring Keys'!$B$6,'Scoring Keys'!$D$6,IF(B43='Scoring Keys'!$B$7,'Scoring Keys'!$D$7,0))))</f>
        <v>0.9</v>
      </c>
      <c r="D43" s="127" t="s">
        <v>1766</v>
      </c>
      <c r="E43" s="57">
        <f>IF(D43='Scoring Keys'!$B$12,'Scoring Keys'!$D$12,IF(D43='Scoring Keys'!$B$13,'Scoring Keys'!$D$13,IF(D43='Scoring Keys'!$B$14,'Scoring Keys'!$D$14,IF(D43='Scoring Keys'!$B$15,'Scoring Keys'!$D$15,IF(D43='Scoring Keys'!$B$16,'Scoring Keys'!$D$16,0)))))</f>
        <v>0</v>
      </c>
      <c r="F43" s="57">
        <f t="shared" si="0"/>
        <v>0</v>
      </c>
      <c r="G43" s="136"/>
      <c r="H43" s="10" t="b">
        <f>OR(AND(C43='Scoring Keys'!$D$4,E43='Scoring Keys'!$D$14),AND(C43='Scoring Keys'!$D$4,E43='Scoring Keys'!$D$16),AND(C43='Scoring Keys'!$D$4,E43='Scoring Keys'!$D$17))</f>
        <v>0</v>
      </c>
      <c r="I43" s="10" t="b">
        <f>NOT(D43='Scoring Keys'!$B$18)</f>
        <v>0</v>
      </c>
      <c r="J43" s="150">
        <f t="shared" si="1"/>
        <v>1</v>
      </c>
      <c r="K43" s="150">
        <f t="shared" si="2"/>
        <v>0</v>
      </c>
    </row>
    <row r="44" spans="1:11" s="29" customFormat="1" ht="30" customHeight="1">
      <c r="A44" s="11" t="s">
        <v>1000</v>
      </c>
      <c r="B44" s="137" t="s">
        <v>1713</v>
      </c>
      <c r="C44" s="57">
        <f>IF(B44='Scoring Keys'!$B$4,'Scoring Keys'!$D$4,IF(B44='Scoring Keys'!$B$5,'Scoring Keys'!$D$5,IF(B44='Scoring Keys'!$B$6,'Scoring Keys'!$D$6,IF(B44='Scoring Keys'!$B$7,'Scoring Keys'!$D$7,0))))</f>
        <v>0.9</v>
      </c>
      <c r="D44" s="127" t="s">
        <v>1766</v>
      </c>
      <c r="E44" s="57">
        <f>IF(D44='Scoring Keys'!$B$12,'Scoring Keys'!$D$12,IF(D44='Scoring Keys'!$B$13,'Scoring Keys'!$D$13,IF(D44='Scoring Keys'!$B$14,'Scoring Keys'!$D$14,IF(D44='Scoring Keys'!$B$15,'Scoring Keys'!$D$15,IF(D44='Scoring Keys'!$B$16,'Scoring Keys'!$D$16,0)))))</f>
        <v>0</v>
      </c>
      <c r="F44" s="57">
        <f t="shared" si="0"/>
        <v>0</v>
      </c>
      <c r="G44" s="136"/>
      <c r="H44" s="10" t="b">
        <f>OR(AND(C44='Scoring Keys'!$D$4,E44='Scoring Keys'!$D$14),AND(C44='Scoring Keys'!$D$4,E44='Scoring Keys'!$D$16),AND(C44='Scoring Keys'!$D$4,E44='Scoring Keys'!$D$17))</f>
        <v>0</v>
      </c>
      <c r="I44" s="10" t="b">
        <f>NOT(D44='Scoring Keys'!$B$18)</f>
        <v>0</v>
      </c>
      <c r="J44" s="150">
        <f t="shared" si="1"/>
        <v>1</v>
      </c>
      <c r="K44" s="150">
        <f t="shared" si="2"/>
        <v>0</v>
      </c>
    </row>
    <row r="45" spans="1:11" s="29" customFormat="1" ht="30" customHeight="1">
      <c r="A45" s="11" t="s">
        <v>1001</v>
      </c>
      <c r="B45" s="137" t="s">
        <v>1713</v>
      </c>
      <c r="C45" s="57">
        <f>IF(B45='Scoring Keys'!$B$4,'Scoring Keys'!$D$4,IF(B45='Scoring Keys'!$B$5,'Scoring Keys'!$D$5,IF(B45='Scoring Keys'!$B$6,'Scoring Keys'!$D$6,IF(B45='Scoring Keys'!$B$7,'Scoring Keys'!$D$7,0))))</f>
        <v>0.9</v>
      </c>
      <c r="D45" s="127" t="s">
        <v>1766</v>
      </c>
      <c r="E45" s="57">
        <f>IF(D45='Scoring Keys'!$B$12,'Scoring Keys'!$D$12,IF(D45='Scoring Keys'!$B$13,'Scoring Keys'!$D$13,IF(D45='Scoring Keys'!$B$14,'Scoring Keys'!$D$14,IF(D45='Scoring Keys'!$B$15,'Scoring Keys'!$D$15,IF(D45='Scoring Keys'!$B$16,'Scoring Keys'!$D$16,0)))))</f>
        <v>0</v>
      </c>
      <c r="F45" s="57">
        <f t="shared" si="0"/>
        <v>0</v>
      </c>
      <c r="G45" s="136"/>
      <c r="H45" s="10" t="b">
        <f>OR(AND(C45='Scoring Keys'!$D$4,E45='Scoring Keys'!$D$14),AND(C45='Scoring Keys'!$D$4,E45='Scoring Keys'!$D$16),AND(C45='Scoring Keys'!$D$4,E45='Scoring Keys'!$D$17))</f>
        <v>0</v>
      </c>
      <c r="I45" s="10" t="b">
        <f>NOT(D45='Scoring Keys'!$B$18)</f>
        <v>0</v>
      </c>
      <c r="J45" s="150">
        <f t="shared" si="1"/>
        <v>1</v>
      </c>
      <c r="K45" s="150">
        <f t="shared" si="2"/>
        <v>0</v>
      </c>
    </row>
    <row r="46" spans="1:11" s="29" customFormat="1" ht="30" customHeight="1">
      <c r="A46" s="11" t="s">
        <v>1002</v>
      </c>
      <c r="B46" s="137" t="s">
        <v>1713</v>
      </c>
      <c r="C46" s="57">
        <f>IF(B46='Scoring Keys'!$B$4,'Scoring Keys'!$D$4,IF(B46='Scoring Keys'!$B$5,'Scoring Keys'!$D$5,IF(B46='Scoring Keys'!$B$6,'Scoring Keys'!$D$6,IF(B46='Scoring Keys'!$B$7,'Scoring Keys'!$D$7,0))))</f>
        <v>0.9</v>
      </c>
      <c r="D46" s="127" t="s">
        <v>1766</v>
      </c>
      <c r="E46" s="57">
        <f>IF(D46='Scoring Keys'!$B$12,'Scoring Keys'!$D$12,IF(D46='Scoring Keys'!$B$13,'Scoring Keys'!$D$13,IF(D46='Scoring Keys'!$B$14,'Scoring Keys'!$D$14,IF(D46='Scoring Keys'!$B$15,'Scoring Keys'!$D$15,IF(D46='Scoring Keys'!$B$16,'Scoring Keys'!$D$16,0)))))</f>
        <v>0</v>
      </c>
      <c r="F46" s="57">
        <f t="shared" si="0"/>
        <v>0</v>
      </c>
      <c r="G46" s="136"/>
      <c r="H46" s="10" t="b">
        <f>OR(AND(C46='Scoring Keys'!$D$4,E46='Scoring Keys'!$D$14),AND(C46='Scoring Keys'!$D$4,E46='Scoring Keys'!$D$16),AND(C46='Scoring Keys'!$D$4,E46='Scoring Keys'!$D$17))</f>
        <v>0</v>
      </c>
      <c r="I46" s="10" t="b">
        <f>NOT(D46='Scoring Keys'!$B$18)</f>
        <v>0</v>
      </c>
      <c r="J46" s="150">
        <f t="shared" si="1"/>
        <v>1</v>
      </c>
      <c r="K46" s="150">
        <f t="shared" si="2"/>
        <v>0</v>
      </c>
    </row>
    <row r="47" spans="1:11" s="29" customFormat="1" ht="30" customHeight="1">
      <c r="A47" s="11" t="s">
        <v>1003</v>
      </c>
      <c r="B47" s="137" t="s">
        <v>1713</v>
      </c>
      <c r="C47" s="57">
        <f>IF(B47='Scoring Keys'!$B$4,'Scoring Keys'!$D$4,IF(B47='Scoring Keys'!$B$5,'Scoring Keys'!$D$5,IF(B47='Scoring Keys'!$B$6,'Scoring Keys'!$D$6,IF(B47='Scoring Keys'!$B$7,'Scoring Keys'!$D$7,0))))</f>
        <v>0.9</v>
      </c>
      <c r="D47" s="127" t="s">
        <v>1766</v>
      </c>
      <c r="E47" s="57">
        <f>IF(D47='Scoring Keys'!$B$12,'Scoring Keys'!$D$12,IF(D47='Scoring Keys'!$B$13,'Scoring Keys'!$D$13,IF(D47='Scoring Keys'!$B$14,'Scoring Keys'!$D$14,IF(D47='Scoring Keys'!$B$15,'Scoring Keys'!$D$15,IF(D47='Scoring Keys'!$B$16,'Scoring Keys'!$D$16,0)))))</f>
        <v>0</v>
      </c>
      <c r="F47" s="57">
        <f t="shared" si="0"/>
        <v>0</v>
      </c>
      <c r="G47" s="136"/>
      <c r="H47" s="10" t="b">
        <f>OR(AND(C47='Scoring Keys'!$D$4,E47='Scoring Keys'!$D$14),AND(C47='Scoring Keys'!$D$4,E47='Scoring Keys'!$D$16),AND(C47='Scoring Keys'!$D$4,E47='Scoring Keys'!$D$17))</f>
        <v>0</v>
      </c>
      <c r="I47" s="10" t="b">
        <f>NOT(D47='Scoring Keys'!$B$18)</f>
        <v>0</v>
      </c>
      <c r="J47" s="150">
        <f t="shared" si="1"/>
        <v>1</v>
      </c>
      <c r="K47" s="150">
        <f t="shared" si="2"/>
        <v>0</v>
      </c>
    </row>
    <row r="48" spans="1:11" s="29" customFormat="1" ht="30" customHeight="1">
      <c r="A48" s="11" t="s">
        <v>1004</v>
      </c>
      <c r="B48" s="137" t="s">
        <v>1713</v>
      </c>
      <c r="C48" s="57">
        <f>IF(B48='Scoring Keys'!$B$4,'Scoring Keys'!$D$4,IF(B48='Scoring Keys'!$B$5,'Scoring Keys'!$D$5,IF(B48='Scoring Keys'!$B$6,'Scoring Keys'!$D$6,IF(B48='Scoring Keys'!$B$7,'Scoring Keys'!$D$7,0))))</f>
        <v>0.9</v>
      </c>
      <c r="D48" s="127" t="s">
        <v>1766</v>
      </c>
      <c r="E48" s="57">
        <f>IF(D48='Scoring Keys'!$B$12,'Scoring Keys'!$D$12,IF(D48='Scoring Keys'!$B$13,'Scoring Keys'!$D$13,IF(D48='Scoring Keys'!$B$14,'Scoring Keys'!$D$14,IF(D48='Scoring Keys'!$B$15,'Scoring Keys'!$D$15,IF(D48='Scoring Keys'!$B$16,'Scoring Keys'!$D$16,0)))))</f>
        <v>0</v>
      </c>
      <c r="F48" s="57">
        <f t="shared" si="0"/>
        <v>0</v>
      </c>
      <c r="G48" s="136"/>
      <c r="H48" s="10" t="b">
        <f>OR(AND(C48='Scoring Keys'!$D$4,E48='Scoring Keys'!$D$14),AND(C48='Scoring Keys'!$D$4,E48='Scoring Keys'!$D$16),AND(C48='Scoring Keys'!$D$4,E48='Scoring Keys'!$D$17))</f>
        <v>0</v>
      </c>
      <c r="I48" s="10" t="b">
        <f>NOT(D48='Scoring Keys'!$B$18)</f>
        <v>0</v>
      </c>
      <c r="J48" s="150">
        <f t="shared" si="1"/>
        <v>1</v>
      </c>
      <c r="K48" s="150">
        <f t="shared" si="2"/>
        <v>0</v>
      </c>
    </row>
    <row r="49" spans="1:11" s="29" customFormat="1" ht="30" customHeight="1">
      <c r="A49" s="40" t="s">
        <v>657</v>
      </c>
      <c r="B49" s="137" t="s">
        <v>1713</v>
      </c>
      <c r="C49" s="57">
        <f>IF(B49='Scoring Keys'!$B$4,'Scoring Keys'!$D$4,IF(B49='Scoring Keys'!$B$5,'Scoring Keys'!$D$5,IF(B49='Scoring Keys'!$B$6,'Scoring Keys'!$D$6,IF(B49='Scoring Keys'!$B$7,'Scoring Keys'!$D$7,0))))</f>
        <v>0.9</v>
      </c>
      <c r="D49" s="127" t="s">
        <v>1766</v>
      </c>
      <c r="E49" s="57">
        <f>IF(D49='Scoring Keys'!$B$12,'Scoring Keys'!$D$12,IF(D49='Scoring Keys'!$B$13,'Scoring Keys'!$D$13,IF(D49='Scoring Keys'!$B$14,'Scoring Keys'!$D$14,IF(D49='Scoring Keys'!$B$15,'Scoring Keys'!$D$15,IF(D49='Scoring Keys'!$B$16,'Scoring Keys'!$D$16,0)))))</f>
        <v>0</v>
      </c>
      <c r="F49" s="57">
        <f t="shared" si="0"/>
        <v>0</v>
      </c>
      <c r="G49" s="136"/>
      <c r="H49" s="10" t="b">
        <f>OR(AND(C49='Scoring Keys'!$D$4,E49='Scoring Keys'!$D$14),AND(C49='Scoring Keys'!$D$4,E49='Scoring Keys'!$D$16),AND(C49='Scoring Keys'!$D$4,E49='Scoring Keys'!$D$17))</f>
        <v>0</v>
      </c>
      <c r="I49" s="10" t="b">
        <f>NOT(D49='Scoring Keys'!$B$18)</f>
        <v>0</v>
      </c>
      <c r="J49" s="150">
        <f t="shared" si="1"/>
        <v>1</v>
      </c>
      <c r="K49" s="150">
        <f t="shared" si="2"/>
        <v>0</v>
      </c>
    </row>
    <row r="50" spans="1:11" s="29" customFormat="1" ht="30" customHeight="1">
      <c r="A50" s="40" t="s">
        <v>639</v>
      </c>
      <c r="B50" s="137" t="s">
        <v>1713</v>
      </c>
      <c r="C50" s="57">
        <f>IF(B50='Scoring Keys'!$B$4,'Scoring Keys'!$D$4,IF(B50='Scoring Keys'!$B$5,'Scoring Keys'!$D$5,IF(B50='Scoring Keys'!$B$6,'Scoring Keys'!$D$6,IF(B50='Scoring Keys'!$B$7,'Scoring Keys'!$D$7,0))))</f>
        <v>0.9</v>
      </c>
      <c r="D50" s="127" t="s">
        <v>1766</v>
      </c>
      <c r="E50" s="57">
        <f>IF(D50='Scoring Keys'!$B$12,'Scoring Keys'!$D$12,IF(D50='Scoring Keys'!$B$13,'Scoring Keys'!$D$13,IF(D50='Scoring Keys'!$B$14,'Scoring Keys'!$D$14,IF(D50='Scoring Keys'!$B$15,'Scoring Keys'!$D$15,IF(D50='Scoring Keys'!$B$16,'Scoring Keys'!$D$16,0)))))</f>
        <v>0</v>
      </c>
      <c r="F50" s="57">
        <f t="shared" si="0"/>
        <v>0</v>
      </c>
      <c r="G50" s="136"/>
      <c r="H50" s="10" t="b">
        <f>OR(AND(C50='Scoring Keys'!$D$4,E50='Scoring Keys'!$D$14),AND(C50='Scoring Keys'!$D$4,E50='Scoring Keys'!$D$16),AND(C50='Scoring Keys'!$D$4,E50='Scoring Keys'!$D$17))</f>
        <v>0</v>
      </c>
      <c r="I50" s="10" t="b">
        <f>NOT(D50='Scoring Keys'!$B$18)</f>
        <v>0</v>
      </c>
      <c r="J50" s="150">
        <f t="shared" si="1"/>
        <v>1</v>
      </c>
      <c r="K50" s="150">
        <f t="shared" si="2"/>
        <v>0</v>
      </c>
    </row>
    <row r="51" spans="1:11" s="29" customFormat="1" ht="30" customHeight="1">
      <c r="A51" s="40" t="s">
        <v>640</v>
      </c>
      <c r="B51" s="137" t="s">
        <v>1713</v>
      </c>
      <c r="C51" s="57">
        <f>IF(B51='Scoring Keys'!$B$4,'Scoring Keys'!$D$4,IF(B51='Scoring Keys'!$B$5,'Scoring Keys'!$D$5,IF(B51='Scoring Keys'!$B$6,'Scoring Keys'!$D$6,IF(B51='Scoring Keys'!$B$7,'Scoring Keys'!$D$7,0))))</f>
        <v>0.9</v>
      </c>
      <c r="D51" s="127" t="s">
        <v>1766</v>
      </c>
      <c r="E51" s="57">
        <f>IF(D51='Scoring Keys'!$B$12,'Scoring Keys'!$D$12,IF(D51='Scoring Keys'!$B$13,'Scoring Keys'!$D$13,IF(D51='Scoring Keys'!$B$14,'Scoring Keys'!$D$14,IF(D51='Scoring Keys'!$B$15,'Scoring Keys'!$D$15,IF(D51='Scoring Keys'!$B$16,'Scoring Keys'!$D$16,0)))))</f>
        <v>0</v>
      </c>
      <c r="F51" s="57">
        <f t="shared" si="0"/>
        <v>0</v>
      </c>
      <c r="G51" s="136"/>
      <c r="H51" s="10" t="b">
        <f>OR(AND(C51='Scoring Keys'!$D$4,E51='Scoring Keys'!$D$14),AND(C51='Scoring Keys'!$D$4,E51='Scoring Keys'!$D$16),AND(C51='Scoring Keys'!$D$4,E51='Scoring Keys'!$D$17))</f>
        <v>0</v>
      </c>
      <c r="I51" s="10" t="b">
        <f>NOT(D51='Scoring Keys'!$B$18)</f>
        <v>0</v>
      </c>
      <c r="J51" s="150">
        <f t="shared" si="1"/>
        <v>1</v>
      </c>
      <c r="K51" s="150">
        <f t="shared" si="2"/>
        <v>0</v>
      </c>
    </row>
    <row r="52" spans="1:11" s="29" customFormat="1" ht="30" customHeight="1">
      <c r="A52" s="40" t="s">
        <v>641</v>
      </c>
      <c r="B52" s="137" t="s">
        <v>1713</v>
      </c>
      <c r="C52" s="57">
        <f>IF(B52='Scoring Keys'!$B$4,'Scoring Keys'!$D$4,IF(B52='Scoring Keys'!$B$5,'Scoring Keys'!$D$5,IF(B52='Scoring Keys'!$B$6,'Scoring Keys'!$D$6,IF(B52='Scoring Keys'!$B$7,'Scoring Keys'!$D$7,0))))</f>
        <v>0.9</v>
      </c>
      <c r="D52" s="127" t="s">
        <v>1766</v>
      </c>
      <c r="E52" s="57">
        <f>IF(D52='Scoring Keys'!$B$12,'Scoring Keys'!$D$12,IF(D52='Scoring Keys'!$B$13,'Scoring Keys'!$D$13,IF(D52='Scoring Keys'!$B$14,'Scoring Keys'!$D$14,IF(D52='Scoring Keys'!$B$15,'Scoring Keys'!$D$15,IF(D52='Scoring Keys'!$B$16,'Scoring Keys'!$D$16,0)))))</f>
        <v>0</v>
      </c>
      <c r="F52" s="57">
        <f t="shared" si="0"/>
        <v>0</v>
      </c>
      <c r="G52" s="136"/>
      <c r="H52" s="10" t="b">
        <f>OR(AND(C52='Scoring Keys'!$D$4,E52='Scoring Keys'!$D$14),AND(C52='Scoring Keys'!$D$4,E52='Scoring Keys'!$D$16),AND(C52='Scoring Keys'!$D$4,E52='Scoring Keys'!$D$17))</f>
        <v>0</v>
      </c>
      <c r="I52" s="10" t="b">
        <f>NOT(D52='Scoring Keys'!$B$18)</f>
        <v>0</v>
      </c>
      <c r="J52" s="150">
        <f t="shared" si="1"/>
        <v>1</v>
      </c>
      <c r="K52" s="150">
        <f t="shared" si="2"/>
        <v>0</v>
      </c>
    </row>
    <row r="53" spans="1:11" s="29" customFormat="1" ht="30" customHeight="1">
      <c r="A53" s="40" t="s">
        <v>642</v>
      </c>
      <c r="B53" s="137" t="s">
        <v>1713</v>
      </c>
      <c r="C53" s="57">
        <f>IF(B53='Scoring Keys'!$B$4,'Scoring Keys'!$D$4,IF(B53='Scoring Keys'!$B$5,'Scoring Keys'!$D$5,IF(B53='Scoring Keys'!$B$6,'Scoring Keys'!$D$6,IF(B53='Scoring Keys'!$B$7,'Scoring Keys'!$D$7,0))))</f>
        <v>0.9</v>
      </c>
      <c r="D53" s="127" t="s">
        <v>1766</v>
      </c>
      <c r="E53" s="57">
        <f>IF(D53='Scoring Keys'!$B$12,'Scoring Keys'!$D$12,IF(D53='Scoring Keys'!$B$13,'Scoring Keys'!$D$13,IF(D53='Scoring Keys'!$B$14,'Scoring Keys'!$D$14,IF(D53='Scoring Keys'!$B$15,'Scoring Keys'!$D$15,IF(D53='Scoring Keys'!$B$16,'Scoring Keys'!$D$16,0)))))</f>
        <v>0</v>
      </c>
      <c r="F53" s="57">
        <f t="shared" si="0"/>
        <v>0</v>
      </c>
      <c r="G53" s="136"/>
      <c r="H53" s="10" t="b">
        <f>OR(AND(C53='Scoring Keys'!$D$4,E53='Scoring Keys'!$D$14),AND(C53='Scoring Keys'!$D$4,E53='Scoring Keys'!$D$16),AND(C53='Scoring Keys'!$D$4,E53='Scoring Keys'!$D$17))</f>
        <v>0</v>
      </c>
      <c r="I53" s="10" t="b">
        <f>NOT(D53='Scoring Keys'!$B$18)</f>
        <v>0</v>
      </c>
      <c r="J53" s="150">
        <f t="shared" si="1"/>
        <v>1</v>
      </c>
      <c r="K53" s="150">
        <f t="shared" si="2"/>
        <v>0</v>
      </c>
    </row>
    <row r="54" spans="1:11" s="29" customFormat="1" ht="30" customHeight="1">
      <c r="A54" s="11" t="s">
        <v>1005</v>
      </c>
      <c r="B54" s="137" t="s">
        <v>1713</v>
      </c>
      <c r="C54" s="57">
        <f>IF(B54='Scoring Keys'!$B$4,'Scoring Keys'!$D$4,IF(B54='Scoring Keys'!$B$5,'Scoring Keys'!$D$5,IF(B54='Scoring Keys'!$B$6,'Scoring Keys'!$D$6,IF(B54='Scoring Keys'!$B$7,'Scoring Keys'!$D$7,0))))</f>
        <v>0.9</v>
      </c>
      <c r="D54" s="127" t="s">
        <v>1766</v>
      </c>
      <c r="E54" s="57">
        <f>IF(D54='Scoring Keys'!$B$12,'Scoring Keys'!$D$12,IF(D54='Scoring Keys'!$B$13,'Scoring Keys'!$D$13,IF(D54='Scoring Keys'!$B$14,'Scoring Keys'!$D$14,IF(D54='Scoring Keys'!$B$15,'Scoring Keys'!$D$15,IF(D54='Scoring Keys'!$B$16,'Scoring Keys'!$D$16,0)))))</f>
        <v>0</v>
      </c>
      <c r="F54" s="57">
        <f t="shared" si="0"/>
        <v>0</v>
      </c>
      <c r="G54" s="136"/>
      <c r="H54" s="10" t="b">
        <f>OR(AND(C54='Scoring Keys'!$D$4,E54='Scoring Keys'!$D$14),AND(C54='Scoring Keys'!$D$4,E54='Scoring Keys'!$D$16),AND(C54='Scoring Keys'!$D$4,E54='Scoring Keys'!$D$17))</f>
        <v>0</v>
      </c>
      <c r="I54" s="10" t="b">
        <f>NOT(D54='Scoring Keys'!$B$18)</f>
        <v>0</v>
      </c>
      <c r="J54" s="150">
        <f t="shared" si="1"/>
        <v>1</v>
      </c>
      <c r="K54" s="150">
        <f t="shared" si="2"/>
        <v>0</v>
      </c>
    </row>
    <row r="55" spans="1:11" s="29" customFormat="1" ht="30" customHeight="1">
      <c r="A55" s="11" t="s">
        <v>1006</v>
      </c>
      <c r="B55" s="137" t="s">
        <v>1713</v>
      </c>
      <c r="C55" s="57">
        <f>IF(B55='Scoring Keys'!$B$4,'Scoring Keys'!$D$4,IF(B55='Scoring Keys'!$B$5,'Scoring Keys'!$D$5,IF(B55='Scoring Keys'!$B$6,'Scoring Keys'!$D$6,IF(B55='Scoring Keys'!$B$7,'Scoring Keys'!$D$7,0))))</f>
        <v>0.9</v>
      </c>
      <c r="D55" s="127" t="s">
        <v>1766</v>
      </c>
      <c r="E55" s="57">
        <f>IF(D55='Scoring Keys'!$B$12,'Scoring Keys'!$D$12,IF(D55='Scoring Keys'!$B$13,'Scoring Keys'!$D$13,IF(D55='Scoring Keys'!$B$14,'Scoring Keys'!$D$14,IF(D55='Scoring Keys'!$B$15,'Scoring Keys'!$D$15,IF(D55='Scoring Keys'!$B$16,'Scoring Keys'!$D$16,0)))))</f>
        <v>0</v>
      </c>
      <c r="F55" s="57">
        <f t="shared" si="0"/>
        <v>0</v>
      </c>
      <c r="G55" s="136"/>
      <c r="H55" s="10" t="b">
        <f>OR(AND(C55='Scoring Keys'!$D$4,E55='Scoring Keys'!$D$14),AND(C55='Scoring Keys'!$D$4,E55='Scoring Keys'!$D$16),AND(C55='Scoring Keys'!$D$4,E55='Scoring Keys'!$D$17))</f>
        <v>0</v>
      </c>
      <c r="I55" s="10" t="b">
        <f>NOT(D55='Scoring Keys'!$B$18)</f>
        <v>0</v>
      </c>
      <c r="J55" s="150">
        <f t="shared" si="1"/>
        <v>1</v>
      </c>
      <c r="K55" s="150">
        <f t="shared" si="2"/>
        <v>0</v>
      </c>
    </row>
    <row r="56" spans="1:11" s="29" customFormat="1" ht="30" customHeight="1">
      <c r="A56" s="11" t="s">
        <v>1007</v>
      </c>
      <c r="B56" s="137" t="s">
        <v>1713</v>
      </c>
      <c r="C56" s="57">
        <f>IF(B56='Scoring Keys'!$B$4,'Scoring Keys'!$D$4,IF(B56='Scoring Keys'!$B$5,'Scoring Keys'!$D$5,IF(B56='Scoring Keys'!$B$6,'Scoring Keys'!$D$6,IF(B56='Scoring Keys'!$B$7,'Scoring Keys'!$D$7,0))))</f>
        <v>0.9</v>
      </c>
      <c r="D56" s="127" t="s">
        <v>1766</v>
      </c>
      <c r="E56" s="57">
        <f>IF(D56='Scoring Keys'!$B$12,'Scoring Keys'!$D$12,IF(D56='Scoring Keys'!$B$13,'Scoring Keys'!$D$13,IF(D56='Scoring Keys'!$B$14,'Scoring Keys'!$D$14,IF(D56='Scoring Keys'!$B$15,'Scoring Keys'!$D$15,IF(D56='Scoring Keys'!$B$16,'Scoring Keys'!$D$16,0)))))</f>
        <v>0</v>
      </c>
      <c r="F56" s="57">
        <f t="shared" si="0"/>
        <v>0</v>
      </c>
      <c r="G56" s="136"/>
      <c r="H56" s="10" t="b">
        <f>OR(AND(C56='Scoring Keys'!$D$4,E56='Scoring Keys'!$D$14),AND(C56='Scoring Keys'!$D$4,E56='Scoring Keys'!$D$16),AND(C56='Scoring Keys'!$D$4,E56='Scoring Keys'!$D$17))</f>
        <v>0</v>
      </c>
      <c r="I56" s="10" t="b">
        <f>NOT(D56='Scoring Keys'!$B$18)</f>
        <v>0</v>
      </c>
      <c r="J56" s="150">
        <f t="shared" si="1"/>
        <v>1</v>
      </c>
      <c r="K56" s="150">
        <f t="shared" si="2"/>
        <v>0</v>
      </c>
    </row>
    <row r="57" spans="1:11" s="29" customFormat="1" ht="66.75" customHeight="1">
      <c r="A57" s="11" t="s">
        <v>1008</v>
      </c>
      <c r="B57" s="137" t="s">
        <v>1713</v>
      </c>
      <c r="C57" s="57">
        <f>IF(B57='Scoring Keys'!$B$4,'Scoring Keys'!$D$4,IF(B57='Scoring Keys'!$B$5,'Scoring Keys'!$D$5,IF(B57='Scoring Keys'!$B$6,'Scoring Keys'!$D$6,IF(B57='Scoring Keys'!$B$7,'Scoring Keys'!$D$7,0))))</f>
        <v>0.9</v>
      </c>
      <c r="D57" s="127" t="s">
        <v>1766</v>
      </c>
      <c r="E57" s="57">
        <f>IF(D57='Scoring Keys'!$B$12,'Scoring Keys'!$D$12,IF(D57='Scoring Keys'!$B$13,'Scoring Keys'!$D$13,IF(D57='Scoring Keys'!$B$14,'Scoring Keys'!$D$14,IF(D57='Scoring Keys'!$B$15,'Scoring Keys'!$D$15,IF(D57='Scoring Keys'!$B$16,'Scoring Keys'!$D$16,0)))))</f>
        <v>0</v>
      </c>
      <c r="F57" s="57">
        <f t="shared" si="0"/>
        <v>0</v>
      </c>
      <c r="G57" s="136"/>
      <c r="H57" s="10" t="b">
        <f>OR(AND(C57='Scoring Keys'!$D$4,E57='Scoring Keys'!$D$14),AND(C57='Scoring Keys'!$D$4,E57='Scoring Keys'!$D$16),AND(C57='Scoring Keys'!$D$4,E57='Scoring Keys'!$D$17))</f>
        <v>0</v>
      </c>
      <c r="I57" s="10" t="b">
        <f>NOT(D57='Scoring Keys'!$B$18)</f>
        <v>0</v>
      </c>
      <c r="J57" s="150">
        <f t="shared" si="1"/>
        <v>1</v>
      </c>
      <c r="K57" s="150">
        <f t="shared" si="2"/>
        <v>0</v>
      </c>
    </row>
    <row r="58" spans="1:11" s="29" customFormat="1" ht="76.5">
      <c r="A58" s="11" t="s">
        <v>1009</v>
      </c>
      <c r="B58" s="137" t="s">
        <v>1713</v>
      </c>
      <c r="C58" s="57">
        <f>IF(B58='Scoring Keys'!$B$4,'Scoring Keys'!$D$4,IF(B58='Scoring Keys'!$B$5,'Scoring Keys'!$D$5,IF(B58='Scoring Keys'!$B$6,'Scoring Keys'!$D$6,IF(B58='Scoring Keys'!$B$7,'Scoring Keys'!$D$7,0))))</f>
        <v>0.9</v>
      </c>
      <c r="D58" s="127" t="s">
        <v>1766</v>
      </c>
      <c r="E58" s="57">
        <f>IF(D58='Scoring Keys'!$B$12,'Scoring Keys'!$D$12,IF(D58='Scoring Keys'!$B$13,'Scoring Keys'!$D$13,IF(D58='Scoring Keys'!$B$14,'Scoring Keys'!$D$14,IF(D58='Scoring Keys'!$B$15,'Scoring Keys'!$D$15,IF(D58='Scoring Keys'!$B$16,'Scoring Keys'!$D$16,0)))))</f>
        <v>0</v>
      </c>
      <c r="F58" s="57">
        <f t="shared" si="0"/>
        <v>0</v>
      </c>
      <c r="G58" s="136"/>
      <c r="H58" s="10" t="b">
        <f>OR(AND(C58='Scoring Keys'!$D$4,E58='Scoring Keys'!$D$14),AND(C58='Scoring Keys'!$D$4,E58='Scoring Keys'!$D$16),AND(C58='Scoring Keys'!$D$4,E58='Scoring Keys'!$D$17))</f>
        <v>0</v>
      </c>
      <c r="I58" s="10" t="b">
        <f>NOT(D58='Scoring Keys'!$B$18)</f>
        <v>0</v>
      </c>
      <c r="J58" s="150">
        <f t="shared" si="1"/>
        <v>1</v>
      </c>
      <c r="K58" s="150">
        <f t="shared" si="2"/>
        <v>0</v>
      </c>
    </row>
    <row r="59" spans="1:11" s="29" customFormat="1" ht="42" customHeight="1">
      <c r="A59" s="11" t="s">
        <v>1010</v>
      </c>
      <c r="B59" s="137" t="s">
        <v>1713</v>
      </c>
      <c r="C59" s="57">
        <f>IF(B59='Scoring Keys'!$B$4,'Scoring Keys'!$D$4,IF(B59='Scoring Keys'!$B$5,'Scoring Keys'!$D$5,IF(B59='Scoring Keys'!$B$6,'Scoring Keys'!$D$6,IF(B59='Scoring Keys'!$B$7,'Scoring Keys'!$D$7,0))))</f>
        <v>0.9</v>
      </c>
      <c r="D59" s="127" t="s">
        <v>1766</v>
      </c>
      <c r="E59" s="57">
        <f>IF(D59='Scoring Keys'!$B$12,'Scoring Keys'!$D$12,IF(D59='Scoring Keys'!$B$13,'Scoring Keys'!$D$13,IF(D59='Scoring Keys'!$B$14,'Scoring Keys'!$D$14,IF(D59='Scoring Keys'!$B$15,'Scoring Keys'!$D$15,IF(D59='Scoring Keys'!$B$16,'Scoring Keys'!$D$16,0)))))</f>
        <v>0</v>
      </c>
      <c r="F59" s="57">
        <f t="shared" si="0"/>
        <v>0</v>
      </c>
      <c r="G59" s="136"/>
      <c r="H59" s="10" t="b">
        <f>OR(AND(C59='Scoring Keys'!$D$4,E59='Scoring Keys'!$D$14),AND(C59='Scoring Keys'!$D$4,E59='Scoring Keys'!$D$16),AND(C59='Scoring Keys'!$D$4,E59='Scoring Keys'!$D$17))</f>
        <v>0</v>
      </c>
      <c r="I59" s="10" t="b">
        <f>NOT(D59='Scoring Keys'!$B$18)</f>
        <v>0</v>
      </c>
      <c r="J59" s="150">
        <f t="shared" si="1"/>
        <v>1</v>
      </c>
      <c r="K59" s="150">
        <f t="shared" si="2"/>
        <v>0</v>
      </c>
    </row>
    <row r="60" spans="1:11" s="29" customFormat="1" ht="30" customHeight="1">
      <c r="A60" s="14" t="s">
        <v>1011</v>
      </c>
      <c r="B60" s="137" t="s">
        <v>600</v>
      </c>
      <c r="C60" s="57">
        <f>IF(B60='Scoring Keys'!$B$4,'Scoring Keys'!$D$4,IF(B60='Scoring Keys'!$B$5,'Scoring Keys'!$D$5,IF(B60='Scoring Keys'!$B$6,'Scoring Keys'!$D$6,IF(B60='Scoring Keys'!$B$7,'Scoring Keys'!$D$7,0))))</f>
        <v>1</v>
      </c>
      <c r="D60" s="127" t="s">
        <v>1766</v>
      </c>
      <c r="E60" s="57">
        <f>IF(D60='Scoring Keys'!$B$12,'Scoring Keys'!$D$12,IF(D60='Scoring Keys'!$B$13,'Scoring Keys'!$D$13,IF(D60='Scoring Keys'!$B$14,'Scoring Keys'!$D$14,IF(D60='Scoring Keys'!$B$15,'Scoring Keys'!$D$15,IF(D60='Scoring Keys'!$B$16,'Scoring Keys'!$D$16,0)))))</f>
        <v>0</v>
      </c>
      <c r="F60" s="57">
        <f t="shared" si="0"/>
        <v>0</v>
      </c>
      <c r="G60" s="136"/>
      <c r="H60" s="10" t="b">
        <f>OR(AND(C60='Scoring Keys'!$D$4,E60='Scoring Keys'!$D$14),AND(C60='Scoring Keys'!$D$4,E60='Scoring Keys'!$D$16),AND(C60='Scoring Keys'!$D$4,E60='Scoring Keys'!$D$17))</f>
        <v>1</v>
      </c>
      <c r="I60" s="10" t="b">
        <f>NOT(D60='Scoring Keys'!$B$18)</f>
        <v>0</v>
      </c>
      <c r="J60" s="150">
        <f t="shared" si="1"/>
        <v>1</v>
      </c>
      <c r="K60" s="150">
        <f t="shared" si="2"/>
        <v>0</v>
      </c>
    </row>
    <row r="61" spans="1:11" s="29" customFormat="1" ht="30" customHeight="1">
      <c r="A61" s="11" t="s">
        <v>1012</v>
      </c>
      <c r="B61" s="137" t="s">
        <v>1713</v>
      </c>
      <c r="C61" s="57">
        <f>IF(B61='Scoring Keys'!$B$4,'Scoring Keys'!$D$4,IF(B61='Scoring Keys'!$B$5,'Scoring Keys'!$D$5,IF(B61='Scoring Keys'!$B$6,'Scoring Keys'!$D$6,IF(B61='Scoring Keys'!$B$7,'Scoring Keys'!$D$7,0))))</f>
        <v>0.9</v>
      </c>
      <c r="D61" s="127" t="s">
        <v>1766</v>
      </c>
      <c r="E61" s="57">
        <f>IF(D61='Scoring Keys'!$B$12,'Scoring Keys'!$D$12,IF(D61='Scoring Keys'!$B$13,'Scoring Keys'!$D$13,IF(D61='Scoring Keys'!$B$14,'Scoring Keys'!$D$14,IF(D61='Scoring Keys'!$B$15,'Scoring Keys'!$D$15,IF(D61='Scoring Keys'!$B$16,'Scoring Keys'!$D$16,0)))))</f>
        <v>0</v>
      </c>
      <c r="F61" s="57">
        <f t="shared" si="0"/>
        <v>0</v>
      </c>
      <c r="G61" s="136"/>
      <c r="H61" s="10" t="b">
        <f>OR(AND(C61='Scoring Keys'!$D$4,E61='Scoring Keys'!$D$14),AND(C61='Scoring Keys'!$D$4,E61='Scoring Keys'!$D$16),AND(C61='Scoring Keys'!$D$4,E61='Scoring Keys'!$D$17))</f>
        <v>0</v>
      </c>
      <c r="I61" s="10" t="b">
        <f>NOT(D61='Scoring Keys'!$B$18)</f>
        <v>0</v>
      </c>
      <c r="J61" s="150">
        <f t="shared" si="1"/>
        <v>1</v>
      </c>
      <c r="K61" s="150">
        <f t="shared" si="2"/>
        <v>0</v>
      </c>
    </row>
    <row r="62" spans="1:11" s="29" customFormat="1" ht="39.75" customHeight="1">
      <c r="A62" s="11" t="s">
        <v>1013</v>
      </c>
      <c r="B62" s="137" t="s">
        <v>1713</v>
      </c>
      <c r="C62" s="57">
        <f>IF(B62='Scoring Keys'!$B$4,'Scoring Keys'!$D$4,IF(B62='Scoring Keys'!$B$5,'Scoring Keys'!$D$5,IF(B62='Scoring Keys'!$B$6,'Scoring Keys'!$D$6,IF(B62='Scoring Keys'!$B$7,'Scoring Keys'!$D$7,0))))</f>
        <v>0.9</v>
      </c>
      <c r="D62" s="127" t="s">
        <v>1766</v>
      </c>
      <c r="E62" s="57">
        <f>IF(D62='Scoring Keys'!$B$12,'Scoring Keys'!$D$12,IF(D62='Scoring Keys'!$B$13,'Scoring Keys'!$D$13,IF(D62='Scoring Keys'!$B$14,'Scoring Keys'!$D$14,IF(D62='Scoring Keys'!$B$15,'Scoring Keys'!$D$15,IF(D62='Scoring Keys'!$B$16,'Scoring Keys'!$D$16,0)))))</f>
        <v>0</v>
      </c>
      <c r="F62" s="57">
        <f t="shared" si="0"/>
        <v>0</v>
      </c>
      <c r="G62" s="136"/>
      <c r="H62" s="10" t="b">
        <f>OR(AND(C62='Scoring Keys'!$D$4,E62='Scoring Keys'!$D$14),AND(C62='Scoring Keys'!$D$4,E62='Scoring Keys'!$D$16),AND(C62='Scoring Keys'!$D$4,E62='Scoring Keys'!$D$17))</f>
        <v>0</v>
      </c>
      <c r="I62" s="10" t="b">
        <f>NOT(D62='Scoring Keys'!$B$18)</f>
        <v>0</v>
      </c>
      <c r="J62" s="150">
        <f t="shared" si="1"/>
        <v>1</v>
      </c>
      <c r="K62" s="150">
        <f t="shared" si="2"/>
        <v>0</v>
      </c>
    </row>
    <row r="63" spans="1:11" s="29" customFormat="1" ht="30" customHeight="1">
      <c r="A63" s="11" t="s">
        <v>1014</v>
      </c>
      <c r="B63" s="137" t="s">
        <v>600</v>
      </c>
      <c r="C63" s="57">
        <f>IF(B63='Scoring Keys'!$B$4,'Scoring Keys'!$D$4,IF(B63='Scoring Keys'!$B$5,'Scoring Keys'!$D$5,IF(B63='Scoring Keys'!$B$6,'Scoring Keys'!$D$6,IF(B63='Scoring Keys'!$B$7,'Scoring Keys'!$D$7,0))))</f>
        <v>1</v>
      </c>
      <c r="D63" s="127" t="s">
        <v>1766</v>
      </c>
      <c r="E63" s="57">
        <f>IF(D63='Scoring Keys'!$B$12,'Scoring Keys'!$D$12,IF(D63='Scoring Keys'!$B$13,'Scoring Keys'!$D$13,IF(D63='Scoring Keys'!$B$14,'Scoring Keys'!$D$14,IF(D63='Scoring Keys'!$B$15,'Scoring Keys'!$D$15,IF(D63='Scoring Keys'!$B$16,'Scoring Keys'!$D$16,0)))))</f>
        <v>0</v>
      </c>
      <c r="F63" s="57">
        <f t="shared" si="0"/>
        <v>0</v>
      </c>
      <c r="G63" s="136"/>
      <c r="H63" s="10" t="b">
        <f>OR(AND(C63='Scoring Keys'!$D$4,E63='Scoring Keys'!$D$14),AND(C63='Scoring Keys'!$D$4,E63='Scoring Keys'!$D$16),AND(C63='Scoring Keys'!$D$4,E63='Scoring Keys'!$D$17))</f>
        <v>1</v>
      </c>
      <c r="I63" s="10" t="b">
        <f>NOT(D63='Scoring Keys'!$B$18)</f>
        <v>0</v>
      </c>
      <c r="J63" s="150">
        <f t="shared" si="1"/>
        <v>1</v>
      </c>
      <c r="K63" s="150">
        <f t="shared" si="2"/>
        <v>0</v>
      </c>
    </row>
    <row r="64" spans="1:11" s="29" customFormat="1" ht="38.25">
      <c r="A64" s="11" t="s">
        <v>1015</v>
      </c>
      <c r="B64" s="137" t="s">
        <v>1713</v>
      </c>
      <c r="C64" s="57">
        <f>IF(B64='Scoring Keys'!$B$4,'Scoring Keys'!$D$4,IF(B64='Scoring Keys'!$B$5,'Scoring Keys'!$D$5,IF(B64='Scoring Keys'!$B$6,'Scoring Keys'!$D$6,IF(B64='Scoring Keys'!$B$7,'Scoring Keys'!$D$7,0))))</f>
        <v>0.9</v>
      </c>
      <c r="D64" s="127" t="s">
        <v>1766</v>
      </c>
      <c r="E64" s="57">
        <f>IF(D64='Scoring Keys'!$B$12,'Scoring Keys'!$D$12,IF(D64='Scoring Keys'!$B$13,'Scoring Keys'!$D$13,IF(D64='Scoring Keys'!$B$14,'Scoring Keys'!$D$14,IF(D64='Scoring Keys'!$B$15,'Scoring Keys'!$D$15,IF(D64='Scoring Keys'!$B$16,'Scoring Keys'!$D$16,0)))))</f>
        <v>0</v>
      </c>
      <c r="F64" s="57">
        <f t="shared" si="0"/>
        <v>0</v>
      </c>
      <c r="G64" s="136"/>
      <c r="H64" s="10" t="b">
        <f>OR(AND(C64='Scoring Keys'!$D$4,E64='Scoring Keys'!$D$14),AND(C64='Scoring Keys'!$D$4,E64='Scoring Keys'!$D$16),AND(C64='Scoring Keys'!$D$4,E64='Scoring Keys'!$D$17))</f>
        <v>0</v>
      </c>
      <c r="I64" s="10" t="b">
        <f>NOT(D64='Scoring Keys'!$B$18)</f>
        <v>0</v>
      </c>
      <c r="J64" s="150">
        <f t="shared" si="1"/>
        <v>1</v>
      </c>
      <c r="K64" s="150">
        <f t="shared" si="2"/>
        <v>0</v>
      </c>
    </row>
    <row r="65" spans="1:11" s="29" customFormat="1" ht="30" customHeight="1">
      <c r="A65" s="11" t="s">
        <v>1016</v>
      </c>
      <c r="B65" s="137" t="s">
        <v>1713</v>
      </c>
      <c r="C65" s="57">
        <f>IF(B65='Scoring Keys'!$B$4,'Scoring Keys'!$D$4,IF(B65='Scoring Keys'!$B$5,'Scoring Keys'!$D$5,IF(B65='Scoring Keys'!$B$6,'Scoring Keys'!$D$6,IF(B65='Scoring Keys'!$B$7,'Scoring Keys'!$D$7,0))))</f>
        <v>0.9</v>
      </c>
      <c r="D65" s="127" t="s">
        <v>1766</v>
      </c>
      <c r="E65" s="57">
        <f>IF(D65='Scoring Keys'!$B$12,'Scoring Keys'!$D$12,IF(D65='Scoring Keys'!$B$13,'Scoring Keys'!$D$13,IF(D65='Scoring Keys'!$B$14,'Scoring Keys'!$D$14,IF(D65='Scoring Keys'!$B$15,'Scoring Keys'!$D$15,IF(D65='Scoring Keys'!$B$16,'Scoring Keys'!$D$16,0)))))</f>
        <v>0</v>
      </c>
      <c r="F65" s="57">
        <f t="shared" si="0"/>
        <v>0</v>
      </c>
      <c r="G65" s="136"/>
      <c r="H65" s="10" t="b">
        <f>OR(AND(C65='Scoring Keys'!$D$4,E65='Scoring Keys'!$D$14),AND(C65='Scoring Keys'!$D$4,E65='Scoring Keys'!$D$16),AND(C65='Scoring Keys'!$D$4,E65='Scoring Keys'!$D$17))</f>
        <v>0</v>
      </c>
      <c r="I65" s="10" t="b">
        <f>NOT(D65='Scoring Keys'!$B$18)</f>
        <v>0</v>
      </c>
      <c r="J65" s="150">
        <f t="shared" si="1"/>
        <v>1</v>
      </c>
      <c r="K65" s="150">
        <f t="shared" si="2"/>
        <v>0</v>
      </c>
    </row>
    <row r="66" spans="1:11" s="29" customFormat="1" ht="38.25">
      <c r="A66" s="11" t="s">
        <v>1017</v>
      </c>
      <c r="B66" s="137" t="s">
        <v>1713</v>
      </c>
      <c r="C66" s="57">
        <f>IF(B66='Scoring Keys'!$B$4,'Scoring Keys'!$D$4,IF(B66='Scoring Keys'!$B$5,'Scoring Keys'!$D$5,IF(B66='Scoring Keys'!$B$6,'Scoring Keys'!$D$6,IF(B66='Scoring Keys'!$B$7,'Scoring Keys'!$D$7,0))))</f>
        <v>0.9</v>
      </c>
      <c r="D66" s="127" t="s">
        <v>1766</v>
      </c>
      <c r="E66" s="57">
        <f>IF(D66='Scoring Keys'!$B$12,'Scoring Keys'!$D$12,IF(D66='Scoring Keys'!$B$13,'Scoring Keys'!$D$13,IF(D66='Scoring Keys'!$B$14,'Scoring Keys'!$D$14,IF(D66='Scoring Keys'!$B$15,'Scoring Keys'!$D$15,IF(D66='Scoring Keys'!$B$16,'Scoring Keys'!$D$16,0)))))</f>
        <v>0</v>
      </c>
      <c r="F66" s="57">
        <f t="shared" si="0"/>
        <v>0</v>
      </c>
      <c r="G66" s="136"/>
      <c r="H66" s="10" t="b">
        <f>OR(AND(C66='Scoring Keys'!$D$4,E66='Scoring Keys'!$D$14),AND(C66='Scoring Keys'!$D$4,E66='Scoring Keys'!$D$16),AND(C66='Scoring Keys'!$D$4,E66='Scoring Keys'!$D$17))</f>
        <v>0</v>
      </c>
      <c r="I66" s="10" t="b">
        <f>NOT(D66='Scoring Keys'!$B$18)</f>
        <v>0</v>
      </c>
      <c r="J66" s="150">
        <f t="shared" si="1"/>
        <v>1</v>
      </c>
      <c r="K66" s="150">
        <f t="shared" si="2"/>
        <v>0</v>
      </c>
    </row>
    <row r="67" spans="1:11" ht="30" customHeight="1">
      <c r="A67" s="14" t="s">
        <v>1024</v>
      </c>
      <c r="B67" s="137" t="s">
        <v>1713</v>
      </c>
      <c r="C67" s="57">
        <f>IF(B67='Scoring Keys'!$B$4,'Scoring Keys'!$D$4,IF(B67='Scoring Keys'!$B$5,'Scoring Keys'!$D$5,IF(B67='Scoring Keys'!$B$6,'Scoring Keys'!$D$6,IF(B67='Scoring Keys'!$B$7,'Scoring Keys'!$D$7,0))))</f>
        <v>0.9</v>
      </c>
      <c r="D67" s="127" t="s">
        <v>1766</v>
      </c>
      <c r="E67" s="57">
        <f>IF(D67='Scoring Keys'!$B$12,'Scoring Keys'!$D$12,IF(D67='Scoring Keys'!$B$13,'Scoring Keys'!$D$13,IF(D67='Scoring Keys'!$B$14,'Scoring Keys'!$D$14,IF(D67='Scoring Keys'!$B$15,'Scoring Keys'!$D$15,IF(D67='Scoring Keys'!$B$16,'Scoring Keys'!$D$16,0)))))</f>
        <v>0</v>
      </c>
      <c r="F67" s="57">
        <f t="shared" si="0"/>
        <v>0</v>
      </c>
      <c r="G67" s="136"/>
      <c r="H67" s="10" t="b">
        <f>OR(AND(C67='Scoring Keys'!$D$4,E67='Scoring Keys'!$D$14),AND(C67='Scoring Keys'!$D$4,E67='Scoring Keys'!$D$16),AND(C67='Scoring Keys'!$D$4,E67='Scoring Keys'!$D$17))</f>
        <v>0</v>
      </c>
      <c r="I67" s="10" t="b">
        <f>NOT(D67='Scoring Keys'!$B$18)</f>
        <v>0</v>
      </c>
      <c r="J67" s="150">
        <f t="shared" si="1"/>
        <v>1</v>
      </c>
      <c r="K67" s="150">
        <f t="shared" si="2"/>
        <v>0</v>
      </c>
    </row>
    <row r="68" spans="1:11" s="29" customFormat="1" ht="114.75">
      <c r="A68" s="11" t="s">
        <v>1018</v>
      </c>
      <c r="B68" s="137" t="s">
        <v>1713</v>
      </c>
      <c r="C68" s="57">
        <f>IF(B68='Scoring Keys'!$B$4,'Scoring Keys'!$D$4,IF(B68='Scoring Keys'!$B$5,'Scoring Keys'!$D$5,IF(B68='Scoring Keys'!$B$6,'Scoring Keys'!$D$6,IF(B68='Scoring Keys'!$B$7,'Scoring Keys'!$D$7,0))))</f>
        <v>0.9</v>
      </c>
      <c r="D68" s="127" t="s">
        <v>1766</v>
      </c>
      <c r="E68" s="57">
        <f>IF(D68='Scoring Keys'!$B$12,'Scoring Keys'!$D$12,IF(D68='Scoring Keys'!$B$13,'Scoring Keys'!$D$13,IF(D68='Scoring Keys'!$B$14,'Scoring Keys'!$D$14,IF(D68='Scoring Keys'!$B$15,'Scoring Keys'!$D$15,IF(D68='Scoring Keys'!$B$16,'Scoring Keys'!$D$16,0)))))</f>
        <v>0</v>
      </c>
      <c r="F68" s="57">
        <f t="shared" si="0"/>
        <v>0</v>
      </c>
      <c r="G68" s="136"/>
      <c r="H68" s="10" t="b">
        <f>OR(AND(C68='Scoring Keys'!$D$4,E68='Scoring Keys'!$D$14),AND(C68='Scoring Keys'!$D$4,E68='Scoring Keys'!$D$16),AND(C68='Scoring Keys'!$D$4,E68='Scoring Keys'!$D$17))</f>
        <v>0</v>
      </c>
      <c r="I68" s="10" t="b">
        <f>NOT(D68='Scoring Keys'!$B$18)</f>
        <v>0</v>
      </c>
      <c r="J68" s="150">
        <f t="shared" si="1"/>
        <v>1</v>
      </c>
      <c r="K68" s="150">
        <f t="shared" si="2"/>
        <v>0</v>
      </c>
    </row>
    <row r="69" spans="1:11" s="29" customFormat="1" ht="30" customHeight="1">
      <c r="A69" s="11" t="s">
        <v>1019</v>
      </c>
      <c r="B69" s="137" t="s">
        <v>1713</v>
      </c>
      <c r="C69" s="57">
        <f>IF(B69='Scoring Keys'!$B$4,'Scoring Keys'!$D$4,IF(B69='Scoring Keys'!$B$5,'Scoring Keys'!$D$5,IF(B69='Scoring Keys'!$B$6,'Scoring Keys'!$D$6,IF(B69='Scoring Keys'!$B$7,'Scoring Keys'!$D$7,0))))</f>
        <v>0.9</v>
      </c>
      <c r="D69" s="127" t="s">
        <v>1766</v>
      </c>
      <c r="E69" s="57">
        <f>IF(D69='Scoring Keys'!$B$12,'Scoring Keys'!$D$12,IF(D69='Scoring Keys'!$B$13,'Scoring Keys'!$D$13,IF(D69='Scoring Keys'!$B$14,'Scoring Keys'!$D$14,IF(D69='Scoring Keys'!$B$15,'Scoring Keys'!$D$15,IF(D69='Scoring Keys'!$B$16,'Scoring Keys'!$D$16,0)))))</f>
        <v>0</v>
      </c>
      <c r="F69" s="57">
        <f t="shared" si="0"/>
        <v>0</v>
      </c>
      <c r="G69" s="136"/>
      <c r="H69" s="10" t="b">
        <f>OR(AND(C69='Scoring Keys'!$D$4,E69='Scoring Keys'!$D$14),AND(C69='Scoring Keys'!$D$4,E69='Scoring Keys'!$D$16),AND(C69='Scoring Keys'!$D$4,E69='Scoring Keys'!$D$17))</f>
        <v>0</v>
      </c>
      <c r="I69" s="10" t="b">
        <f>NOT(D69='Scoring Keys'!$B$18)</f>
        <v>0</v>
      </c>
      <c r="J69" s="150">
        <f t="shared" si="1"/>
        <v>1</v>
      </c>
      <c r="K69" s="150">
        <f t="shared" si="2"/>
        <v>0</v>
      </c>
    </row>
    <row r="70" spans="1:11" s="29" customFormat="1" ht="38.25">
      <c r="A70" s="11" t="s">
        <v>1020</v>
      </c>
      <c r="B70" s="137" t="s">
        <v>1713</v>
      </c>
      <c r="C70" s="57">
        <f>IF(B70='Scoring Keys'!$B$4,'Scoring Keys'!$D$4,IF(B70='Scoring Keys'!$B$5,'Scoring Keys'!$D$5,IF(B70='Scoring Keys'!$B$6,'Scoring Keys'!$D$6,IF(B70='Scoring Keys'!$B$7,'Scoring Keys'!$D$7,0))))</f>
        <v>0.9</v>
      </c>
      <c r="D70" s="127" t="s">
        <v>1766</v>
      </c>
      <c r="E70" s="57">
        <f>IF(D70='Scoring Keys'!$B$12,'Scoring Keys'!$D$12,IF(D70='Scoring Keys'!$B$13,'Scoring Keys'!$D$13,IF(D70='Scoring Keys'!$B$14,'Scoring Keys'!$D$14,IF(D70='Scoring Keys'!$B$15,'Scoring Keys'!$D$15,IF(D70='Scoring Keys'!$B$16,'Scoring Keys'!$D$16,0)))))</f>
        <v>0</v>
      </c>
      <c r="F70" s="57">
        <f t="shared" si="0"/>
        <v>0</v>
      </c>
      <c r="G70" s="136"/>
      <c r="H70" s="10" t="b">
        <f>OR(AND(C70='Scoring Keys'!$D$4,E70='Scoring Keys'!$D$14),AND(C70='Scoring Keys'!$D$4,E70='Scoring Keys'!$D$16),AND(C70='Scoring Keys'!$D$4,E70='Scoring Keys'!$D$17))</f>
        <v>0</v>
      </c>
      <c r="I70" s="10" t="b">
        <f>NOT(D70='Scoring Keys'!$B$18)</f>
        <v>0</v>
      </c>
      <c r="J70" s="150">
        <f t="shared" si="1"/>
        <v>1</v>
      </c>
      <c r="K70" s="150">
        <f t="shared" si="2"/>
        <v>0</v>
      </c>
    </row>
    <row r="71" spans="1:11" s="29" customFormat="1" ht="38.25">
      <c r="A71" s="11" t="s">
        <v>1023</v>
      </c>
      <c r="B71" s="137" t="s">
        <v>1713</v>
      </c>
      <c r="C71" s="57">
        <f>IF(B71='Scoring Keys'!$B$4,'Scoring Keys'!$D$4,IF(B71='Scoring Keys'!$B$5,'Scoring Keys'!$D$5,IF(B71='Scoring Keys'!$B$6,'Scoring Keys'!$D$6,IF(B71='Scoring Keys'!$B$7,'Scoring Keys'!$D$7,0))))</f>
        <v>0.9</v>
      </c>
      <c r="D71" s="127" t="s">
        <v>1766</v>
      </c>
      <c r="E71" s="57">
        <f>IF(D71='Scoring Keys'!$B$12,'Scoring Keys'!$D$12,IF(D71='Scoring Keys'!$B$13,'Scoring Keys'!$D$13,IF(D71='Scoring Keys'!$B$14,'Scoring Keys'!$D$14,IF(D71='Scoring Keys'!$B$15,'Scoring Keys'!$D$15,IF(D71='Scoring Keys'!$B$16,'Scoring Keys'!$D$16,0)))))</f>
        <v>0</v>
      </c>
      <c r="F71" s="57">
        <f t="shared" si="0"/>
        <v>0</v>
      </c>
      <c r="G71" s="136"/>
      <c r="H71" s="10" t="b">
        <f>OR(AND(C71='Scoring Keys'!$D$4,E71='Scoring Keys'!$D$14),AND(C71='Scoring Keys'!$D$4,E71='Scoring Keys'!$D$16),AND(C71='Scoring Keys'!$D$4,E71='Scoring Keys'!$D$17))</f>
        <v>0</v>
      </c>
      <c r="I71" s="10" t="b">
        <f>NOT(D71='Scoring Keys'!$B$18)</f>
        <v>0</v>
      </c>
      <c r="J71" s="150">
        <f t="shared" si="1"/>
        <v>1</v>
      </c>
      <c r="K71" s="150">
        <f t="shared" si="2"/>
        <v>0</v>
      </c>
    </row>
    <row r="72" spans="1:11" s="29" customFormat="1" ht="51">
      <c r="A72" s="11" t="s">
        <v>1021</v>
      </c>
      <c r="B72" s="137" t="s">
        <v>1713</v>
      </c>
      <c r="C72" s="57">
        <f>IF(B72='Scoring Keys'!$B$4,'Scoring Keys'!$D$4,IF(B72='Scoring Keys'!$B$5,'Scoring Keys'!$D$5,IF(B72='Scoring Keys'!$B$6,'Scoring Keys'!$D$6,IF(B72='Scoring Keys'!$B$7,'Scoring Keys'!$D$7,0))))</f>
        <v>0.9</v>
      </c>
      <c r="D72" s="127" t="s">
        <v>1766</v>
      </c>
      <c r="E72" s="57">
        <f>IF(D72='Scoring Keys'!$B$12,'Scoring Keys'!$D$12,IF(D72='Scoring Keys'!$B$13,'Scoring Keys'!$D$13,IF(D72='Scoring Keys'!$B$14,'Scoring Keys'!$D$14,IF(D72='Scoring Keys'!$B$15,'Scoring Keys'!$D$15,IF(D72='Scoring Keys'!$B$16,'Scoring Keys'!$D$16,0)))))</f>
        <v>0</v>
      </c>
      <c r="F72" s="57">
        <f t="shared" si="0"/>
        <v>0</v>
      </c>
      <c r="G72" s="136"/>
      <c r="H72" s="10" t="b">
        <f>OR(AND(C72='Scoring Keys'!$D$4,E72='Scoring Keys'!$D$14),AND(C72='Scoring Keys'!$D$4,E72='Scoring Keys'!$D$16),AND(C72='Scoring Keys'!$D$4,E72='Scoring Keys'!$D$17))</f>
        <v>0</v>
      </c>
      <c r="I72" s="10" t="b">
        <f>NOT(D72='Scoring Keys'!$B$18)</f>
        <v>0</v>
      </c>
      <c r="J72" s="150">
        <f t="shared" si="1"/>
        <v>1</v>
      </c>
      <c r="K72" s="150">
        <f t="shared" si="2"/>
        <v>0</v>
      </c>
    </row>
    <row r="73" spans="1:11" s="29" customFormat="1" ht="30" customHeight="1">
      <c r="A73" s="11" t="s">
        <v>1022</v>
      </c>
      <c r="B73" s="137" t="s">
        <v>1713</v>
      </c>
      <c r="C73" s="57">
        <f>IF(B73='Scoring Keys'!$B$4,'Scoring Keys'!$D$4,IF(B73='Scoring Keys'!$B$5,'Scoring Keys'!$D$5,IF(B73='Scoring Keys'!$B$6,'Scoring Keys'!$D$6,IF(B73='Scoring Keys'!$B$7,'Scoring Keys'!$D$7,0))))</f>
        <v>0.9</v>
      </c>
      <c r="D73" s="127" t="s">
        <v>1766</v>
      </c>
      <c r="E73" s="57">
        <f>IF(D73='Scoring Keys'!$B$12,'Scoring Keys'!$D$12,IF(D73='Scoring Keys'!$B$13,'Scoring Keys'!$D$13,IF(D73='Scoring Keys'!$B$14,'Scoring Keys'!$D$14,IF(D73='Scoring Keys'!$B$15,'Scoring Keys'!$D$15,IF(D73='Scoring Keys'!$B$16,'Scoring Keys'!$D$16,0)))))</f>
        <v>0</v>
      </c>
      <c r="F73" s="57">
        <f t="shared" si="0"/>
        <v>0</v>
      </c>
      <c r="G73" s="136"/>
      <c r="H73" s="10" t="b">
        <f>OR(AND(C73='Scoring Keys'!$D$4,E73='Scoring Keys'!$D$14),AND(C73='Scoring Keys'!$D$4,E73='Scoring Keys'!$D$16),AND(C73='Scoring Keys'!$D$4,E73='Scoring Keys'!$D$17))</f>
        <v>0</v>
      </c>
      <c r="I73" s="10" t="b">
        <f>NOT(D73='Scoring Keys'!$B$18)</f>
        <v>0</v>
      </c>
      <c r="J73" s="150">
        <f t="shared" si="1"/>
        <v>1</v>
      </c>
      <c r="K73" s="150">
        <f t="shared" si="2"/>
        <v>0</v>
      </c>
    </row>
    <row r="74" spans="1:11" s="29" customFormat="1" ht="30" customHeight="1">
      <c r="A74" s="14" t="s">
        <v>1025</v>
      </c>
      <c r="B74" s="137" t="s">
        <v>1713</v>
      </c>
      <c r="C74" s="57">
        <f>IF(B74='Scoring Keys'!$B$4,'Scoring Keys'!$D$4,IF(B74='Scoring Keys'!$B$5,'Scoring Keys'!$D$5,IF(B74='Scoring Keys'!$B$6,'Scoring Keys'!$D$6,IF(B74='Scoring Keys'!$B$7,'Scoring Keys'!$D$7,0))))</f>
        <v>0.9</v>
      </c>
      <c r="D74" s="127" t="s">
        <v>1766</v>
      </c>
      <c r="E74" s="57">
        <f>IF(D74='Scoring Keys'!$B$12,'Scoring Keys'!$D$12,IF(D74='Scoring Keys'!$B$13,'Scoring Keys'!$D$13,IF(D74='Scoring Keys'!$B$14,'Scoring Keys'!$D$14,IF(D74='Scoring Keys'!$B$15,'Scoring Keys'!$D$15,IF(D74='Scoring Keys'!$B$16,'Scoring Keys'!$D$16,0)))))</f>
        <v>0</v>
      </c>
      <c r="F74" s="57">
        <f t="shared" si="0"/>
        <v>0</v>
      </c>
      <c r="G74" s="136"/>
      <c r="H74" s="10" t="b">
        <f>OR(AND(C74='Scoring Keys'!$D$4,E74='Scoring Keys'!$D$14),AND(C74='Scoring Keys'!$D$4,E74='Scoring Keys'!$D$16),AND(C74='Scoring Keys'!$D$4,E74='Scoring Keys'!$D$17))</f>
        <v>0</v>
      </c>
      <c r="I74" s="10" t="b">
        <f>NOT(D74='Scoring Keys'!$B$18)</f>
        <v>0</v>
      </c>
      <c r="J74" s="150">
        <f t="shared" si="1"/>
        <v>1</v>
      </c>
      <c r="K74" s="150">
        <f t="shared" si="2"/>
        <v>0</v>
      </c>
    </row>
    <row r="75" spans="1:11" ht="30" customHeight="1">
      <c r="A75" s="14" t="s">
        <v>1026</v>
      </c>
      <c r="B75" s="137" t="s">
        <v>600</v>
      </c>
      <c r="C75" s="57">
        <f>IF(B75='Scoring Keys'!$B$4,'Scoring Keys'!$D$4,IF(B75='Scoring Keys'!$B$5,'Scoring Keys'!$D$5,IF(B75='Scoring Keys'!$B$6,'Scoring Keys'!$D$6,IF(B75='Scoring Keys'!$B$7,'Scoring Keys'!$D$7,0))))</f>
        <v>1</v>
      </c>
      <c r="D75" s="127" t="s">
        <v>1766</v>
      </c>
      <c r="E75" s="57">
        <f>IF(D75='Scoring Keys'!$B$12,'Scoring Keys'!$D$12,IF(D75='Scoring Keys'!$B$13,'Scoring Keys'!$D$13,IF(D75='Scoring Keys'!$B$14,'Scoring Keys'!$D$14,IF(D75='Scoring Keys'!$B$15,'Scoring Keys'!$D$15,IF(D75='Scoring Keys'!$B$16,'Scoring Keys'!$D$16,0)))))</f>
        <v>0</v>
      </c>
      <c r="F75" s="57">
        <f t="shared" si="0"/>
        <v>0</v>
      </c>
      <c r="G75" s="136"/>
      <c r="H75" s="10" t="b">
        <f>OR(AND(C75='Scoring Keys'!$D$4,E75='Scoring Keys'!$D$14),AND(C75='Scoring Keys'!$D$4,E75='Scoring Keys'!$D$16),AND(C75='Scoring Keys'!$D$4,E75='Scoring Keys'!$D$17))</f>
        <v>1</v>
      </c>
      <c r="I75" s="10" t="b">
        <f>NOT(D75='Scoring Keys'!$B$18)</f>
        <v>0</v>
      </c>
      <c r="J75" s="150">
        <f t="shared" si="1"/>
        <v>1</v>
      </c>
      <c r="K75" s="150">
        <f t="shared" si="2"/>
        <v>0</v>
      </c>
    </row>
    <row r="76" spans="1:11" s="29" customFormat="1" ht="30" customHeight="1">
      <c r="A76" s="14" t="s">
        <v>1027</v>
      </c>
      <c r="B76" s="137" t="s">
        <v>1713</v>
      </c>
      <c r="C76" s="57">
        <f>IF(B76='Scoring Keys'!$B$4,'Scoring Keys'!$D$4,IF(B76='Scoring Keys'!$B$5,'Scoring Keys'!$D$5,IF(B76='Scoring Keys'!$B$6,'Scoring Keys'!$D$6,IF(B76='Scoring Keys'!$B$7,'Scoring Keys'!$D$7,0))))</f>
        <v>0.9</v>
      </c>
      <c r="D76" s="127" t="s">
        <v>1766</v>
      </c>
      <c r="E76" s="57">
        <f>IF(D76='Scoring Keys'!$B$12,'Scoring Keys'!$D$12,IF(D76='Scoring Keys'!$B$13,'Scoring Keys'!$D$13,IF(D76='Scoring Keys'!$B$14,'Scoring Keys'!$D$14,IF(D76='Scoring Keys'!$B$15,'Scoring Keys'!$D$15,IF(D76='Scoring Keys'!$B$16,'Scoring Keys'!$D$16,0)))))</f>
        <v>0</v>
      </c>
      <c r="F76" s="57">
        <f t="shared" si="0"/>
        <v>0</v>
      </c>
      <c r="G76" s="136"/>
      <c r="H76" s="10" t="b">
        <f>OR(AND(C76='Scoring Keys'!$D$4,E76='Scoring Keys'!$D$14),AND(C76='Scoring Keys'!$D$4,E76='Scoring Keys'!$D$16),AND(C76='Scoring Keys'!$D$4,E76='Scoring Keys'!$D$17))</f>
        <v>0</v>
      </c>
      <c r="I76" s="10" t="b">
        <f>NOT(D76='Scoring Keys'!$B$18)</f>
        <v>0</v>
      </c>
      <c r="J76" s="150">
        <f t="shared" si="1"/>
        <v>1</v>
      </c>
      <c r="K76" s="150">
        <f t="shared" si="2"/>
        <v>0</v>
      </c>
    </row>
    <row r="77" spans="1:11" s="29" customFormat="1" ht="30" customHeight="1">
      <c r="A77" s="14" t="s">
        <v>1028</v>
      </c>
      <c r="B77" s="137" t="s">
        <v>600</v>
      </c>
      <c r="C77" s="57">
        <f>IF(B77='Scoring Keys'!$B$4,'Scoring Keys'!$D$4,IF(B77='Scoring Keys'!$B$5,'Scoring Keys'!$D$5,IF(B77='Scoring Keys'!$B$6,'Scoring Keys'!$D$6,IF(B77='Scoring Keys'!$B$7,'Scoring Keys'!$D$7,0))))</f>
        <v>1</v>
      </c>
      <c r="D77" s="127" t="s">
        <v>1766</v>
      </c>
      <c r="E77" s="57">
        <f>IF(D77='Scoring Keys'!$B$12,'Scoring Keys'!$D$12,IF(D77='Scoring Keys'!$B$13,'Scoring Keys'!$D$13,IF(D77='Scoring Keys'!$B$14,'Scoring Keys'!$D$14,IF(D77='Scoring Keys'!$B$15,'Scoring Keys'!$D$15,IF(D77='Scoring Keys'!$B$16,'Scoring Keys'!$D$16,0)))))</f>
        <v>0</v>
      </c>
      <c r="F77" s="57">
        <f t="shared" si="0"/>
        <v>0</v>
      </c>
      <c r="G77" s="136"/>
      <c r="H77" s="10" t="b">
        <f>OR(AND(C77='Scoring Keys'!$D$4,E77='Scoring Keys'!$D$14),AND(C77='Scoring Keys'!$D$4,E77='Scoring Keys'!$D$16),AND(C77='Scoring Keys'!$D$4,E77='Scoring Keys'!$D$17))</f>
        <v>1</v>
      </c>
      <c r="I77" s="10" t="b">
        <f>NOT(D77='Scoring Keys'!$B$18)</f>
        <v>0</v>
      </c>
      <c r="J77" s="150">
        <f t="shared" si="1"/>
        <v>1</v>
      </c>
      <c r="K77" s="150">
        <f t="shared" si="2"/>
        <v>0</v>
      </c>
    </row>
    <row r="78" spans="1:11" s="29" customFormat="1" ht="30" customHeight="1">
      <c r="A78" s="11" t="s">
        <v>1029</v>
      </c>
      <c r="B78" s="137" t="s">
        <v>600</v>
      </c>
      <c r="C78" s="57">
        <f>IF(B78='Scoring Keys'!$B$4,'Scoring Keys'!$D$4,IF(B78='Scoring Keys'!$B$5,'Scoring Keys'!$D$5,IF(B78='Scoring Keys'!$B$6,'Scoring Keys'!$D$6,IF(B78='Scoring Keys'!$B$7,'Scoring Keys'!$D$7,0))))</f>
        <v>1</v>
      </c>
      <c r="D78" s="127" t="s">
        <v>1766</v>
      </c>
      <c r="E78" s="57">
        <f>IF(D78='Scoring Keys'!$B$12,'Scoring Keys'!$D$12,IF(D78='Scoring Keys'!$B$13,'Scoring Keys'!$D$13,IF(D78='Scoring Keys'!$B$14,'Scoring Keys'!$D$14,IF(D78='Scoring Keys'!$B$15,'Scoring Keys'!$D$15,IF(D78='Scoring Keys'!$B$16,'Scoring Keys'!$D$16,0)))))</f>
        <v>0</v>
      </c>
      <c r="F78" s="57">
        <f t="shared" si="0"/>
        <v>0</v>
      </c>
      <c r="G78" s="136"/>
      <c r="H78" s="10" t="b">
        <f>OR(AND(C78='Scoring Keys'!$D$4,E78='Scoring Keys'!$D$14),AND(C78='Scoring Keys'!$D$4,E78='Scoring Keys'!$D$16),AND(C78='Scoring Keys'!$D$4,E78='Scoring Keys'!$D$17))</f>
        <v>1</v>
      </c>
      <c r="I78" s="10" t="b">
        <f>NOT(D78='Scoring Keys'!$B$18)</f>
        <v>0</v>
      </c>
      <c r="J78" s="150">
        <f t="shared" si="1"/>
        <v>1</v>
      </c>
      <c r="K78" s="150">
        <f t="shared" si="2"/>
        <v>0</v>
      </c>
    </row>
    <row r="79" spans="1:11" s="29" customFormat="1" ht="30" customHeight="1">
      <c r="A79" s="11" t="s">
        <v>1030</v>
      </c>
      <c r="B79" s="137" t="s">
        <v>1713</v>
      </c>
      <c r="C79" s="57">
        <f>IF(B79='Scoring Keys'!$B$4,'Scoring Keys'!$D$4,IF(B79='Scoring Keys'!$B$5,'Scoring Keys'!$D$5,IF(B79='Scoring Keys'!$B$6,'Scoring Keys'!$D$6,IF(B79='Scoring Keys'!$B$7,'Scoring Keys'!$D$7,0))))</f>
        <v>0.9</v>
      </c>
      <c r="D79" s="127" t="s">
        <v>1766</v>
      </c>
      <c r="E79" s="57">
        <f>IF(D79='Scoring Keys'!$B$12,'Scoring Keys'!$D$12,IF(D79='Scoring Keys'!$B$13,'Scoring Keys'!$D$13,IF(D79='Scoring Keys'!$B$14,'Scoring Keys'!$D$14,IF(D79='Scoring Keys'!$B$15,'Scoring Keys'!$D$15,IF(D79='Scoring Keys'!$B$16,'Scoring Keys'!$D$16,0)))))</f>
        <v>0</v>
      </c>
      <c r="F79" s="57">
        <f t="shared" si="0"/>
        <v>0</v>
      </c>
      <c r="G79" s="136"/>
      <c r="H79" s="10" t="b">
        <f>OR(AND(C79='Scoring Keys'!$D$4,E79='Scoring Keys'!$D$14),AND(C79='Scoring Keys'!$D$4,E79='Scoring Keys'!$D$16),AND(C79='Scoring Keys'!$D$4,E79='Scoring Keys'!$D$17))</f>
        <v>0</v>
      </c>
      <c r="I79" s="10" t="b">
        <f>NOT(D79='Scoring Keys'!$B$18)</f>
        <v>0</v>
      </c>
      <c r="J79" s="150">
        <f t="shared" si="1"/>
        <v>1</v>
      </c>
      <c r="K79" s="150">
        <f t="shared" si="2"/>
        <v>0</v>
      </c>
    </row>
    <row r="80" spans="1:11" s="29" customFormat="1" ht="30" customHeight="1">
      <c r="A80" s="11" t="s">
        <v>1031</v>
      </c>
      <c r="B80" s="137" t="s">
        <v>1713</v>
      </c>
      <c r="C80" s="57">
        <f>IF(B80='Scoring Keys'!$B$4,'Scoring Keys'!$D$4,IF(B80='Scoring Keys'!$B$5,'Scoring Keys'!$D$5,IF(B80='Scoring Keys'!$B$6,'Scoring Keys'!$D$6,IF(B80='Scoring Keys'!$B$7,'Scoring Keys'!$D$7,0))))</f>
        <v>0.9</v>
      </c>
      <c r="D80" s="127" t="s">
        <v>1766</v>
      </c>
      <c r="E80" s="57">
        <f>IF(D80='Scoring Keys'!$B$12,'Scoring Keys'!$D$12,IF(D80='Scoring Keys'!$B$13,'Scoring Keys'!$D$13,IF(D80='Scoring Keys'!$B$14,'Scoring Keys'!$D$14,IF(D80='Scoring Keys'!$B$15,'Scoring Keys'!$D$15,IF(D80='Scoring Keys'!$B$16,'Scoring Keys'!$D$16,0)))))</f>
        <v>0</v>
      </c>
      <c r="F80" s="57">
        <f t="shared" si="0"/>
        <v>0</v>
      </c>
      <c r="G80" s="136"/>
      <c r="H80" s="10" t="b">
        <f>OR(AND(C80='Scoring Keys'!$D$4,E80='Scoring Keys'!$D$14),AND(C80='Scoring Keys'!$D$4,E80='Scoring Keys'!$D$16),AND(C80='Scoring Keys'!$D$4,E80='Scoring Keys'!$D$17))</f>
        <v>0</v>
      </c>
      <c r="I80" s="10" t="b">
        <f>NOT(D80='Scoring Keys'!$B$18)</f>
        <v>0</v>
      </c>
      <c r="J80" s="150">
        <f t="shared" si="1"/>
        <v>1</v>
      </c>
      <c r="K80" s="150">
        <f t="shared" si="2"/>
        <v>0</v>
      </c>
    </row>
    <row r="81" spans="1:11" s="29" customFormat="1" ht="30" customHeight="1">
      <c r="A81" s="11" t="s">
        <v>1032</v>
      </c>
      <c r="B81" s="137" t="s">
        <v>1713</v>
      </c>
      <c r="C81" s="57">
        <f>IF(B81='Scoring Keys'!$B$4,'Scoring Keys'!$D$4,IF(B81='Scoring Keys'!$B$5,'Scoring Keys'!$D$5,IF(B81='Scoring Keys'!$B$6,'Scoring Keys'!$D$6,IF(B81='Scoring Keys'!$B$7,'Scoring Keys'!$D$7,0))))</f>
        <v>0.9</v>
      </c>
      <c r="D81" s="127" t="s">
        <v>1766</v>
      </c>
      <c r="E81" s="57">
        <f>IF(D81='Scoring Keys'!$B$12,'Scoring Keys'!$D$12,IF(D81='Scoring Keys'!$B$13,'Scoring Keys'!$D$13,IF(D81='Scoring Keys'!$B$14,'Scoring Keys'!$D$14,IF(D81='Scoring Keys'!$B$15,'Scoring Keys'!$D$15,IF(D81='Scoring Keys'!$B$16,'Scoring Keys'!$D$16,0)))))</f>
        <v>0</v>
      </c>
      <c r="F81" s="57">
        <f t="shared" si="0"/>
        <v>0</v>
      </c>
      <c r="G81" s="136"/>
      <c r="H81" s="10" t="b">
        <f>OR(AND(C81='Scoring Keys'!$D$4,E81='Scoring Keys'!$D$14),AND(C81='Scoring Keys'!$D$4,E81='Scoring Keys'!$D$16),AND(C81='Scoring Keys'!$D$4,E81='Scoring Keys'!$D$17))</f>
        <v>0</v>
      </c>
      <c r="I81" s="10" t="b">
        <f>NOT(D81='Scoring Keys'!$B$18)</f>
        <v>0</v>
      </c>
      <c r="J81" s="150">
        <f t="shared" si="1"/>
        <v>1</v>
      </c>
      <c r="K81" s="150">
        <f t="shared" si="2"/>
        <v>0</v>
      </c>
    </row>
    <row r="82" spans="1:11" s="29" customFormat="1" ht="30" customHeight="1">
      <c r="A82" s="11" t="s">
        <v>1033</v>
      </c>
      <c r="B82" s="137" t="s">
        <v>1713</v>
      </c>
      <c r="C82" s="57">
        <f>IF(B82='Scoring Keys'!$B$4,'Scoring Keys'!$D$4,IF(B82='Scoring Keys'!$B$5,'Scoring Keys'!$D$5,IF(B82='Scoring Keys'!$B$6,'Scoring Keys'!$D$6,IF(B82='Scoring Keys'!$B$7,'Scoring Keys'!$D$7,0))))</f>
        <v>0.9</v>
      </c>
      <c r="D82" s="127" t="s">
        <v>1766</v>
      </c>
      <c r="E82" s="57">
        <f>IF(D82='Scoring Keys'!$B$12,'Scoring Keys'!$D$12,IF(D82='Scoring Keys'!$B$13,'Scoring Keys'!$D$13,IF(D82='Scoring Keys'!$B$14,'Scoring Keys'!$D$14,IF(D82='Scoring Keys'!$B$15,'Scoring Keys'!$D$15,IF(D82='Scoring Keys'!$B$16,'Scoring Keys'!$D$16,0)))))</f>
        <v>0</v>
      </c>
      <c r="F82" s="57">
        <f t="shared" si="0"/>
        <v>0</v>
      </c>
      <c r="G82" s="136"/>
      <c r="H82" s="10" t="b">
        <f>OR(AND(C82='Scoring Keys'!$D$4,E82='Scoring Keys'!$D$14),AND(C82='Scoring Keys'!$D$4,E82='Scoring Keys'!$D$16),AND(C82='Scoring Keys'!$D$4,E82='Scoring Keys'!$D$17))</f>
        <v>0</v>
      </c>
      <c r="I82" s="10" t="b">
        <f>NOT(D82='Scoring Keys'!$B$18)</f>
        <v>0</v>
      </c>
      <c r="J82" s="150">
        <f t="shared" si="1"/>
        <v>1</v>
      </c>
      <c r="K82" s="150">
        <f t="shared" si="2"/>
        <v>0</v>
      </c>
    </row>
    <row r="83" spans="1:11" s="29" customFormat="1" ht="30" customHeight="1">
      <c r="A83" s="11" t="s">
        <v>1034</v>
      </c>
      <c r="B83" s="137" t="s">
        <v>1713</v>
      </c>
      <c r="C83" s="57">
        <f>IF(B83='Scoring Keys'!$B$4,'Scoring Keys'!$D$4,IF(B83='Scoring Keys'!$B$5,'Scoring Keys'!$D$5,IF(B83='Scoring Keys'!$B$6,'Scoring Keys'!$D$6,IF(B83='Scoring Keys'!$B$7,'Scoring Keys'!$D$7,0))))</f>
        <v>0.9</v>
      </c>
      <c r="D83" s="127" t="s">
        <v>1766</v>
      </c>
      <c r="E83" s="57">
        <f>IF(D83='Scoring Keys'!$B$12,'Scoring Keys'!$D$12,IF(D83='Scoring Keys'!$B$13,'Scoring Keys'!$D$13,IF(D83='Scoring Keys'!$B$14,'Scoring Keys'!$D$14,IF(D83='Scoring Keys'!$B$15,'Scoring Keys'!$D$15,IF(D83='Scoring Keys'!$B$16,'Scoring Keys'!$D$16,0)))))</f>
        <v>0</v>
      </c>
      <c r="F83" s="57">
        <f t="shared" si="0"/>
        <v>0</v>
      </c>
      <c r="G83" s="136"/>
      <c r="H83" s="10" t="b">
        <f>OR(AND(C83='Scoring Keys'!$D$4,E83='Scoring Keys'!$D$14),AND(C83='Scoring Keys'!$D$4,E83='Scoring Keys'!$D$16),AND(C83='Scoring Keys'!$D$4,E83='Scoring Keys'!$D$17))</f>
        <v>0</v>
      </c>
      <c r="I83" s="10" t="b">
        <f>NOT(D83='Scoring Keys'!$B$18)</f>
        <v>0</v>
      </c>
      <c r="J83" s="150">
        <f t="shared" si="1"/>
        <v>1</v>
      </c>
      <c r="K83" s="150">
        <f t="shared" si="2"/>
        <v>0</v>
      </c>
    </row>
    <row r="84" spans="1:11" s="29" customFormat="1" ht="30" customHeight="1">
      <c r="A84" s="11" t="s">
        <v>1035</v>
      </c>
      <c r="B84" s="137" t="s">
        <v>1713</v>
      </c>
      <c r="C84" s="57">
        <f>IF(B84='Scoring Keys'!$B$4,'Scoring Keys'!$D$4,IF(B84='Scoring Keys'!$B$5,'Scoring Keys'!$D$5,IF(B84='Scoring Keys'!$B$6,'Scoring Keys'!$D$6,IF(B84='Scoring Keys'!$B$7,'Scoring Keys'!$D$7,0))))</f>
        <v>0.9</v>
      </c>
      <c r="D84" s="127" t="s">
        <v>1766</v>
      </c>
      <c r="E84" s="57">
        <f>IF(D84='Scoring Keys'!$B$12,'Scoring Keys'!$D$12,IF(D84='Scoring Keys'!$B$13,'Scoring Keys'!$D$13,IF(D84='Scoring Keys'!$B$14,'Scoring Keys'!$D$14,IF(D84='Scoring Keys'!$B$15,'Scoring Keys'!$D$15,IF(D84='Scoring Keys'!$B$16,'Scoring Keys'!$D$16,0)))))</f>
        <v>0</v>
      </c>
      <c r="F84" s="57">
        <f t="shared" ref="F84:F106" si="3">C84*E84</f>
        <v>0</v>
      </c>
      <c r="G84" s="136"/>
      <c r="H84" s="10" t="b">
        <f>OR(AND(C84='Scoring Keys'!$D$4,E84='Scoring Keys'!$D$14),AND(C84='Scoring Keys'!$D$4,E84='Scoring Keys'!$D$16),AND(C84='Scoring Keys'!$D$4,E84='Scoring Keys'!$D$17))</f>
        <v>0</v>
      </c>
      <c r="I84" s="10" t="b">
        <f>NOT(D84='Scoring Keys'!$B$18)</f>
        <v>0</v>
      </c>
      <c r="J84" s="150">
        <f t="shared" ref="J84:J106" si="4">IF(I84,0,1)</f>
        <v>1</v>
      </c>
      <c r="K84" s="150">
        <f t="shared" ref="K84:K106" si="5">IF(AND(H84,(I84)),1,0)</f>
        <v>0</v>
      </c>
    </row>
    <row r="85" spans="1:11" s="29" customFormat="1" ht="30" customHeight="1">
      <c r="A85" s="11" t="s">
        <v>1036</v>
      </c>
      <c r="B85" s="137" t="s">
        <v>1713</v>
      </c>
      <c r="C85" s="57">
        <f>IF(B85='Scoring Keys'!$B$4,'Scoring Keys'!$D$4,IF(B85='Scoring Keys'!$B$5,'Scoring Keys'!$D$5,IF(B85='Scoring Keys'!$B$6,'Scoring Keys'!$D$6,IF(B85='Scoring Keys'!$B$7,'Scoring Keys'!$D$7,0))))</f>
        <v>0.9</v>
      </c>
      <c r="D85" s="127" t="s">
        <v>1766</v>
      </c>
      <c r="E85" s="57">
        <f>IF(D85='Scoring Keys'!$B$12,'Scoring Keys'!$D$12,IF(D85='Scoring Keys'!$B$13,'Scoring Keys'!$D$13,IF(D85='Scoring Keys'!$B$14,'Scoring Keys'!$D$14,IF(D85='Scoring Keys'!$B$15,'Scoring Keys'!$D$15,IF(D85='Scoring Keys'!$B$16,'Scoring Keys'!$D$16,0)))))</f>
        <v>0</v>
      </c>
      <c r="F85" s="57">
        <f t="shared" si="3"/>
        <v>0</v>
      </c>
      <c r="G85" s="136"/>
      <c r="H85" s="10" t="b">
        <f>OR(AND(C85='Scoring Keys'!$D$4,E85='Scoring Keys'!$D$14),AND(C85='Scoring Keys'!$D$4,E85='Scoring Keys'!$D$16),AND(C85='Scoring Keys'!$D$4,E85='Scoring Keys'!$D$17))</f>
        <v>0</v>
      </c>
      <c r="I85" s="10" t="b">
        <f>NOT(D85='Scoring Keys'!$B$18)</f>
        <v>0</v>
      </c>
      <c r="J85" s="150">
        <f t="shared" si="4"/>
        <v>1</v>
      </c>
      <c r="K85" s="150">
        <f t="shared" si="5"/>
        <v>0</v>
      </c>
    </row>
    <row r="86" spans="1:11" s="29" customFormat="1" ht="30" customHeight="1">
      <c r="A86" s="11" t="s">
        <v>1037</v>
      </c>
      <c r="B86" s="137" t="s">
        <v>1713</v>
      </c>
      <c r="C86" s="57">
        <f>IF(B86='Scoring Keys'!$B$4,'Scoring Keys'!$D$4,IF(B86='Scoring Keys'!$B$5,'Scoring Keys'!$D$5,IF(B86='Scoring Keys'!$B$6,'Scoring Keys'!$D$6,IF(B86='Scoring Keys'!$B$7,'Scoring Keys'!$D$7,0))))</f>
        <v>0.9</v>
      </c>
      <c r="D86" s="127" t="s">
        <v>1766</v>
      </c>
      <c r="E86" s="57">
        <f>IF(D86='Scoring Keys'!$B$12,'Scoring Keys'!$D$12,IF(D86='Scoring Keys'!$B$13,'Scoring Keys'!$D$13,IF(D86='Scoring Keys'!$B$14,'Scoring Keys'!$D$14,IF(D86='Scoring Keys'!$B$15,'Scoring Keys'!$D$15,IF(D86='Scoring Keys'!$B$16,'Scoring Keys'!$D$16,0)))))</f>
        <v>0</v>
      </c>
      <c r="F86" s="57">
        <f t="shared" si="3"/>
        <v>0</v>
      </c>
      <c r="G86" s="136"/>
      <c r="H86" s="10" t="b">
        <f>OR(AND(C86='Scoring Keys'!$D$4,E86='Scoring Keys'!$D$14),AND(C86='Scoring Keys'!$D$4,E86='Scoring Keys'!$D$16),AND(C86='Scoring Keys'!$D$4,E86='Scoring Keys'!$D$17))</f>
        <v>0</v>
      </c>
      <c r="I86" s="10" t="b">
        <f>NOT(D86='Scoring Keys'!$B$18)</f>
        <v>0</v>
      </c>
      <c r="J86" s="150">
        <f t="shared" si="4"/>
        <v>1</v>
      </c>
      <c r="K86" s="150">
        <f t="shared" si="5"/>
        <v>0</v>
      </c>
    </row>
    <row r="87" spans="1:11" s="29" customFormat="1" ht="30" customHeight="1">
      <c r="A87" s="11" t="s">
        <v>1038</v>
      </c>
      <c r="B87" s="137" t="s">
        <v>1713</v>
      </c>
      <c r="C87" s="57">
        <f>IF(B87='Scoring Keys'!$B$4,'Scoring Keys'!$D$4,IF(B87='Scoring Keys'!$B$5,'Scoring Keys'!$D$5,IF(B87='Scoring Keys'!$B$6,'Scoring Keys'!$D$6,IF(B87='Scoring Keys'!$B$7,'Scoring Keys'!$D$7,0))))</f>
        <v>0.9</v>
      </c>
      <c r="D87" s="127" t="s">
        <v>1766</v>
      </c>
      <c r="E87" s="57">
        <f>IF(D87='Scoring Keys'!$B$12,'Scoring Keys'!$D$12,IF(D87='Scoring Keys'!$B$13,'Scoring Keys'!$D$13,IF(D87='Scoring Keys'!$B$14,'Scoring Keys'!$D$14,IF(D87='Scoring Keys'!$B$15,'Scoring Keys'!$D$15,IF(D87='Scoring Keys'!$B$16,'Scoring Keys'!$D$16,0)))))</f>
        <v>0</v>
      </c>
      <c r="F87" s="57">
        <f t="shared" si="3"/>
        <v>0</v>
      </c>
      <c r="G87" s="136"/>
      <c r="H87" s="10" t="b">
        <f>OR(AND(C87='Scoring Keys'!$D$4,E87='Scoring Keys'!$D$14),AND(C87='Scoring Keys'!$D$4,E87='Scoring Keys'!$D$16),AND(C87='Scoring Keys'!$D$4,E87='Scoring Keys'!$D$17))</f>
        <v>0</v>
      </c>
      <c r="I87" s="10" t="b">
        <f>NOT(D87='Scoring Keys'!$B$18)</f>
        <v>0</v>
      </c>
      <c r="J87" s="150">
        <f t="shared" si="4"/>
        <v>1</v>
      </c>
      <c r="K87" s="150">
        <f t="shared" si="5"/>
        <v>0</v>
      </c>
    </row>
    <row r="88" spans="1:11" s="29" customFormat="1" ht="30" customHeight="1">
      <c r="A88" s="11" t="s">
        <v>1039</v>
      </c>
      <c r="B88" s="137" t="s">
        <v>1713</v>
      </c>
      <c r="C88" s="57">
        <f>IF(B88='Scoring Keys'!$B$4,'Scoring Keys'!$D$4,IF(B88='Scoring Keys'!$B$5,'Scoring Keys'!$D$5,IF(B88='Scoring Keys'!$B$6,'Scoring Keys'!$D$6,IF(B88='Scoring Keys'!$B$7,'Scoring Keys'!$D$7,0))))</f>
        <v>0.9</v>
      </c>
      <c r="D88" s="127" t="s">
        <v>1766</v>
      </c>
      <c r="E88" s="57">
        <f>IF(D88='Scoring Keys'!$B$12,'Scoring Keys'!$D$12,IF(D88='Scoring Keys'!$B$13,'Scoring Keys'!$D$13,IF(D88='Scoring Keys'!$B$14,'Scoring Keys'!$D$14,IF(D88='Scoring Keys'!$B$15,'Scoring Keys'!$D$15,IF(D88='Scoring Keys'!$B$16,'Scoring Keys'!$D$16,0)))))</f>
        <v>0</v>
      </c>
      <c r="F88" s="57">
        <f t="shared" si="3"/>
        <v>0</v>
      </c>
      <c r="G88" s="136"/>
      <c r="H88" s="10" t="b">
        <f>OR(AND(C88='Scoring Keys'!$D$4,E88='Scoring Keys'!$D$14),AND(C88='Scoring Keys'!$D$4,E88='Scoring Keys'!$D$16),AND(C88='Scoring Keys'!$D$4,E88='Scoring Keys'!$D$17))</f>
        <v>0</v>
      </c>
      <c r="I88" s="10" t="b">
        <f>NOT(D88='Scoring Keys'!$B$18)</f>
        <v>0</v>
      </c>
      <c r="J88" s="150">
        <f t="shared" si="4"/>
        <v>1</v>
      </c>
      <c r="K88" s="150">
        <f t="shared" si="5"/>
        <v>0</v>
      </c>
    </row>
    <row r="89" spans="1:11" s="29" customFormat="1" ht="30" customHeight="1">
      <c r="A89" s="11" t="s">
        <v>1040</v>
      </c>
      <c r="B89" s="137" t="s">
        <v>1713</v>
      </c>
      <c r="C89" s="57">
        <f>IF(B89='Scoring Keys'!$B$4,'Scoring Keys'!$D$4,IF(B89='Scoring Keys'!$B$5,'Scoring Keys'!$D$5,IF(B89='Scoring Keys'!$B$6,'Scoring Keys'!$D$6,IF(B89='Scoring Keys'!$B$7,'Scoring Keys'!$D$7,0))))</f>
        <v>0.9</v>
      </c>
      <c r="D89" s="127" t="s">
        <v>1766</v>
      </c>
      <c r="E89" s="57">
        <f>IF(D89='Scoring Keys'!$B$12,'Scoring Keys'!$D$12,IF(D89='Scoring Keys'!$B$13,'Scoring Keys'!$D$13,IF(D89='Scoring Keys'!$B$14,'Scoring Keys'!$D$14,IF(D89='Scoring Keys'!$B$15,'Scoring Keys'!$D$15,IF(D89='Scoring Keys'!$B$16,'Scoring Keys'!$D$16,0)))))</f>
        <v>0</v>
      </c>
      <c r="F89" s="57">
        <f t="shared" si="3"/>
        <v>0</v>
      </c>
      <c r="G89" s="136"/>
      <c r="H89" s="10" t="b">
        <f>OR(AND(C89='Scoring Keys'!$D$4,E89='Scoring Keys'!$D$14),AND(C89='Scoring Keys'!$D$4,E89='Scoring Keys'!$D$16),AND(C89='Scoring Keys'!$D$4,E89='Scoring Keys'!$D$17))</f>
        <v>0</v>
      </c>
      <c r="I89" s="10" t="b">
        <f>NOT(D89='Scoring Keys'!$B$18)</f>
        <v>0</v>
      </c>
      <c r="J89" s="150">
        <f t="shared" si="4"/>
        <v>1</v>
      </c>
      <c r="K89" s="150">
        <f t="shared" si="5"/>
        <v>0</v>
      </c>
    </row>
    <row r="90" spans="1:11" s="29" customFormat="1" ht="30" customHeight="1">
      <c r="A90" s="11" t="s">
        <v>1041</v>
      </c>
      <c r="B90" s="137" t="s">
        <v>1713</v>
      </c>
      <c r="C90" s="57">
        <f>IF(B90='Scoring Keys'!$B$4,'Scoring Keys'!$D$4,IF(B90='Scoring Keys'!$B$5,'Scoring Keys'!$D$5,IF(B90='Scoring Keys'!$B$6,'Scoring Keys'!$D$6,IF(B90='Scoring Keys'!$B$7,'Scoring Keys'!$D$7,0))))</f>
        <v>0.9</v>
      </c>
      <c r="D90" s="127" t="s">
        <v>1766</v>
      </c>
      <c r="E90" s="57">
        <f>IF(D90='Scoring Keys'!$B$12,'Scoring Keys'!$D$12,IF(D90='Scoring Keys'!$B$13,'Scoring Keys'!$D$13,IF(D90='Scoring Keys'!$B$14,'Scoring Keys'!$D$14,IF(D90='Scoring Keys'!$B$15,'Scoring Keys'!$D$15,IF(D90='Scoring Keys'!$B$16,'Scoring Keys'!$D$16,0)))))</f>
        <v>0</v>
      </c>
      <c r="F90" s="57">
        <f t="shared" si="3"/>
        <v>0</v>
      </c>
      <c r="G90" s="136"/>
      <c r="H90" s="10" t="b">
        <f>OR(AND(C90='Scoring Keys'!$D$4,E90='Scoring Keys'!$D$14),AND(C90='Scoring Keys'!$D$4,E90='Scoring Keys'!$D$16),AND(C90='Scoring Keys'!$D$4,E90='Scoring Keys'!$D$17))</f>
        <v>0</v>
      </c>
      <c r="I90" s="10" t="b">
        <f>NOT(D90='Scoring Keys'!$B$18)</f>
        <v>0</v>
      </c>
      <c r="J90" s="150">
        <f t="shared" si="4"/>
        <v>1</v>
      </c>
      <c r="K90" s="150">
        <f t="shared" si="5"/>
        <v>0</v>
      </c>
    </row>
    <row r="91" spans="1:11" s="29" customFormat="1" ht="30" customHeight="1">
      <c r="A91" s="11" t="s">
        <v>1042</v>
      </c>
      <c r="B91" s="137" t="s">
        <v>1713</v>
      </c>
      <c r="C91" s="57">
        <f>IF(B91='Scoring Keys'!$B$4,'Scoring Keys'!$D$4,IF(B91='Scoring Keys'!$B$5,'Scoring Keys'!$D$5,IF(B91='Scoring Keys'!$B$6,'Scoring Keys'!$D$6,IF(B91='Scoring Keys'!$B$7,'Scoring Keys'!$D$7,0))))</f>
        <v>0.9</v>
      </c>
      <c r="D91" s="127" t="s">
        <v>1766</v>
      </c>
      <c r="E91" s="57">
        <f>IF(D91='Scoring Keys'!$B$12,'Scoring Keys'!$D$12,IF(D91='Scoring Keys'!$B$13,'Scoring Keys'!$D$13,IF(D91='Scoring Keys'!$B$14,'Scoring Keys'!$D$14,IF(D91='Scoring Keys'!$B$15,'Scoring Keys'!$D$15,IF(D91='Scoring Keys'!$B$16,'Scoring Keys'!$D$16,0)))))</f>
        <v>0</v>
      </c>
      <c r="F91" s="57">
        <f t="shared" si="3"/>
        <v>0</v>
      </c>
      <c r="G91" s="136"/>
      <c r="H91" s="10" t="b">
        <f>OR(AND(C91='Scoring Keys'!$D$4,E91='Scoring Keys'!$D$14),AND(C91='Scoring Keys'!$D$4,E91='Scoring Keys'!$D$16),AND(C91='Scoring Keys'!$D$4,E91='Scoring Keys'!$D$17))</f>
        <v>0</v>
      </c>
      <c r="I91" s="10" t="b">
        <f>NOT(D91='Scoring Keys'!$B$18)</f>
        <v>0</v>
      </c>
      <c r="J91" s="150">
        <f t="shared" si="4"/>
        <v>1</v>
      </c>
      <c r="K91" s="150">
        <f t="shared" si="5"/>
        <v>0</v>
      </c>
    </row>
    <row r="92" spans="1:11" s="29" customFormat="1" ht="30" customHeight="1">
      <c r="A92" s="11" t="s">
        <v>1043</v>
      </c>
      <c r="B92" s="137" t="s">
        <v>1713</v>
      </c>
      <c r="C92" s="57">
        <f>IF(B92='Scoring Keys'!$B$4,'Scoring Keys'!$D$4,IF(B92='Scoring Keys'!$B$5,'Scoring Keys'!$D$5,IF(B92='Scoring Keys'!$B$6,'Scoring Keys'!$D$6,IF(B92='Scoring Keys'!$B$7,'Scoring Keys'!$D$7,0))))</f>
        <v>0.9</v>
      </c>
      <c r="D92" s="127" t="s">
        <v>1766</v>
      </c>
      <c r="E92" s="57">
        <f>IF(D92='Scoring Keys'!$B$12,'Scoring Keys'!$D$12,IF(D92='Scoring Keys'!$B$13,'Scoring Keys'!$D$13,IF(D92='Scoring Keys'!$B$14,'Scoring Keys'!$D$14,IF(D92='Scoring Keys'!$B$15,'Scoring Keys'!$D$15,IF(D92='Scoring Keys'!$B$16,'Scoring Keys'!$D$16,0)))))</f>
        <v>0</v>
      </c>
      <c r="F92" s="57">
        <f t="shared" si="3"/>
        <v>0</v>
      </c>
      <c r="G92" s="136"/>
      <c r="H92" s="10" t="b">
        <f>OR(AND(C92='Scoring Keys'!$D$4,E92='Scoring Keys'!$D$14),AND(C92='Scoring Keys'!$D$4,E92='Scoring Keys'!$D$16),AND(C92='Scoring Keys'!$D$4,E92='Scoring Keys'!$D$17))</f>
        <v>0</v>
      </c>
      <c r="I92" s="10" t="b">
        <f>NOT(D92='Scoring Keys'!$B$18)</f>
        <v>0</v>
      </c>
      <c r="J92" s="150">
        <f t="shared" si="4"/>
        <v>1</v>
      </c>
      <c r="K92" s="150">
        <f t="shared" si="5"/>
        <v>0</v>
      </c>
    </row>
    <row r="93" spans="1:11" s="29" customFormat="1" ht="30" customHeight="1">
      <c r="A93" s="11" t="s">
        <v>1044</v>
      </c>
      <c r="B93" s="137" t="s">
        <v>1713</v>
      </c>
      <c r="C93" s="57">
        <f>IF(B93='Scoring Keys'!$B$4,'Scoring Keys'!$D$4,IF(B93='Scoring Keys'!$B$5,'Scoring Keys'!$D$5,IF(B93='Scoring Keys'!$B$6,'Scoring Keys'!$D$6,IF(B93='Scoring Keys'!$B$7,'Scoring Keys'!$D$7,0))))</f>
        <v>0.9</v>
      </c>
      <c r="D93" s="127" t="s">
        <v>1766</v>
      </c>
      <c r="E93" s="57">
        <f>IF(D93='Scoring Keys'!$B$12,'Scoring Keys'!$D$12,IF(D93='Scoring Keys'!$B$13,'Scoring Keys'!$D$13,IF(D93='Scoring Keys'!$B$14,'Scoring Keys'!$D$14,IF(D93='Scoring Keys'!$B$15,'Scoring Keys'!$D$15,IF(D93='Scoring Keys'!$B$16,'Scoring Keys'!$D$16,0)))))</f>
        <v>0</v>
      </c>
      <c r="F93" s="57">
        <f t="shared" si="3"/>
        <v>0</v>
      </c>
      <c r="G93" s="136"/>
      <c r="H93" s="10" t="b">
        <f>OR(AND(C93='Scoring Keys'!$D$4,E93='Scoring Keys'!$D$14),AND(C93='Scoring Keys'!$D$4,E93='Scoring Keys'!$D$16),AND(C93='Scoring Keys'!$D$4,E93='Scoring Keys'!$D$17))</f>
        <v>0</v>
      </c>
      <c r="I93" s="10" t="b">
        <f>NOT(D93='Scoring Keys'!$B$18)</f>
        <v>0</v>
      </c>
      <c r="J93" s="150">
        <f t="shared" si="4"/>
        <v>1</v>
      </c>
      <c r="K93" s="150">
        <f t="shared" si="5"/>
        <v>0</v>
      </c>
    </row>
    <row r="94" spans="1:11" s="29" customFormat="1" ht="30" customHeight="1">
      <c r="A94" s="11" t="s">
        <v>1045</v>
      </c>
      <c r="B94" s="137" t="s">
        <v>1713</v>
      </c>
      <c r="C94" s="57">
        <f>IF(B94='Scoring Keys'!$B$4,'Scoring Keys'!$D$4,IF(B94='Scoring Keys'!$B$5,'Scoring Keys'!$D$5,IF(B94='Scoring Keys'!$B$6,'Scoring Keys'!$D$6,IF(B94='Scoring Keys'!$B$7,'Scoring Keys'!$D$7,0))))</f>
        <v>0.9</v>
      </c>
      <c r="D94" s="127" t="s">
        <v>1766</v>
      </c>
      <c r="E94" s="57">
        <f>IF(D94='Scoring Keys'!$B$12,'Scoring Keys'!$D$12,IF(D94='Scoring Keys'!$B$13,'Scoring Keys'!$D$13,IF(D94='Scoring Keys'!$B$14,'Scoring Keys'!$D$14,IF(D94='Scoring Keys'!$B$15,'Scoring Keys'!$D$15,IF(D94='Scoring Keys'!$B$16,'Scoring Keys'!$D$16,0)))))</f>
        <v>0</v>
      </c>
      <c r="F94" s="57">
        <f t="shared" si="3"/>
        <v>0</v>
      </c>
      <c r="G94" s="136"/>
      <c r="H94" s="10" t="b">
        <f>OR(AND(C94='Scoring Keys'!$D$4,E94='Scoring Keys'!$D$14),AND(C94='Scoring Keys'!$D$4,E94='Scoring Keys'!$D$16),AND(C94='Scoring Keys'!$D$4,E94='Scoring Keys'!$D$17))</f>
        <v>0</v>
      </c>
      <c r="I94" s="10" t="b">
        <f>NOT(D94='Scoring Keys'!$B$18)</f>
        <v>0</v>
      </c>
      <c r="J94" s="150">
        <f t="shared" si="4"/>
        <v>1</v>
      </c>
      <c r="K94" s="150">
        <f t="shared" si="5"/>
        <v>0</v>
      </c>
    </row>
    <row r="95" spans="1:11" s="29" customFormat="1" ht="30" customHeight="1">
      <c r="A95" s="11" t="s">
        <v>1046</v>
      </c>
      <c r="B95" s="137" t="s">
        <v>1713</v>
      </c>
      <c r="C95" s="57">
        <f>IF(B95='Scoring Keys'!$B$4,'Scoring Keys'!$D$4,IF(B95='Scoring Keys'!$B$5,'Scoring Keys'!$D$5,IF(B95='Scoring Keys'!$B$6,'Scoring Keys'!$D$6,IF(B95='Scoring Keys'!$B$7,'Scoring Keys'!$D$7,0))))</f>
        <v>0.9</v>
      </c>
      <c r="D95" s="127" t="s">
        <v>1766</v>
      </c>
      <c r="E95" s="57">
        <f>IF(D95='Scoring Keys'!$B$12,'Scoring Keys'!$D$12,IF(D95='Scoring Keys'!$B$13,'Scoring Keys'!$D$13,IF(D95='Scoring Keys'!$B$14,'Scoring Keys'!$D$14,IF(D95='Scoring Keys'!$B$15,'Scoring Keys'!$D$15,IF(D95='Scoring Keys'!$B$16,'Scoring Keys'!$D$16,0)))))</f>
        <v>0</v>
      </c>
      <c r="F95" s="57">
        <f t="shared" si="3"/>
        <v>0</v>
      </c>
      <c r="G95" s="136"/>
      <c r="H95" s="10" t="b">
        <f>OR(AND(C95='Scoring Keys'!$D$4,E95='Scoring Keys'!$D$14),AND(C95='Scoring Keys'!$D$4,E95='Scoring Keys'!$D$16),AND(C95='Scoring Keys'!$D$4,E95='Scoring Keys'!$D$17))</f>
        <v>0</v>
      </c>
      <c r="I95" s="10" t="b">
        <f>NOT(D95='Scoring Keys'!$B$18)</f>
        <v>0</v>
      </c>
      <c r="J95" s="150">
        <f t="shared" si="4"/>
        <v>1</v>
      </c>
      <c r="K95" s="150">
        <f t="shared" si="5"/>
        <v>0</v>
      </c>
    </row>
    <row r="96" spans="1:11" s="29" customFormat="1" ht="30" customHeight="1">
      <c r="A96" s="11" t="s">
        <v>1047</v>
      </c>
      <c r="B96" s="137" t="s">
        <v>1713</v>
      </c>
      <c r="C96" s="57">
        <f>IF(B96='Scoring Keys'!$B$4,'Scoring Keys'!$D$4,IF(B96='Scoring Keys'!$B$5,'Scoring Keys'!$D$5,IF(B96='Scoring Keys'!$B$6,'Scoring Keys'!$D$6,IF(B96='Scoring Keys'!$B$7,'Scoring Keys'!$D$7,0))))</f>
        <v>0.9</v>
      </c>
      <c r="D96" s="127" t="s">
        <v>1766</v>
      </c>
      <c r="E96" s="57">
        <f>IF(D96='Scoring Keys'!$B$12,'Scoring Keys'!$D$12,IF(D96='Scoring Keys'!$B$13,'Scoring Keys'!$D$13,IF(D96='Scoring Keys'!$B$14,'Scoring Keys'!$D$14,IF(D96='Scoring Keys'!$B$15,'Scoring Keys'!$D$15,IF(D96='Scoring Keys'!$B$16,'Scoring Keys'!$D$16,0)))))</f>
        <v>0</v>
      </c>
      <c r="F96" s="57">
        <f t="shared" si="3"/>
        <v>0</v>
      </c>
      <c r="G96" s="136"/>
      <c r="H96" s="10" t="b">
        <f>OR(AND(C96='Scoring Keys'!$D$4,E96='Scoring Keys'!$D$14),AND(C96='Scoring Keys'!$D$4,E96='Scoring Keys'!$D$16),AND(C96='Scoring Keys'!$D$4,E96='Scoring Keys'!$D$17))</f>
        <v>0</v>
      </c>
      <c r="I96" s="10" t="b">
        <f>NOT(D96='Scoring Keys'!$B$18)</f>
        <v>0</v>
      </c>
      <c r="J96" s="150">
        <f t="shared" si="4"/>
        <v>1</v>
      </c>
      <c r="K96" s="150">
        <f t="shared" si="5"/>
        <v>0</v>
      </c>
    </row>
    <row r="97" spans="1:11" s="29" customFormat="1" ht="30" customHeight="1">
      <c r="A97" s="11" t="s">
        <v>1048</v>
      </c>
      <c r="B97" s="137" t="s">
        <v>1713</v>
      </c>
      <c r="C97" s="57">
        <f>IF(B97='Scoring Keys'!$B$4,'Scoring Keys'!$D$4,IF(B97='Scoring Keys'!$B$5,'Scoring Keys'!$D$5,IF(B97='Scoring Keys'!$B$6,'Scoring Keys'!$D$6,IF(B97='Scoring Keys'!$B$7,'Scoring Keys'!$D$7,0))))</f>
        <v>0.9</v>
      </c>
      <c r="D97" s="127" t="s">
        <v>1766</v>
      </c>
      <c r="E97" s="57">
        <f>IF(D97='Scoring Keys'!$B$12,'Scoring Keys'!$D$12,IF(D97='Scoring Keys'!$B$13,'Scoring Keys'!$D$13,IF(D97='Scoring Keys'!$B$14,'Scoring Keys'!$D$14,IF(D97='Scoring Keys'!$B$15,'Scoring Keys'!$D$15,IF(D97='Scoring Keys'!$B$16,'Scoring Keys'!$D$16,0)))))</f>
        <v>0</v>
      </c>
      <c r="F97" s="57">
        <f t="shared" si="3"/>
        <v>0</v>
      </c>
      <c r="G97" s="136"/>
      <c r="H97" s="10" t="b">
        <f>OR(AND(C97='Scoring Keys'!$D$4,E97='Scoring Keys'!$D$14),AND(C97='Scoring Keys'!$D$4,E97='Scoring Keys'!$D$16),AND(C97='Scoring Keys'!$D$4,E97='Scoring Keys'!$D$17))</f>
        <v>0</v>
      </c>
      <c r="I97" s="10" t="b">
        <f>NOT(D97='Scoring Keys'!$B$18)</f>
        <v>0</v>
      </c>
      <c r="J97" s="150">
        <f t="shared" si="4"/>
        <v>1</v>
      </c>
      <c r="K97" s="150">
        <f t="shared" si="5"/>
        <v>0</v>
      </c>
    </row>
    <row r="98" spans="1:11" s="29" customFormat="1" ht="30" customHeight="1">
      <c r="A98" s="40" t="s">
        <v>657</v>
      </c>
      <c r="B98" s="137" t="s">
        <v>1713</v>
      </c>
      <c r="C98" s="57">
        <f>IF(B98='Scoring Keys'!$B$4,'Scoring Keys'!$D$4,IF(B98='Scoring Keys'!$B$5,'Scoring Keys'!$D$5,IF(B98='Scoring Keys'!$B$6,'Scoring Keys'!$D$6,IF(B98='Scoring Keys'!$B$7,'Scoring Keys'!$D$7,0))))</f>
        <v>0.9</v>
      </c>
      <c r="D98" s="127" t="s">
        <v>1766</v>
      </c>
      <c r="E98" s="57">
        <f>IF(D98='Scoring Keys'!$B$12,'Scoring Keys'!$D$12,IF(D98='Scoring Keys'!$B$13,'Scoring Keys'!$D$13,IF(D98='Scoring Keys'!$B$14,'Scoring Keys'!$D$14,IF(D98='Scoring Keys'!$B$15,'Scoring Keys'!$D$15,IF(D98='Scoring Keys'!$B$16,'Scoring Keys'!$D$16,0)))))</f>
        <v>0</v>
      </c>
      <c r="F98" s="57">
        <f t="shared" si="3"/>
        <v>0</v>
      </c>
      <c r="G98" s="136"/>
      <c r="H98" s="10" t="b">
        <f>OR(AND(C98='Scoring Keys'!$D$4,E98='Scoring Keys'!$D$14),AND(C98='Scoring Keys'!$D$4,E98='Scoring Keys'!$D$16),AND(C98='Scoring Keys'!$D$4,E98='Scoring Keys'!$D$17))</f>
        <v>0</v>
      </c>
      <c r="I98" s="10" t="b">
        <f>NOT(D98='Scoring Keys'!$B$18)</f>
        <v>0</v>
      </c>
      <c r="J98" s="150">
        <f t="shared" si="4"/>
        <v>1</v>
      </c>
      <c r="K98" s="150">
        <f t="shared" si="5"/>
        <v>0</v>
      </c>
    </row>
    <row r="99" spans="1:11" s="29" customFormat="1" ht="30" customHeight="1">
      <c r="A99" s="40" t="s">
        <v>639</v>
      </c>
      <c r="B99" s="137" t="s">
        <v>1713</v>
      </c>
      <c r="C99" s="57">
        <f>IF(B99='Scoring Keys'!$B$4,'Scoring Keys'!$D$4,IF(B99='Scoring Keys'!$B$5,'Scoring Keys'!$D$5,IF(B99='Scoring Keys'!$B$6,'Scoring Keys'!$D$6,IF(B99='Scoring Keys'!$B$7,'Scoring Keys'!$D$7,0))))</f>
        <v>0.9</v>
      </c>
      <c r="D99" s="127" t="s">
        <v>1766</v>
      </c>
      <c r="E99" s="57">
        <f>IF(D99='Scoring Keys'!$B$12,'Scoring Keys'!$D$12,IF(D99='Scoring Keys'!$B$13,'Scoring Keys'!$D$13,IF(D99='Scoring Keys'!$B$14,'Scoring Keys'!$D$14,IF(D99='Scoring Keys'!$B$15,'Scoring Keys'!$D$15,IF(D99='Scoring Keys'!$B$16,'Scoring Keys'!$D$16,0)))))</f>
        <v>0</v>
      </c>
      <c r="F99" s="57">
        <f t="shared" si="3"/>
        <v>0</v>
      </c>
      <c r="G99" s="136"/>
      <c r="H99" s="10" t="b">
        <f>OR(AND(C99='Scoring Keys'!$D$4,E99='Scoring Keys'!$D$14),AND(C99='Scoring Keys'!$D$4,E99='Scoring Keys'!$D$16),AND(C99='Scoring Keys'!$D$4,E99='Scoring Keys'!$D$17))</f>
        <v>0</v>
      </c>
      <c r="I99" s="10" t="b">
        <f>NOT(D99='Scoring Keys'!$B$18)</f>
        <v>0</v>
      </c>
      <c r="J99" s="150">
        <f t="shared" si="4"/>
        <v>1</v>
      </c>
      <c r="K99" s="150">
        <f t="shared" si="5"/>
        <v>0</v>
      </c>
    </row>
    <row r="100" spans="1:11" s="29" customFormat="1" ht="30" customHeight="1">
      <c r="A100" s="40" t="s">
        <v>640</v>
      </c>
      <c r="B100" s="137" t="s">
        <v>1713</v>
      </c>
      <c r="C100" s="57">
        <f>IF(B100='Scoring Keys'!$B$4,'Scoring Keys'!$D$4,IF(B100='Scoring Keys'!$B$5,'Scoring Keys'!$D$5,IF(B100='Scoring Keys'!$B$6,'Scoring Keys'!$D$6,IF(B100='Scoring Keys'!$B$7,'Scoring Keys'!$D$7,0))))</f>
        <v>0.9</v>
      </c>
      <c r="D100" s="127" t="s">
        <v>1766</v>
      </c>
      <c r="E100" s="57">
        <f>IF(D100='Scoring Keys'!$B$12,'Scoring Keys'!$D$12,IF(D100='Scoring Keys'!$B$13,'Scoring Keys'!$D$13,IF(D100='Scoring Keys'!$B$14,'Scoring Keys'!$D$14,IF(D100='Scoring Keys'!$B$15,'Scoring Keys'!$D$15,IF(D100='Scoring Keys'!$B$16,'Scoring Keys'!$D$16,0)))))</f>
        <v>0</v>
      </c>
      <c r="F100" s="57">
        <f t="shared" si="3"/>
        <v>0</v>
      </c>
      <c r="G100" s="136"/>
      <c r="H100" s="10" t="b">
        <f>OR(AND(C100='Scoring Keys'!$D$4,E100='Scoring Keys'!$D$14),AND(C100='Scoring Keys'!$D$4,E100='Scoring Keys'!$D$16),AND(C100='Scoring Keys'!$D$4,E100='Scoring Keys'!$D$17))</f>
        <v>0</v>
      </c>
      <c r="I100" s="10" t="b">
        <f>NOT(D100='Scoring Keys'!$B$18)</f>
        <v>0</v>
      </c>
      <c r="J100" s="150">
        <f t="shared" si="4"/>
        <v>1</v>
      </c>
      <c r="K100" s="150">
        <f t="shared" si="5"/>
        <v>0</v>
      </c>
    </row>
    <row r="101" spans="1:11" s="29" customFormat="1" ht="30" customHeight="1">
      <c r="A101" s="40" t="s">
        <v>641</v>
      </c>
      <c r="B101" s="137" t="s">
        <v>1713</v>
      </c>
      <c r="C101" s="57">
        <f>IF(B101='Scoring Keys'!$B$4,'Scoring Keys'!$D$4,IF(B101='Scoring Keys'!$B$5,'Scoring Keys'!$D$5,IF(B101='Scoring Keys'!$B$6,'Scoring Keys'!$D$6,IF(B101='Scoring Keys'!$B$7,'Scoring Keys'!$D$7,0))))</f>
        <v>0.9</v>
      </c>
      <c r="D101" s="127" t="s">
        <v>1766</v>
      </c>
      <c r="E101" s="57">
        <f>IF(D101='Scoring Keys'!$B$12,'Scoring Keys'!$D$12,IF(D101='Scoring Keys'!$B$13,'Scoring Keys'!$D$13,IF(D101='Scoring Keys'!$B$14,'Scoring Keys'!$D$14,IF(D101='Scoring Keys'!$B$15,'Scoring Keys'!$D$15,IF(D101='Scoring Keys'!$B$16,'Scoring Keys'!$D$16,0)))))</f>
        <v>0</v>
      </c>
      <c r="F101" s="57">
        <f t="shared" si="3"/>
        <v>0</v>
      </c>
      <c r="G101" s="136"/>
      <c r="H101" s="10" t="b">
        <f>OR(AND(C101='Scoring Keys'!$D$4,E101='Scoring Keys'!$D$14),AND(C101='Scoring Keys'!$D$4,E101='Scoring Keys'!$D$16),AND(C101='Scoring Keys'!$D$4,E101='Scoring Keys'!$D$17))</f>
        <v>0</v>
      </c>
      <c r="I101" s="10" t="b">
        <f>NOT(D101='Scoring Keys'!$B$18)</f>
        <v>0</v>
      </c>
      <c r="J101" s="150">
        <f t="shared" si="4"/>
        <v>1</v>
      </c>
      <c r="K101" s="150">
        <f t="shared" si="5"/>
        <v>0</v>
      </c>
    </row>
    <row r="102" spans="1:11" s="29" customFormat="1" ht="30" customHeight="1">
      <c r="A102" s="40" t="s">
        <v>642</v>
      </c>
      <c r="B102" s="137" t="s">
        <v>1713</v>
      </c>
      <c r="C102" s="57">
        <f>IF(B102='Scoring Keys'!$B$4,'Scoring Keys'!$D$4,IF(B102='Scoring Keys'!$B$5,'Scoring Keys'!$D$5,IF(B102='Scoring Keys'!$B$6,'Scoring Keys'!$D$6,IF(B102='Scoring Keys'!$B$7,'Scoring Keys'!$D$7,0))))</f>
        <v>0.9</v>
      </c>
      <c r="D102" s="127" t="s">
        <v>1766</v>
      </c>
      <c r="E102" s="57">
        <f>IF(D102='Scoring Keys'!$B$12,'Scoring Keys'!$D$12,IF(D102='Scoring Keys'!$B$13,'Scoring Keys'!$D$13,IF(D102='Scoring Keys'!$B$14,'Scoring Keys'!$D$14,IF(D102='Scoring Keys'!$B$15,'Scoring Keys'!$D$15,IF(D102='Scoring Keys'!$B$16,'Scoring Keys'!$D$16,0)))))</f>
        <v>0</v>
      </c>
      <c r="F102" s="57">
        <f t="shared" si="3"/>
        <v>0</v>
      </c>
      <c r="G102" s="136"/>
      <c r="H102" s="10" t="b">
        <f>OR(AND(C102='Scoring Keys'!$D$4,E102='Scoring Keys'!$D$14),AND(C102='Scoring Keys'!$D$4,E102='Scoring Keys'!$D$16),AND(C102='Scoring Keys'!$D$4,E102='Scoring Keys'!$D$17))</f>
        <v>0</v>
      </c>
      <c r="I102" s="10" t="b">
        <f>NOT(D102='Scoring Keys'!$B$18)</f>
        <v>0</v>
      </c>
      <c r="J102" s="150">
        <f t="shared" si="4"/>
        <v>1</v>
      </c>
      <c r="K102" s="150">
        <f t="shared" si="5"/>
        <v>0</v>
      </c>
    </row>
    <row r="103" spans="1:11" s="29" customFormat="1" ht="51">
      <c r="A103" s="11" t="s">
        <v>1049</v>
      </c>
      <c r="B103" s="137" t="s">
        <v>1713</v>
      </c>
      <c r="C103" s="57">
        <f>IF(B103='Scoring Keys'!$B$4,'Scoring Keys'!$D$4,IF(B103='Scoring Keys'!$B$5,'Scoring Keys'!$D$5,IF(B103='Scoring Keys'!$B$6,'Scoring Keys'!$D$6,IF(B103='Scoring Keys'!$B$7,'Scoring Keys'!$D$7,0))))</f>
        <v>0.9</v>
      </c>
      <c r="D103" s="127" t="s">
        <v>1766</v>
      </c>
      <c r="E103" s="57">
        <f>IF(D103='Scoring Keys'!$B$12,'Scoring Keys'!$D$12,IF(D103='Scoring Keys'!$B$13,'Scoring Keys'!$D$13,IF(D103='Scoring Keys'!$B$14,'Scoring Keys'!$D$14,IF(D103='Scoring Keys'!$B$15,'Scoring Keys'!$D$15,IF(D103='Scoring Keys'!$B$16,'Scoring Keys'!$D$16,0)))))</f>
        <v>0</v>
      </c>
      <c r="F103" s="57">
        <f t="shared" si="3"/>
        <v>0</v>
      </c>
      <c r="G103" s="136"/>
      <c r="H103" s="10" t="b">
        <f>OR(AND(C103='Scoring Keys'!$D$4,E103='Scoring Keys'!$D$14),AND(C103='Scoring Keys'!$D$4,E103='Scoring Keys'!$D$16),AND(C103='Scoring Keys'!$D$4,E103='Scoring Keys'!$D$17))</f>
        <v>0</v>
      </c>
      <c r="I103" s="10" t="b">
        <f>NOT(D103='Scoring Keys'!$B$18)</f>
        <v>0</v>
      </c>
      <c r="J103" s="150">
        <f t="shared" si="4"/>
        <v>1</v>
      </c>
      <c r="K103" s="150">
        <f t="shared" si="5"/>
        <v>0</v>
      </c>
    </row>
    <row r="104" spans="1:11" s="29" customFormat="1" ht="63.75">
      <c r="A104" s="11" t="s">
        <v>1050</v>
      </c>
      <c r="B104" s="137" t="s">
        <v>1713</v>
      </c>
      <c r="C104" s="57">
        <f>IF(B104='Scoring Keys'!$B$4,'Scoring Keys'!$D$4,IF(B104='Scoring Keys'!$B$5,'Scoring Keys'!$D$5,IF(B104='Scoring Keys'!$B$6,'Scoring Keys'!$D$6,IF(B104='Scoring Keys'!$B$7,'Scoring Keys'!$D$7,0))))</f>
        <v>0.9</v>
      </c>
      <c r="D104" s="127" t="s">
        <v>1766</v>
      </c>
      <c r="E104" s="57">
        <f>IF(D104='Scoring Keys'!$B$12,'Scoring Keys'!$D$12,IF(D104='Scoring Keys'!$B$13,'Scoring Keys'!$D$13,IF(D104='Scoring Keys'!$B$14,'Scoring Keys'!$D$14,IF(D104='Scoring Keys'!$B$15,'Scoring Keys'!$D$15,IF(D104='Scoring Keys'!$B$16,'Scoring Keys'!$D$16,0)))))</f>
        <v>0</v>
      </c>
      <c r="F104" s="57">
        <f t="shared" si="3"/>
        <v>0</v>
      </c>
      <c r="G104" s="136"/>
      <c r="H104" s="10" t="b">
        <f>OR(AND(C104='Scoring Keys'!$D$4,E104='Scoring Keys'!$D$14),AND(C104='Scoring Keys'!$D$4,E104='Scoring Keys'!$D$16),AND(C104='Scoring Keys'!$D$4,E104='Scoring Keys'!$D$17))</f>
        <v>0</v>
      </c>
      <c r="I104" s="10" t="b">
        <f>NOT(D104='Scoring Keys'!$B$18)</f>
        <v>0</v>
      </c>
      <c r="J104" s="150">
        <f t="shared" si="4"/>
        <v>1</v>
      </c>
      <c r="K104" s="150">
        <f t="shared" si="5"/>
        <v>0</v>
      </c>
    </row>
    <row r="105" spans="1:11" ht="89.25">
      <c r="A105" s="14" t="s">
        <v>1051</v>
      </c>
      <c r="B105" s="137" t="s">
        <v>1713</v>
      </c>
      <c r="C105" s="57">
        <f>IF(B105='Scoring Keys'!$B$4,'Scoring Keys'!$D$4,IF(B105='Scoring Keys'!$B$5,'Scoring Keys'!$D$5,IF(B105='Scoring Keys'!$B$6,'Scoring Keys'!$D$6,IF(B105='Scoring Keys'!$B$7,'Scoring Keys'!$D$7,0))))</f>
        <v>0.9</v>
      </c>
      <c r="D105" s="127" t="s">
        <v>1766</v>
      </c>
      <c r="E105" s="57">
        <f>IF(D105='Scoring Keys'!$B$12,'Scoring Keys'!$D$12,IF(D105='Scoring Keys'!$B$13,'Scoring Keys'!$D$13,IF(D105='Scoring Keys'!$B$14,'Scoring Keys'!$D$14,IF(D105='Scoring Keys'!$B$15,'Scoring Keys'!$D$15,IF(D105='Scoring Keys'!$B$16,'Scoring Keys'!$D$16,0)))))</f>
        <v>0</v>
      </c>
      <c r="F105" s="57">
        <f t="shared" si="3"/>
        <v>0</v>
      </c>
      <c r="G105" s="136"/>
      <c r="H105" s="10" t="b">
        <f>OR(AND(C105='Scoring Keys'!$D$4,E105='Scoring Keys'!$D$14),AND(C105='Scoring Keys'!$D$4,E105='Scoring Keys'!$D$16),AND(C105='Scoring Keys'!$D$4,E105='Scoring Keys'!$D$17))</f>
        <v>0</v>
      </c>
      <c r="I105" s="10" t="b">
        <f>NOT(D105='Scoring Keys'!$B$18)</f>
        <v>0</v>
      </c>
      <c r="J105" s="150">
        <f t="shared" si="4"/>
        <v>1</v>
      </c>
      <c r="K105" s="150">
        <f t="shared" si="5"/>
        <v>0</v>
      </c>
    </row>
    <row r="106" spans="1:11" ht="63.75">
      <c r="A106" s="14" t="s">
        <v>1052</v>
      </c>
      <c r="B106" s="137" t="s">
        <v>1713</v>
      </c>
      <c r="C106" s="57">
        <f>IF(B106='Scoring Keys'!$B$4,'Scoring Keys'!$D$4,IF(B106='Scoring Keys'!$B$5,'Scoring Keys'!$D$5,IF(B106='Scoring Keys'!$B$6,'Scoring Keys'!$D$6,IF(B106='Scoring Keys'!$B$7,'Scoring Keys'!$D$7,0))))</f>
        <v>0.9</v>
      </c>
      <c r="D106" s="127" t="s">
        <v>1766</v>
      </c>
      <c r="E106" s="57">
        <f>IF(D106='Scoring Keys'!$B$12,'Scoring Keys'!$D$12,IF(D106='Scoring Keys'!$B$13,'Scoring Keys'!$D$13,IF(D106='Scoring Keys'!$B$14,'Scoring Keys'!$D$14,IF(D106='Scoring Keys'!$B$15,'Scoring Keys'!$D$15,IF(D106='Scoring Keys'!$B$16,'Scoring Keys'!$D$16,0)))))</f>
        <v>0</v>
      </c>
      <c r="F106" s="57">
        <f t="shared" si="3"/>
        <v>0</v>
      </c>
      <c r="G106" s="136"/>
      <c r="H106" s="10" t="b">
        <f>OR(AND(C106='Scoring Keys'!$D$4,E106='Scoring Keys'!$D$14),AND(C106='Scoring Keys'!$D$4,E106='Scoring Keys'!$D$16),AND(C106='Scoring Keys'!$D$4,E106='Scoring Keys'!$D$17))</f>
        <v>0</v>
      </c>
      <c r="I106" s="10" t="b">
        <f>NOT(D106='Scoring Keys'!$B$18)</f>
        <v>0</v>
      </c>
      <c r="J106" s="150">
        <f t="shared" si="4"/>
        <v>1</v>
      </c>
      <c r="K106" s="150">
        <f t="shared" si="5"/>
        <v>0</v>
      </c>
    </row>
    <row r="107" spans="1:11" ht="56.25" customHeight="1">
      <c r="A107" s="45" t="s">
        <v>1888</v>
      </c>
      <c r="B107" s="140"/>
      <c r="C107" s="50"/>
      <c r="D107" s="297" t="s">
        <v>1053</v>
      </c>
      <c r="E107" s="258"/>
      <c r="F107" s="258"/>
      <c r="G107" s="259"/>
    </row>
    <row r="108" spans="1:11" ht="97.5" customHeight="1">
      <c r="A108" s="14" t="s">
        <v>964</v>
      </c>
      <c r="B108" s="137" t="s">
        <v>1713</v>
      </c>
      <c r="C108" s="57">
        <f>IF(B108='Scoring Keys'!$B$4,'Scoring Keys'!$D$4,IF(B108='Scoring Keys'!$B$5,'Scoring Keys'!$D$5,IF(B108='Scoring Keys'!$B$6,'Scoring Keys'!$D$6,IF(B108='Scoring Keys'!$B$7,'Scoring Keys'!$D$7,0))))</f>
        <v>0.9</v>
      </c>
      <c r="D108" s="127" t="s">
        <v>1766</v>
      </c>
      <c r="E108" s="57">
        <f>IF(D108='Scoring Keys'!$B$12,'Scoring Keys'!$D$12,IF(D108='Scoring Keys'!$B$13,'Scoring Keys'!$D$13,IF(D108='Scoring Keys'!$B$14,'Scoring Keys'!$D$14,IF(D108='Scoring Keys'!$B$15,'Scoring Keys'!$D$15,IF(D108='Scoring Keys'!$B$16,'Scoring Keys'!$D$16,0)))))</f>
        <v>0</v>
      </c>
      <c r="F108" s="57">
        <f t="shared" ref="F108:F128" si="6">C108*E108</f>
        <v>0</v>
      </c>
      <c r="G108" s="136"/>
      <c r="H108" s="10" t="b">
        <f>OR(AND(C108='Scoring Keys'!$D$4,E108='Scoring Keys'!$D$14),AND(C108='Scoring Keys'!$D$4,E108='Scoring Keys'!$D$16),AND(C108='Scoring Keys'!$D$4,E108='Scoring Keys'!$D$17))</f>
        <v>0</v>
      </c>
      <c r="I108" s="10" t="b">
        <f>NOT(D108='Scoring Keys'!$B$18)</f>
        <v>0</v>
      </c>
      <c r="J108" s="150">
        <f t="shared" ref="J108:J128" si="7">IF(I108,0,1)</f>
        <v>1</v>
      </c>
      <c r="K108" s="150">
        <f t="shared" ref="K108:K128" si="8">IF(AND(H108,(I108)),1,0)</f>
        <v>0</v>
      </c>
    </row>
    <row r="109" spans="1:11" ht="30" customHeight="1">
      <c r="A109" s="11" t="s">
        <v>1054</v>
      </c>
      <c r="B109" s="137" t="s">
        <v>1713</v>
      </c>
      <c r="C109" s="57">
        <f>IF(B109='Scoring Keys'!$B$4,'Scoring Keys'!$D$4,IF(B109='Scoring Keys'!$B$5,'Scoring Keys'!$D$5,IF(B109='Scoring Keys'!$B$6,'Scoring Keys'!$D$6,IF(B109='Scoring Keys'!$B$7,'Scoring Keys'!$D$7,0))))</f>
        <v>0.9</v>
      </c>
      <c r="D109" s="127" t="s">
        <v>1766</v>
      </c>
      <c r="E109" s="57">
        <f>IF(D109='Scoring Keys'!$B$12,'Scoring Keys'!$D$12,IF(D109='Scoring Keys'!$B$13,'Scoring Keys'!$D$13,IF(D109='Scoring Keys'!$B$14,'Scoring Keys'!$D$14,IF(D109='Scoring Keys'!$B$15,'Scoring Keys'!$D$15,IF(D109='Scoring Keys'!$B$16,'Scoring Keys'!$D$16,0)))))</f>
        <v>0</v>
      </c>
      <c r="F109" s="57">
        <f t="shared" si="6"/>
        <v>0</v>
      </c>
      <c r="G109" s="136"/>
      <c r="H109" s="10" t="b">
        <f>OR(AND(C109='Scoring Keys'!$D$4,E109='Scoring Keys'!$D$14),AND(C109='Scoring Keys'!$D$4,E109='Scoring Keys'!$D$16),AND(C109='Scoring Keys'!$D$4,E109='Scoring Keys'!$D$17))</f>
        <v>0</v>
      </c>
      <c r="I109" s="10" t="b">
        <f>NOT(D109='Scoring Keys'!$B$18)</f>
        <v>0</v>
      </c>
      <c r="J109" s="150">
        <f t="shared" si="7"/>
        <v>1</v>
      </c>
      <c r="K109" s="150">
        <f t="shared" si="8"/>
        <v>0</v>
      </c>
    </row>
    <row r="110" spans="1:11" ht="30" customHeight="1">
      <c r="A110" s="11" t="s">
        <v>1055</v>
      </c>
      <c r="B110" s="137" t="s">
        <v>1713</v>
      </c>
      <c r="C110" s="57">
        <f>IF(B110='Scoring Keys'!$B$4,'Scoring Keys'!$D$4,IF(B110='Scoring Keys'!$B$5,'Scoring Keys'!$D$5,IF(B110='Scoring Keys'!$B$6,'Scoring Keys'!$D$6,IF(B110='Scoring Keys'!$B$7,'Scoring Keys'!$D$7,0))))</f>
        <v>0.9</v>
      </c>
      <c r="D110" s="127" t="s">
        <v>1766</v>
      </c>
      <c r="E110" s="57">
        <f>IF(D110='Scoring Keys'!$B$12,'Scoring Keys'!$D$12,IF(D110='Scoring Keys'!$B$13,'Scoring Keys'!$D$13,IF(D110='Scoring Keys'!$B$14,'Scoring Keys'!$D$14,IF(D110='Scoring Keys'!$B$15,'Scoring Keys'!$D$15,IF(D110='Scoring Keys'!$B$16,'Scoring Keys'!$D$16,0)))))</f>
        <v>0</v>
      </c>
      <c r="F110" s="57">
        <f t="shared" si="6"/>
        <v>0</v>
      </c>
      <c r="G110" s="136"/>
      <c r="H110" s="10" t="b">
        <f>OR(AND(C110='Scoring Keys'!$D$4,E110='Scoring Keys'!$D$14),AND(C110='Scoring Keys'!$D$4,E110='Scoring Keys'!$D$16),AND(C110='Scoring Keys'!$D$4,E110='Scoring Keys'!$D$17))</f>
        <v>0</v>
      </c>
      <c r="I110" s="10" t="b">
        <f>NOT(D110='Scoring Keys'!$B$18)</f>
        <v>0</v>
      </c>
      <c r="J110" s="150">
        <f t="shared" si="7"/>
        <v>1</v>
      </c>
      <c r="K110" s="150">
        <f t="shared" si="8"/>
        <v>0</v>
      </c>
    </row>
    <row r="111" spans="1:11" ht="30" customHeight="1">
      <c r="A111" s="11" t="s">
        <v>1056</v>
      </c>
      <c r="B111" s="137" t="s">
        <v>1713</v>
      </c>
      <c r="C111" s="57">
        <f>IF(B111='Scoring Keys'!$B$4,'Scoring Keys'!$D$4,IF(B111='Scoring Keys'!$B$5,'Scoring Keys'!$D$5,IF(B111='Scoring Keys'!$B$6,'Scoring Keys'!$D$6,IF(B111='Scoring Keys'!$B$7,'Scoring Keys'!$D$7,0))))</f>
        <v>0.9</v>
      </c>
      <c r="D111" s="127" t="s">
        <v>1766</v>
      </c>
      <c r="E111" s="57">
        <f>IF(D111='Scoring Keys'!$B$12,'Scoring Keys'!$D$12,IF(D111='Scoring Keys'!$B$13,'Scoring Keys'!$D$13,IF(D111='Scoring Keys'!$B$14,'Scoring Keys'!$D$14,IF(D111='Scoring Keys'!$B$15,'Scoring Keys'!$D$15,IF(D111='Scoring Keys'!$B$16,'Scoring Keys'!$D$16,0)))))</f>
        <v>0</v>
      </c>
      <c r="F111" s="57">
        <f t="shared" si="6"/>
        <v>0</v>
      </c>
      <c r="G111" s="136"/>
      <c r="H111" s="10" t="b">
        <f>OR(AND(C111='Scoring Keys'!$D$4,E111='Scoring Keys'!$D$14),AND(C111='Scoring Keys'!$D$4,E111='Scoring Keys'!$D$16),AND(C111='Scoring Keys'!$D$4,E111='Scoring Keys'!$D$17))</f>
        <v>0</v>
      </c>
      <c r="I111" s="10" t="b">
        <f>NOT(D111='Scoring Keys'!$B$18)</f>
        <v>0</v>
      </c>
      <c r="J111" s="150">
        <f t="shared" si="7"/>
        <v>1</v>
      </c>
      <c r="K111" s="150">
        <f t="shared" si="8"/>
        <v>0</v>
      </c>
    </row>
    <row r="112" spans="1:11" ht="38.25">
      <c r="A112" s="14" t="s">
        <v>1057</v>
      </c>
      <c r="B112" s="137" t="s">
        <v>1713</v>
      </c>
      <c r="C112" s="57">
        <f>IF(B112='Scoring Keys'!$B$4,'Scoring Keys'!$D$4,IF(B112='Scoring Keys'!$B$5,'Scoring Keys'!$D$5,IF(B112='Scoring Keys'!$B$6,'Scoring Keys'!$D$6,IF(B112='Scoring Keys'!$B$7,'Scoring Keys'!$D$7,0))))</f>
        <v>0.9</v>
      </c>
      <c r="D112" s="127" t="s">
        <v>1766</v>
      </c>
      <c r="E112" s="57">
        <f>IF(D112='Scoring Keys'!$B$12,'Scoring Keys'!$D$12,IF(D112='Scoring Keys'!$B$13,'Scoring Keys'!$D$13,IF(D112='Scoring Keys'!$B$14,'Scoring Keys'!$D$14,IF(D112='Scoring Keys'!$B$15,'Scoring Keys'!$D$15,IF(D112='Scoring Keys'!$B$16,'Scoring Keys'!$D$16,0)))))</f>
        <v>0</v>
      </c>
      <c r="F112" s="57">
        <f t="shared" si="6"/>
        <v>0</v>
      </c>
      <c r="G112" s="136"/>
      <c r="H112" s="10" t="b">
        <f>OR(AND(C112='Scoring Keys'!$D$4,E112='Scoring Keys'!$D$14),AND(C112='Scoring Keys'!$D$4,E112='Scoring Keys'!$D$16),AND(C112='Scoring Keys'!$D$4,E112='Scoring Keys'!$D$17))</f>
        <v>0</v>
      </c>
      <c r="I112" s="10" t="b">
        <f>NOT(D112='Scoring Keys'!$B$18)</f>
        <v>0</v>
      </c>
      <c r="J112" s="150">
        <f t="shared" si="7"/>
        <v>1</v>
      </c>
      <c r="K112" s="150">
        <f t="shared" si="8"/>
        <v>0</v>
      </c>
    </row>
    <row r="113" spans="1:11" ht="63.75">
      <c r="A113" s="14" t="s">
        <v>1058</v>
      </c>
      <c r="B113" s="137" t="s">
        <v>1713</v>
      </c>
      <c r="C113" s="57">
        <f>IF(B113='Scoring Keys'!$B$4,'Scoring Keys'!$D$4,IF(B113='Scoring Keys'!$B$5,'Scoring Keys'!$D$5,IF(B113='Scoring Keys'!$B$6,'Scoring Keys'!$D$6,IF(B113='Scoring Keys'!$B$7,'Scoring Keys'!$D$7,0))))</f>
        <v>0.9</v>
      </c>
      <c r="D113" s="127" t="s">
        <v>1766</v>
      </c>
      <c r="E113" s="57">
        <f>IF(D113='Scoring Keys'!$B$12,'Scoring Keys'!$D$12,IF(D113='Scoring Keys'!$B$13,'Scoring Keys'!$D$13,IF(D113='Scoring Keys'!$B$14,'Scoring Keys'!$D$14,IF(D113='Scoring Keys'!$B$15,'Scoring Keys'!$D$15,IF(D113='Scoring Keys'!$B$16,'Scoring Keys'!$D$16,0)))))</f>
        <v>0</v>
      </c>
      <c r="F113" s="57">
        <f t="shared" si="6"/>
        <v>0</v>
      </c>
      <c r="G113" s="136"/>
      <c r="H113" s="10" t="b">
        <f>OR(AND(C113='Scoring Keys'!$D$4,E113='Scoring Keys'!$D$14),AND(C113='Scoring Keys'!$D$4,E113='Scoring Keys'!$D$16),AND(C113='Scoring Keys'!$D$4,E113='Scoring Keys'!$D$17))</f>
        <v>0</v>
      </c>
      <c r="I113" s="10" t="b">
        <f>NOT(D113='Scoring Keys'!$B$18)</f>
        <v>0</v>
      </c>
      <c r="J113" s="150">
        <f t="shared" si="7"/>
        <v>1</v>
      </c>
      <c r="K113" s="150">
        <f t="shared" si="8"/>
        <v>0</v>
      </c>
    </row>
    <row r="114" spans="1:11" ht="76.5">
      <c r="A114" s="14" t="s">
        <v>1059</v>
      </c>
      <c r="B114" s="137" t="s">
        <v>1713</v>
      </c>
      <c r="C114" s="57">
        <f>IF(B114='Scoring Keys'!$B$4,'Scoring Keys'!$D$4,IF(B114='Scoring Keys'!$B$5,'Scoring Keys'!$D$5,IF(B114='Scoring Keys'!$B$6,'Scoring Keys'!$D$6,IF(B114='Scoring Keys'!$B$7,'Scoring Keys'!$D$7,0))))</f>
        <v>0.9</v>
      </c>
      <c r="D114" s="127" t="s">
        <v>1766</v>
      </c>
      <c r="E114" s="57">
        <f>IF(D114='Scoring Keys'!$B$12,'Scoring Keys'!$D$12,IF(D114='Scoring Keys'!$B$13,'Scoring Keys'!$D$13,IF(D114='Scoring Keys'!$B$14,'Scoring Keys'!$D$14,IF(D114='Scoring Keys'!$B$15,'Scoring Keys'!$D$15,IF(D114='Scoring Keys'!$B$16,'Scoring Keys'!$D$16,0)))))</f>
        <v>0</v>
      </c>
      <c r="F114" s="57">
        <f t="shared" si="6"/>
        <v>0</v>
      </c>
      <c r="G114" s="136"/>
      <c r="H114" s="10" t="b">
        <f>OR(AND(C114='Scoring Keys'!$D$4,E114='Scoring Keys'!$D$14),AND(C114='Scoring Keys'!$D$4,E114='Scoring Keys'!$D$16),AND(C114='Scoring Keys'!$D$4,E114='Scoring Keys'!$D$17))</f>
        <v>0</v>
      </c>
      <c r="I114" s="10" t="b">
        <f>NOT(D114='Scoring Keys'!$B$18)</f>
        <v>0</v>
      </c>
      <c r="J114" s="150">
        <f t="shared" si="7"/>
        <v>1</v>
      </c>
      <c r="K114" s="150">
        <f t="shared" si="8"/>
        <v>0</v>
      </c>
    </row>
    <row r="115" spans="1:11" ht="102">
      <c r="A115" s="11" t="s">
        <v>1060</v>
      </c>
      <c r="B115" s="137" t="s">
        <v>1713</v>
      </c>
      <c r="C115" s="57">
        <f>IF(B115='Scoring Keys'!$B$4,'Scoring Keys'!$D$4,IF(B115='Scoring Keys'!$B$5,'Scoring Keys'!$D$5,IF(B115='Scoring Keys'!$B$6,'Scoring Keys'!$D$6,IF(B115='Scoring Keys'!$B$7,'Scoring Keys'!$D$7,0))))</f>
        <v>0.9</v>
      </c>
      <c r="D115" s="127" t="s">
        <v>1766</v>
      </c>
      <c r="E115" s="57">
        <f>IF(D115='Scoring Keys'!$B$12,'Scoring Keys'!$D$12,IF(D115='Scoring Keys'!$B$13,'Scoring Keys'!$D$13,IF(D115='Scoring Keys'!$B$14,'Scoring Keys'!$D$14,IF(D115='Scoring Keys'!$B$15,'Scoring Keys'!$D$15,IF(D115='Scoring Keys'!$B$16,'Scoring Keys'!$D$16,0)))))</f>
        <v>0</v>
      </c>
      <c r="F115" s="57">
        <f t="shared" si="6"/>
        <v>0</v>
      </c>
      <c r="G115" s="136"/>
      <c r="H115" s="10" t="b">
        <f>OR(AND(C115='Scoring Keys'!$D$4,E115='Scoring Keys'!$D$14),AND(C115='Scoring Keys'!$D$4,E115='Scoring Keys'!$D$16),AND(C115='Scoring Keys'!$D$4,E115='Scoring Keys'!$D$17))</f>
        <v>0</v>
      </c>
      <c r="I115" s="10" t="b">
        <f>NOT(D115='Scoring Keys'!$B$18)</f>
        <v>0</v>
      </c>
      <c r="J115" s="150">
        <f t="shared" si="7"/>
        <v>1</v>
      </c>
      <c r="K115" s="150">
        <f t="shared" si="8"/>
        <v>0</v>
      </c>
    </row>
    <row r="116" spans="1:11" ht="30" customHeight="1">
      <c r="A116" s="14" t="s">
        <v>1061</v>
      </c>
      <c r="B116" s="137" t="s">
        <v>1713</v>
      </c>
      <c r="C116" s="57">
        <f>IF(B116='Scoring Keys'!$B$4,'Scoring Keys'!$D$4,IF(B116='Scoring Keys'!$B$5,'Scoring Keys'!$D$5,IF(B116='Scoring Keys'!$B$6,'Scoring Keys'!$D$6,IF(B116='Scoring Keys'!$B$7,'Scoring Keys'!$D$7,0))))</f>
        <v>0.9</v>
      </c>
      <c r="D116" s="127" t="s">
        <v>1766</v>
      </c>
      <c r="E116" s="57">
        <f>IF(D116='Scoring Keys'!$B$12,'Scoring Keys'!$D$12,IF(D116='Scoring Keys'!$B$13,'Scoring Keys'!$D$13,IF(D116='Scoring Keys'!$B$14,'Scoring Keys'!$D$14,IF(D116='Scoring Keys'!$B$15,'Scoring Keys'!$D$15,IF(D116='Scoring Keys'!$B$16,'Scoring Keys'!$D$16,0)))))</f>
        <v>0</v>
      </c>
      <c r="F116" s="57">
        <f t="shared" si="6"/>
        <v>0</v>
      </c>
      <c r="G116" s="136"/>
      <c r="H116" s="10" t="b">
        <f>OR(AND(C116='Scoring Keys'!$D$4,E116='Scoring Keys'!$D$14),AND(C116='Scoring Keys'!$D$4,E116='Scoring Keys'!$D$16),AND(C116='Scoring Keys'!$D$4,E116='Scoring Keys'!$D$17))</f>
        <v>0</v>
      </c>
      <c r="I116" s="10" t="b">
        <f>NOT(D116='Scoring Keys'!$B$18)</f>
        <v>0</v>
      </c>
      <c r="J116" s="150">
        <f t="shared" si="7"/>
        <v>1</v>
      </c>
      <c r="K116" s="150">
        <f t="shared" si="8"/>
        <v>0</v>
      </c>
    </row>
    <row r="117" spans="1:11" ht="38.25">
      <c r="A117" s="14" t="s">
        <v>1062</v>
      </c>
      <c r="B117" s="137" t="s">
        <v>1713</v>
      </c>
      <c r="C117" s="57">
        <f>IF(B117='Scoring Keys'!$B$4,'Scoring Keys'!$D$4,IF(B117='Scoring Keys'!$B$5,'Scoring Keys'!$D$5,IF(B117='Scoring Keys'!$B$6,'Scoring Keys'!$D$6,IF(B117='Scoring Keys'!$B$7,'Scoring Keys'!$D$7,0))))</f>
        <v>0.9</v>
      </c>
      <c r="D117" s="127" t="s">
        <v>1766</v>
      </c>
      <c r="E117" s="57">
        <f>IF(D117='Scoring Keys'!$B$12,'Scoring Keys'!$D$12,IF(D117='Scoring Keys'!$B$13,'Scoring Keys'!$D$13,IF(D117='Scoring Keys'!$B$14,'Scoring Keys'!$D$14,IF(D117='Scoring Keys'!$B$15,'Scoring Keys'!$D$15,IF(D117='Scoring Keys'!$B$16,'Scoring Keys'!$D$16,0)))))</f>
        <v>0</v>
      </c>
      <c r="F117" s="57">
        <f t="shared" si="6"/>
        <v>0</v>
      </c>
      <c r="G117" s="136"/>
      <c r="H117" s="10" t="b">
        <f>OR(AND(C117='Scoring Keys'!$D$4,E117='Scoring Keys'!$D$14),AND(C117='Scoring Keys'!$D$4,E117='Scoring Keys'!$D$16),AND(C117='Scoring Keys'!$D$4,E117='Scoring Keys'!$D$17))</f>
        <v>0</v>
      </c>
      <c r="I117" s="10" t="b">
        <f>NOT(D117='Scoring Keys'!$B$18)</f>
        <v>0</v>
      </c>
      <c r="J117" s="150">
        <f t="shared" si="7"/>
        <v>1</v>
      </c>
      <c r="K117" s="150">
        <f t="shared" si="8"/>
        <v>0</v>
      </c>
    </row>
    <row r="118" spans="1:11" ht="51">
      <c r="A118" s="14" t="s">
        <v>1063</v>
      </c>
      <c r="B118" s="137" t="s">
        <v>1713</v>
      </c>
      <c r="C118" s="57">
        <f>IF(B118='Scoring Keys'!$B$4,'Scoring Keys'!$D$4,IF(B118='Scoring Keys'!$B$5,'Scoring Keys'!$D$5,IF(B118='Scoring Keys'!$B$6,'Scoring Keys'!$D$6,IF(B118='Scoring Keys'!$B$7,'Scoring Keys'!$D$7,0))))</f>
        <v>0.9</v>
      </c>
      <c r="D118" s="127" t="s">
        <v>1766</v>
      </c>
      <c r="E118" s="57">
        <f>IF(D118='Scoring Keys'!$B$12,'Scoring Keys'!$D$12,IF(D118='Scoring Keys'!$B$13,'Scoring Keys'!$D$13,IF(D118='Scoring Keys'!$B$14,'Scoring Keys'!$D$14,IF(D118='Scoring Keys'!$B$15,'Scoring Keys'!$D$15,IF(D118='Scoring Keys'!$B$16,'Scoring Keys'!$D$16,0)))))</f>
        <v>0</v>
      </c>
      <c r="F118" s="57">
        <f t="shared" si="6"/>
        <v>0</v>
      </c>
      <c r="G118" s="136"/>
      <c r="H118" s="10" t="b">
        <f>OR(AND(C118='Scoring Keys'!$D$4,E118='Scoring Keys'!$D$14),AND(C118='Scoring Keys'!$D$4,E118='Scoring Keys'!$D$16),AND(C118='Scoring Keys'!$D$4,E118='Scoring Keys'!$D$17))</f>
        <v>0</v>
      </c>
      <c r="I118" s="10" t="b">
        <f>NOT(D118='Scoring Keys'!$B$18)</f>
        <v>0</v>
      </c>
      <c r="J118" s="150">
        <f t="shared" si="7"/>
        <v>1</v>
      </c>
      <c r="K118" s="150">
        <f t="shared" si="8"/>
        <v>0</v>
      </c>
    </row>
    <row r="119" spans="1:11" ht="30" customHeight="1">
      <c r="A119" s="14" t="s">
        <v>1064</v>
      </c>
      <c r="B119" s="137" t="s">
        <v>1713</v>
      </c>
      <c r="C119" s="57">
        <f>IF(B119='Scoring Keys'!$B$4,'Scoring Keys'!$D$4,IF(B119='Scoring Keys'!$B$5,'Scoring Keys'!$D$5,IF(B119='Scoring Keys'!$B$6,'Scoring Keys'!$D$6,IF(B119='Scoring Keys'!$B$7,'Scoring Keys'!$D$7,0))))</f>
        <v>0.9</v>
      </c>
      <c r="D119" s="127" t="s">
        <v>1766</v>
      </c>
      <c r="E119" s="57">
        <f>IF(D119='Scoring Keys'!$B$12,'Scoring Keys'!$D$12,IF(D119='Scoring Keys'!$B$13,'Scoring Keys'!$D$13,IF(D119='Scoring Keys'!$B$14,'Scoring Keys'!$D$14,IF(D119='Scoring Keys'!$B$15,'Scoring Keys'!$D$15,IF(D119='Scoring Keys'!$B$16,'Scoring Keys'!$D$16,0)))))</f>
        <v>0</v>
      </c>
      <c r="F119" s="57">
        <f t="shared" si="6"/>
        <v>0</v>
      </c>
      <c r="G119" s="136"/>
      <c r="H119" s="10" t="b">
        <f>OR(AND(C119='Scoring Keys'!$D$4,E119='Scoring Keys'!$D$14),AND(C119='Scoring Keys'!$D$4,E119='Scoring Keys'!$D$16),AND(C119='Scoring Keys'!$D$4,E119='Scoring Keys'!$D$17))</f>
        <v>0</v>
      </c>
      <c r="I119" s="10" t="b">
        <f>NOT(D119='Scoring Keys'!$B$18)</f>
        <v>0</v>
      </c>
      <c r="J119" s="150">
        <f t="shared" si="7"/>
        <v>1</v>
      </c>
      <c r="K119" s="150">
        <f t="shared" si="8"/>
        <v>0</v>
      </c>
    </row>
    <row r="120" spans="1:11" ht="30" customHeight="1">
      <c r="A120" s="14" t="s">
        <v>1065</v>
      </c>
      <c r="B120" s="137" t="s">
        <v>600</v>
      </c>
      <c r="C120" s="57">
        <f>IF(B120='Scoring Keys'!$B$4,'Scoring Keys'!$D$4,IF(B120='Scoring Keys'!$B$5,'Scoring Keys'!$D$5,IF(B120='Scoring Keys'!$B$6,'Scoring Keys'!$D$6,IF(B120='Scoring Keys'!$B$7,'Scoring Keys'!$D$7,0))))</f>
        <v>1</v>
      </c>
      <c r="D120" s="127" t="s">
        <v>1766</v>
      </c>
      <c r="E120" s="57">
        <f>IF(D120='Scoring Keys'!$B$12,'Scoring Keys'!$D$12,IF(D120='Scoring Keys'!$B$13,'Scoring Keys'!$D$13,IF(D120='Scoring Keys'!$B$14,'Scoring Keys'!$D$14,IF(D120='Scoring Keys'!$B$15,'Scoring Keys'!$D$15,IF(D120='Scoring Keys'!$B$16,'Scoring Keys'!$D$16,0)))))</f>
        <v>0</v>
      </c>
      <c r="F120" s="57">
        <f t="shared" si="6"/>
        <v>0</v>
      </c>
      <c r="G120" s="136"/>
      <c r="H120" s="10" t="b">
        <f>OR(AND(C120='Scoring Keys'!$D$4,E120='Scoring Keys'!$D$14),AND(C120='Scoring Keys'!$D$4,E120='Scoring Keys'!$D$16),AND(C120='Scoring Keys'!$D$4,E120='Scoring Keys'!$D$17))</f>
        <v>1</v>
      </c>
      <c r="I120" s="10" t="b">
        <f>NOT(D120='Scoring Keys'!$B$18)</f>
        <v>0</v>
      </c>
      <c r="J120" s="150">
        <f t="shared" si="7"/>
        <v>1</v>
      </c>
      <c r="K120" s="150">
        <f t="shared" si="8"/>
        <v>0</v>
      </c>
    </row>
    <row r="121" spans="1:11" ht="30" customHeight="1">
      <c r="A121" s="14" t="s">
        <v>1066</v>
      </c>
      <c r="B121" s="137" t="s">
        <v>1713</v>
      </c>
      <c r="C121" s="57">
        <f>IF(B121='Scoring Keys'!$B$4,'Scoring Keys'!$D$4,IF(B121='Scoring Keys'!$B$5,'Scoring Keys'!$D$5,IF(B121='Scoring Keys'!$B$6,'Scoring Keys'!$D$6,IF(B121='Scoring Keys'!$B$7,'Scoring Keys'!$D$7,0))))</f>
        <v>0.9</v>
      </c>
      <c r="D121" s="127" t="s">
        <v>1766</v>
      </c>
      <c r="E121" s="57">
        <f>IF(D121='Scoring Keys'!$B$12,'Scoring Keys'!$D$12,IF(D121='Scoring Keys'!$B$13,'Scoring Keys'!$D$13,IF(D121='Scoring Keys'!$B$14,'Scoring Keys'!$D$14,IF(D121='Scoring Keys'!$B$15,'Scoring Keys'!$D$15,IF(D121='Scoring Keys'!$B$16,'Scoring Keys'!$D$16,0)))))</f>
        <v>0</v>
      </c>
      <c r="F121" s="57">
        <f t="shared" si="6"/>
        <v>0</v>
      </c>
      <c r="G121" s="136"/>
      <c r="H121" s="10" t="b">
        <f>OR(AND(C121='Scoring Keys'!$D$4,E121='Scoring Keys'!$D$14),AND(C121='Scoring Keys'!$D$4,E121='Scoring Keys'!$D$16),AND(C121='Scoring Keys'!$D$4,E121='Scoring Keys'!$D$17))</f>
        <v>0</v>
      </c>
      <c r="I121" s="10" t="b">
        <f>NOT(D121='Scoring Keys'!$B$18)</f>
        <v>0</v>
      </c>
      <c r="J121" s="150">
        <f t="shared" si="7"/>
        <v>1</v>
      </c>
      <c r="K121" s="150">
        <f t="shared" si="8"/>
        <v>0</v>
      </c>
    </row>
    <row r="122" spans="1:11" ht="30" customHeight="1">
      <c r="A122" s="11" t="s">
        <v>1067</v>
      </c>
      <c r="B122" s="137" t="s">
        <v>1713</v>
      </c>
      <c r="C122" s="57">
        <f>IF(B122='Scoring Keys'!$B$4,'Scoring Keys'!$D$4,IF(B122='Scoring Keys'!$B$5,'Scoring Keys'!$D$5,IF(B122='Scoring Keys'!$B$6,'Scoring Keys'!$D$6,IF(B122='Scoring Keys'!$B$7,'Scoring Keys'!$D$7,0))))</f>
        <v>0.9</v>
      </c>
      <c r="D122" s="127" t="s">
        <v>1766</v>
      </c>
      <c r="E122" s="57">
        <f>IF(D122='Scoring Keys'!$B$12,'Scoring Keys'!$D$12,IF(D122='Scoring Keys'!$B$13,'Scoring Keys'!$D$13,IF(D122='Scoring Keys'!$B$14,'Scoring Keys'!$D$14,IF(D122='Scoring Keys'!$B$15,'Scoring Keys'!$D$15,IF(D122='Scoring Keys'!$B$16,'Scoring Keys'!$D$16,0)))))</f>
        <v>0</v>
      </c>
      <c r="F122" s="57">
        <f t="shared" si="6"/>
        <v>0</v>
      </c>
      <c r="G122" s="136"/>
      <c r="H122" s="10" t="b">
        <f>OR(AND(C122='Scoring Keys'!$D$4,E122='Scoring Keys'!$D$14),AND(C122='Scoring Keys'!$D$4,E122='Scoring Keys'!$D$16),AND(C122='Scoring Keys'!$D$4,E122='Scoring Keys'!$D$17))</f>
        <v>0</v>
      </c>
      <c r="I122" s="10" t="b">
        <f>NOT(D122='Scoring Keys'!$B$18)</f>
        <v>0</v>
      </c>
      <c r="J122" s="150">
        <f t="shared" si="7"/>
        <v>1</v>
      </c>
      <c r="K122" s="150">
        <f t="shared" si="8"/>
        <v>0</v>
      </c>
    </row>
    <row r="123" spans="1:11" ht="30" customHeight="1">
      <c r="A123" s="40" t="s">
        <v>1070</v>
      </c>
      <c r="B123" s="137" t="s">
        <v>1713</v>
      </c>
      <c r="C123" s="57">
        <f>IF(B123='Scoring Keys'!$B$4,'Scoring Keys'!$D$4,IF(B123='Scoring Keys'!$B$5,'Scoring Keys'!$D$5,IF(B123='Scoring Keys'!$B$6,'Scoring Keys'!$D$6,IF(B123='Scoring Keys'!$B$7,'Scoring Keys'!$D$7,0))))</f>
        <v>0.9</v>
      </c>
      <c r="D123" s="127" t="s">
        <v>1766</v>
      </c>
      <c r="E123" s="57">
        <f>IF(D123='Scoring Keys'!$B$12,'Scoring Keys'!$D$12,IF(D123='Scoring Keys'!$B$13,'Scoring Keys'!$D$13,IF(D123='Scoring Keys'!$B$14,'Scoring Keys'!$D$14,IF(D123='Scoring Keys'!$B$15,'Scoring Keys'!$D$15,IF(D123='Scoring Keys'!$B$16,'Scoring Keys'!$D$16,0)))))</f>
        <v>0</v>
      </c>
      <c r="F123" s="57">
        <f t="shared" si="6"/>
        <v>0</v>
      </c>
      <c r="G123" s="136"/>
      <c r="H123" s="10" t="b">
        <f>OR(AND(C123='Scoring Keys'!$D$4,E123='Scoring Keys'!$D$14),AND(C123='Scoring Keys'!$D$4,E123='Scoring Keys'!$D$16),AND(C123='Scoring Keys'!$D$4,E123='Scoring Keys'!$D$17))</f>
        <v>0</v>
      </c>
      <c r="I123" s="10" t="b">
        <f>NOT(D123='Scoring Keys'!$B$18)</f>
        <v>0</v>
      </c>
      <c r="J123" s="150">
        <f t="shared" si="7"/>
        <v>1</v>
      </c>
      <c r="K123" s="150">
        <f t="shared" si="8"/>
        <v>0</v>
      </c>
    </row>
    <row r="124" spans="1:11" ht="30" customHeight="1">
      <c r="A124" s="40" t="s">
        <v>1071</v>
      </c>
      <c r="B124" s="137" t="s">
        <v>1713</v>
      </c>
      <c r="C124" s="57">
        <f>IF(B124='Scoring Keys'!$B$4,'Scoring Keys'!$D$4,IF(B124='Scoring Keys'!$B$5,'Scoring Keys'!$D$5,IF(B124='Scoring Keys'!$B$6,'Scoring Keys'!$D$6,IF(B124='Scoring Keys'!$B$7,'Scoring Keys'!$D$7,0))))</f>
        <v>0.9</v>
      </c>
      <c r="D124" s="127" t="s">
        <v>1766</v>
      </c>
      <c r="E124" s="57">
        <f>IF(D124='Scoring Keys'!$B$12,'Scoring Keys'!$D$12,IF(D124='Scoring Keys'!$B$13,'Scoring Keys'!$D$13,IF(D124='Scoring Keys'!$B$14,'Scoring Keys'!$D$14,IF(D124='Scoring Keys'!$B$15,'Scoring Keys'!$D$15,IF(D124='Scoring Keys'!$B$16,'Scoring Keys'!$D$16,0)))))</f>
        <v>0</v>
      </c>
      <c r="F124" s="57">
        <f t="shared" si="6"/>
        <v>0</v>
      </c>
      <c r="G124" s="136"/>
      <c r="H124" s="10" t="b">
        <f>OR(AND(C124='Scoring Keys'!$D$4,E124='Scoring Keys'!$D$14),AND(C124='Scoring Keys'!$D$4,E124='Scoring Keys'!$D$16),AND(C124='Scoring Keys'!$D$4,E124='Scoring Keys'!$D$17))</f>
        <v>0</v>
      </c>
      <c r="I124" s="10" t="b">
        <f>NOT(D124='Scoring Keys'!$B$18)</f>
        <v>0</v>
      </c>
      <c r="J124" s="150">
        <f t="shared" si="7"/>
        <v>1</v>
      </c>
      <c r="K124" s="150">
        <f t="shared" si="8"/>
        <v>0</v>
      </c>
    </row>
    <row r="125" spans="1:11" ht="30" customHeight="1">
      <c r="A125" s="40" t="s">
        <v>1072</v>
      </c>
      <c r="B125" s="137" t="s">
        <v>1713</v>
      </c>
      <c r="C125" s="57">
        <f>IF(B125='Scoring Keys'!$B$4,'Scoring Keys'!$D$4,IF(B125='Scoring Keys'!$B$5,'Scoring Keys'!$D$5,IF(B125='Scoring Keys'!$B$6,'Scoring Keys'!$D$6,IF(B125='Scoring Keys'!$B$7,'Scoring Keys'!$D$7,0))))</f>
        <v>0.9</v>
      </c>
      <c r="D125" s="127" t="s">
        <v>1766</v>
      </c>
      <c r="E125" s="57">
        <f>IF(D125='Scoring Keys'!$B$12,'Scoring Keys'!$D$12,IF(D125='Scoring Keys'!$B$13,'Scoring Keys'!$D$13,IF(D125='Scoring Keys'!$B$14,'Scoring Keys'!$D$14,IF(D125='Scoring Keys'!$B$15,'Scoring Keys'!$D$15,IF(D125='Scoring Keys'!$B$16,'Scoring Keys'!$D$16,0)))))</f>
        <v>0</v>
      </c>
      <c r="F125" s="57">
        <f t="shared" si="6"/>
        <v>0</v>
      </c>
      <c r="G125" s="136"/>
      <c r="H125" s="10" t="b">
        <f>OR(AND(C125='Scoring Keys'!$D$4,E125='Scoring Keys'!$D$14),AND(C125='Scoring Keys'!$D$4,E125='Scoring Keys'!$D$16),AND(C125='Scoring Keys'!$D$4,E125='Scoring Keys'!$D$17))</f>
        <v>0</v>
      </c>
      <c r="I125" s="10" t="b">
        <f>NOT(D125='Scoring Keys'!$B$18)</f>
        <v>0</v>
      </c>
      <c r="J125" s="150">
        <f t="shared" si="7"/>
        <v>1</v>
      </c>
      <c r="K125" s="150">
        <f t="shared" si="8"/>
        <v>0</v>
      </c>
    </row>
    <row r="126" spans="1:11" ht="30" customHeight="1">
      <c r="A126" s="40" t="s">
        <v>1073</v>
      </c>
      <c r="B126" s="137" t="s">
        <v>1713</v>
      </c>
      <c r="C126" s="57">
        <f>IF(B126='Scoring Keys'!$B$4,'Scoring Keys'!$D$4,IF(B126='Scoring Keys'!$B$5,'Scoring Keys'!$D$5,IF(B126='Scoring Keys'!$B$6,'Scoring Keys'!$D$6,IF(B126='Scoring Keys'!$B$7,'Scoring Keys'!$D$7,0))))</f>
        <v>0.9</v>
      </c>
      <c r="D126" s="127" t="s">
        <v>1766</v>
      </c>
      <c r="E126" s="57">
        <f>IF(D126='Scoring Keys'!$B$12,'Scoring Keys'!$D$12,IF(D126='Scoring Keys'!$B$13,'Scoring Keys'!$D$13,IF(D126='Scoring Keys'!$B$14,'Scoring Keys'!$D$14,IF(D126='Scoring Keys'!$B$15,'Scoring Keys'!$D$15,IF(D126='Scoring Keys'!$B$16,'Scoring Keys'!$D$16,0)))))</f>
        <v>0</v>
      </c>
      <c r="F126" s="57">
        <f t="shared" si="6"/>
        <v>0</v>
      </c>
      <c r="G126" s="136"/>
      <c r="H126" s="10" t="b">
        <f>OR(AND(C126='Scoring Keys'!$D$4,E126='Scoring Keys'!$D$14),AND(C126='Scoring Keys'!$D$4,E126='Scoring Keys'!$D$16),AND(C126='Scoring Keys'!$D$4,E126='Scoring Keys'!$D$17))</f>
        <v>0</v>
      </c>
      <c r="I126" s="10" t="b">
        <f>NOT(D126='Scoring Keys'!$B$18)</f>
        <v>0</v>
      </c>
      <c r="J126" s="150">
        <f t="shared" si="7"/>
        <v>1</v>
      </c>
      <c r="K126" s="150">
        <f t="shared" si="8"/>
        <v>0</v>
      </c>
    </row>
    <row r="127" spans="1:11" ht="38.25">
      <c r="A127" s="14" t="s">
        <v>1068</v>
      </c>
      <c r="B127" s="137" t="s">
        <v>1713</v>
      </c>
      <c r="C127" s="57">
        <f>IF(B127='Scoring Keys'!$B$4,'Scoring Keys'!$D$4,IF(B127='Scoring Keys'!$B$5,'Scoring Keys'!$D$5,IF(B127='Scoring Keys'!$B$6,'Scoring Keys'!$D$6,IF(B127='Scoring Keys'!$B$7,'Scoring Keys'!$D$7,0))))</f>
        <v>0.9</v>
      </c>
      <c r="D127" s="127" t="s">
        <v>1766</v>
      </c>
      <c r="E127" s="57">
        <f>IF(D127='Scoring Keys'!$B$12,'Scoring Keys'!$D$12,IF(D127='Scoring Keys'!$B$13,'Scoring Keys'!$D$13,IF(D127='Scoring Keys'!$B$14,'Scoring Keys'!$D$14,IF(D127='Scoring Keys'!$B$15,'Scoring Keys'!$D$15,IF(D127='Scoring Keys'!$B$16,'Scoring Keys'!$D$16,0)))))</f>
        <v>0</v>
      </c>
      <c r="F127" s="57">
        <f t="shared" si="6"/>
        <v>0</v>
      </c>
      <c r="G127" s="136"/>
      <c r="H127" s="10" t="b">
        <f>OR(AND(C127='Scoring Keys'!$D$4,E127='Scoring Keys'!$D$14),AND(C127='Scoring Keys'!$D$4,E127='Scoring Keys'!$D$16),AND(C127='Scoring Keys'!$D$4,E127='Scoring Keys'!$D$17))</f>
        <v>0</v>
      </c>
      <c r="I127" s="10" t="b">
        <f>NOT(D127='Scoring Keys'!$B$18)</f>
        <v>0</v>
      </c>
      <c r="J127" s="150">
        <f t="shared" si="7"/>
        <v>1</v>
      </c>
      <c r="K127" s="150">
        <f t="shared" si="8"/>
        <v>0</v>
      </c>
    </row>
    <row r="128" spans="1:11" ht="38.25">
      <c r="A128" s="14" t="s">
        <v>1069</v>
      </c>
      <c r="B128" s="137" t="s">
        <v>1713</v>
      </c>
      <c r="C128" s="57">
        <f>IF(B128='Scoring Keys'!$B$4,'Scoring Keys'!$D$4,IF(B128='Scoring Keys'!$B$5,'Scoring Keys'!$D$5,IF(B128='Scoring Keys'!$B$6,'Scoring Keys'!$D$6,IF(B128='Scoring Keys'!$B$7,'Scoring Keys'!$D$7,0))))</f>
        <v>0.9</v>
      </c>
      <c r="D128" s="127" t="s">
        <v>1766</v>
      </c>
      <c r="E128" s="57">
        <f>IF(D128='Scoring Keys'!$B$12,'Scoring Keys'!$D$12,IF(D128='Scoring Keys'!$B$13,'Scoring Keys'!$D$13,IF(D128='Scoring Keys'!$B$14,'Scoring Keys'!$D$14,IF(D128='Scoring Keys'!$B$15,'Scoring Keys'!$D$15,IF(D128='Scoring Keys'!$B$16,'Scoring Keys'!$D$16,0)))))</f>
        <v>0</v>
      </c>
      <c r="F128" s="57">
        <f t="shared" si="6"/>
        <v>0</v>
      </c>
      <c r="G128" s="136"/>
      <c r="H128" s="10" t="b">
        <f>OR(AND(C128='Scoring Keys'!$D$4,E128='Scoring Keys'!$D$14),AND(C128='Scoring Keys'!$D$4,E128='Scoring Keys'!$D$16),AND(C128='Scoring Keys'!$D$4,E128='Scoring Keys'!$D$17))</f>
        <v>0</v>
      </c>
      <c r="I128" s="10" t="b">
        <f>NOT(D128='Scoring Keys'!$B$18)</f>
        <v>0</v>
      </c>
      <c r="J128" s="150">
        <f t="shared" si="7"/>
        <v>1</v>
      </c>
      <c r="K128" s="150">
        <f t="shared" si="8"/>
        <v>0</v>
      </c>
    </row>
    <row r="129" spans="1:11" ht="15.75">
      <c r="A129" s="45" t="s">
        <v>1889</v>
      </c>
      <c r="B129" s="140"/>
      <c r="C129" s="50"/>
      <c r="D129" s="244"/>
      <c r="E129" s="245"/>
      <c r="F129" s="245"/>
      <c r="G129" s="246"/>
    </row>
    <row r="130" spans="1:11" ht="99.75" customHeight="1">
      <c r="A130" s="14" t="s">
        <v>1074</v>
      </c>
      <c r="B130" s="137" t="s">
        <v>1713</v>
      </c>
      <c r="C130" s="57">
        <f>IF(B130='Scoring Keys'!$B$4,'Scoring Keys'!$D$4,IF(B130='Scoring Keys'!$B$5,'Scoring Keys'!$D$5,IF(B130='Scoring Keys'!$B$6,'Scoring Keys'!$D$6,IF(B130='Scoring Keys'!$B$7,'Scoring Keys'!$D$7,0))))</f>
        <v>0.9</v>
      </c>
      <c r="D130" s="127" t="s">
        <v>1766</v>
      </c>
      <c r="E130" s="57">
        <f>IF(D130='Scoring Keys'!$B$12,'Scoring Keys'!$D$12,IF(D130='Scoring Keys'!$B$13,'Scoring Keys'!$D$13,IF(D130='Scoring Keys'!$B$14,'Scoring Keys'!$D$14,IF(D130='Scoring Keys'!$B$15,'Scoring Keys'!$D$15,IF(D130='Scoring Keys'!$B$16,'Scoring Keys'!$D$16,0)))))</f>
        <v>0</v>
      </c>
      <c r="F130" s="57">
        <f t="shared" ref="F130:F154" si="9">C130*E130</f>
        <v>0</v>
      </c>
      <c r="G130" s="136"/>
      <c r="H130" s="10" t="b">
        <f>OR(AND(C130='Scoring Keys'!$D$4,E130='Scoring Keys'!$D$14),AND(C130='Scoring Keys'!$D$4,E130='Scoring Keys'!$D$16),AND(C130='Scoring Keys'!$D$4,E130='Scoring Keys'!$D$17))</f>
        <v>0</v>
      </c>
      <c r="I130" s="10" t="b">
        <f>NOT(D130='Scoring Keys'!$B$18)</f>
        <v>0</v>
      </c>
      <c r="J130" s="150">
        <f t="shared" ref="J130:J154" si="10">IF(I130,0,1)</f>
        <v>1</v>
      </c>
      <c r="K130" s="150">
        <f t="shared" ref="K130:K154" si="11">IF(AND(H130,(I130)),1,0)</f>
        <v>0</v>
      </c>
    </row>
    <row r="131" spans="1:11" ht="30" customHeight="1">
      <c r="A131" s="11" t="s">
        <v>1075</v>
      </c>
      <c r="B131" s="137" t="s">
        <v>1713</v>
      </c>
      <c r="C131" s="57">
        <f>IF(B131='Scoring Keys'!$B$4,'Scoring Keys'!$D$4,IF(B131='Scoring Keys'!$B$5,'Scoring Keys'!$D$5,IF(B131='Scoring Keys'!$B$6,'Scoring Keys'!$D$6,IF(B131='Scoring Keys'!$B$7,'Scoring Keys'!$D$7,0))))</f>
        <v>0.9</v>
      </c>
      <c r="D131" s="127" t="s">
        <v>1766</v>
      </c>
      <c r="E131" s="57">
        <f>IF(D131='Scoring Keys'!$B$12,'Scoring Keys'!$D$12,IF(D131='Scoring Keys'!$B$13,'Scoring Keys'!$D$13,IF(D131='Scoring Keys'!$B$14,'Scoring Keys'!$D$14,IF(D131='Scoring Keys'!$B$15,'Scoring Keys'!$D$15,IF(D131='Scoring Keys'!$B$16,'Scoring Keys'!$D$16,0)))))</f>
        <v>0</v>
      </c>
      <c r="F131" s="57">
        <f t="shared" si="9"/>
        <v>0</v>
      </c>
      <c r="G131" s="136"/>
      <c r="H131" s="10" t="b">
        <f>OR(AND(C131='Scoring Keys'!$D$4,E131='Scoring Keys'!$D$14),AND(C131='Scoring Keys'!$D$4,E131='Scoring Keys'!$D$16),AND(C131='Scoring Keys'!$D$4,E131='Scoring Keys'!$D$17))</f>
        <v>0</v>
      </c>
      <c r="I131" s="10" t="b">
        <f>NOT(D131='Scoring Keys'!$B$18)</f>
        <v>0</v>
      </c>
      <c r="J131" s="150">
        <f t="shared" si="10"/>
        <v>1</v>
      </c>
      <c r="K131" s="150">
        <f t="shared" si="11"/>
        <v>0</v>
      </c>
    </row>
    <row r="132" spans="1:11" ht="30" customHeight="1">
      <c r="A132" s="11" t="s">
        <v>1076</v>
      </c>
      <c r="B132" s="137" t="s">
        <v>1713</v>
      </c>
      <c r="C132" s="57">
        <f>IF(B132='Scoring Keys'!$B$4,'Scoring Keys'!$D$4,IF(B132='Scoring Keys'!$B$5,'Scoring Keys'!$D$5,IF(B132='Scoring Keys'!$B$6,'Scoring Keys'!$D$6,IF(B132='Scoring Keys'!$B$7,'Scoring Keys'!$D$7,0))))</f>
        <v>0.9</v>
      </c>
      <c r="D132" s="127" t="s">
        <v>1766</v>
      </c>
      <c r="E132" s="57">
        <f>IF(D132='Scoring Keys'!$B$12,'Scoring Keys'!$D$12,IF(D132='Scoring Keys'!$B$13,'Scoring Keys'!$D$13,IF(D132='Scoring Keys'!$B$14,'Scoring Keys'!$D$14,IF(D132='Scoring Keys'!$B$15,'Scoring Keys'!$D$15,IF(D132='Scoring Keys'!$B$16,'Scoring Keys'!$D$16,0)))))</f>
        <v>0</v>
      </c>
      <c r="F132" s="57">
        <f t="shared" si="9"/>
        <v>0</v>
      </c>
      <c r="G132" s="136"/>
      <c r="H132" s="10" t="b">
        <f>OR(AND(C132='Scoring Keys'!$D$4,E132='Scoring Keys'!$D$14),AND(C132='Scoring Keys'!$D$4,E132='Scoring Keys'!$D$16),AND(C132='Scoring Keys'!$D$4,E132='Scoring Keys'!$D$17))</f>
        <v>0</v>
      </c>
      <c r="I132" s="10" t="b">
        <f>NOT(D132='Scoring Keys'!$B$18)</f>
        <v>0</v>
      </c>
      <c r="J132" s="150">
        <f t="shared" si="10"/>
        <v>1</v>
      </c>
      <c r="K132" s="150">
        <f t="shared" si="11"/>
        <v>0</v>
      </c>
    </row>
    <row r="133" spans="1:11" ht="30" customHeight="1">
      <c r="A133" s="11" t="s">
        <v>1077</v>
      </c>
      <c r="B133" s="137" t="s">
        <v>1713</v>
      </c>
      <c r="C133" s="57">
        <f>IF(B133='Scoring Keys'!$B$4,'Scoring Keys'!$D$4,IF(B133='Scoring Keys'!$B$5,'Scoring Keys'!$D$5,IF(B133='Scoring Keys'!$B$6,'Scoring Keys'!$D$6,IF(B133='Scoring Keys'!$B$7,'Scoring Keys'!$D$7,0))))</f>
        <v>0.9</v>
      </c>
      <c r="D133" s="127" t="s">
        <v>1766</v>
      </c>
      <c r="E133" s="57">
        <f>IF(D133='Scoring Keys'!$B$12,'Scoring Keys'!$D$12,IF(D133='Scoring Keys'!$B$13,'Scoring Keys'!$D$13,IF(D133='Scoring Keys'!$B$14,'Scoring Keys'!$D$14,IF(D133='Scoring Keys'!$B$15,'Scoring Keys'!$D$15,IF(D133='Scoring Keys'!$B$16,'Scoring Keys'!$D$16,0)))))</f>
        <v>0</v>
      </c>
      <c r="F133" s="57">
        <f t="shared" si="9"/>
        <v>0</v>
      </c>
      <c r="G133" s="136"/>
      <c r="H133" s="10" t="b">
        <f>OR(AND(C133='Scoring Keys'!$D$4,E133='Scoring Keys'!$D$14),AND(C133='Scoring Keys'!$D$4,E133='Scoring Keys'!$D$16),AND(C133='Scoring Keys'!$D$4,E133='Scoring Keys'!$D$17))</f>
        <v>0</v>
      </c>
      <c r="I133" s="10" t="b">
        <f>NOT(D133='Scoring Keys'!$B$18)</f>
        <v>0</v>
      </c>
      <c r="J133" s="150">
        <f t="shared" si="10"/>
        <v>1</v>
      </c>
      <c r="K133" s="150">
        <f t="shared" si="11"/>
        <v>0</v>
      </c>
    </row>
    <row r="134" spans="1:11" ht="30" customHeight="1">
      <c r="A134" s="11" t="s">
        <v>1078</v>
      </c>
      <c r="B134" s="137" t="s">
        <v>1713</v>
      </c>
      <c r="C134" s="57">
        <f>IF(B134='Scoring Keys'!$B$4,'Scoring Keys'!$D$4,IF(B134='Scoring Keys'!$B$5,'Scoring Keys'!$D$5,IF(B134='Scoring Keys'!$B$6,'Scoring Keys'!$D$6,IF(B134='Scoring Keys'!$B$7,'Scoring Keys'!$D$7,0))))</f>
        <v>0.9</v>
      </c>
      <c r="D134" s="127" t="s">
        <v>1766</v>
      </c>
      <c r="E134" s="57">
        <f>IF(D134='Scoring Keys'!$B$12,'Scoring Keys'!$D$12,IF(D134='Scoring Keys'!$B$13,'Scoring Keys'!$D$13,IF(D134='Scoring Keys'!$B$14,'Scoring Keys'!$D$14,IF(D134='Scoring Keys'!$B$15,'Scoring Keys'!$D$15,IF(D134='Scoring Keys'!$B$16,'Scoring Keys'!$D$16,0)))))</f>
        <v>0</v>
      </c>
      <c r="F134" s="57">
        <f t="shared" si="9"/>
        <v>0</v>
      </c>
      <c r="G134" s="136"/>
      <c r="H134" s="10" t="b">
        <f>OR(AND(C134='Scoring Keys'!$D$4,E134='Scoring Keys'!$D$14),AND(C134='Scoring Keys'!$D$4,E134='Scoring Keys'!$D$16),AND(C134='Scoring Keys'!$D$4,E134='Scoring Keys'!$D$17))</f>
        <v>0</v>
      </c>
      <c r="I134" s="10" t="b">
        <f>NOT(D134='Scoring Keys'!$B$18)</f>
        <v>0</v>
      </c>
      <c r="J134" s="150">
        <f t="shared" si="10"/>
        <v>1</v>
      </c>
      <c r="K134" s="150">
        <f t="shared" si="11"/>
        <v>0</v>
      </c>
    </row>
    <row r="135" spans="1:11" ht="30" customHeight="1">
      <c r="A135" s="11" t="s">
        <v>1079</v>
      </c>
      <c r="B135" s="137" t="s">
        <v>1713</v>
      </c>
      <c r="C135" s="57">
        <f>IF(B135='Scoring Keys'!$B$4,'Scoring Keys'!$D$4,IF(B135='Scoring Keys'!$B$5,'Scoring Keys'!$D$5,IF(B135='Scoring Keys'!$B$6,'Scoring Keys'!$D$6,IF(B135='Scoring Keys'!$B$7,'Scoring Keys'!$D$7,0))))</f>
        <v>0.9</v>
      </c>
      <c r="D135" s="127" t="s">
        <v>1766</v>
      </c>
      <c r="E135" s="57">
        <f>IF(D135='Scoring Keys'!$B$12,'Scoring Keys'!$D$12,IF(D135='Scoring Keys'!$B$13,'Scoring Keys'!$D$13,IF(D135='Scoring Keys'!$B$14,'Scoring Keys'!$D$14,IF(D135='Scoring Keys'!$B$15,'Scoring Keys'!$D$15,IF(D135='Scoring Keys'!$B$16,'Scoring Keys'!$D$16,0)))))</f>
        <v>0</v>
      </c>
      <c r="F135" s="57">
        <f t="shared" si="9"/>
        <v>0</v>
      </c>
      <c r="G135" s="136"/>
      <c r="H135" s="10" t="b">
        <f>OR(AND(C135='Scoring Keys'!$D$4,E135='Scoring Keys'!$D$14),AND(C135='Scoring Keys'!$D$4,E135='Scoring Keys'!$D$16),AND(C135='Scoring Keys'!$D$4,E135='Scoring Keys'!$D$17))</f>
        <v>0</v>
      </c>
      <c r="I135" s="10" t="b">
        <f>NOT(D135='Scoring Keys'!$B$18)</f>
        <v>0</v>
      </c>
      <c r="J135" s="150">
        <f t="shared" si="10"/>
        <v>1</v>
      </c>
      <c r="K135" s="150">
        <f t="shared" si="11"/>
        <v>0</v>
      </c>
    </row>
    <row r="136" spans="1:11" ht="30" customHeight="1">
      <c r="A136" s="14" t="s">
        <v>553</v>
      </c>
      <c r="B136" s="137" t="s">
        <v>1713</v>
      </c>
      <c r="C136" s="57">
        <f>IF(B136='Scoring Keys'!$B$4,'Scoring Keys'!$D$4,IF(B136='Scoring Keys'!$B$5,'Scoring Keys'!$D$5,IF(B136='Scoring Keys'!$B$6,'Scoring Keys'!$D$6,IF(B136='Scoring Keys'!$B$7,'Scoring Keys'!$D$7,0))))</f>
        <v>0.9</v>
      </c>
      <c r="D136" s="127" t="s">
        <v>1766</v>
      </c>
      <c r="E136" s="57">
        <f>IF(D136='Scoring Keys'!$B$12,'Scoring Keys'!$D$12,IF(D136='Scoring Keys'!$B$13,'Scoring Keys'!$D$13,IF(D136='Scoring Keys'!$B$14,'Scoring Keys'!$D$14,IF(D136='Scoring Keys'!$B$15,'Scoring Keys'!$D$15,IF(D136='Scoring Keys'!$B$16,'Scoring Keys'!$D$16,0)))))</f>
        <v>0</v>
      </c>
      <c r="F136" s="57">
        <f t="shared" si="9"/>
        <v>0</v>
      </c>
      <c r="G136" s="136"/>
      <c r="H136" s="10" t="b">
        <f>OR(AND(C136='Scoring Keys'!$D$4,E136='Scoring Keys'!$D$14),AND(C136='Scoring Keys'!$D$4,E136='Scoring Keys'!$D$16),AND(C136='Scoring Keys'!$D$4,E136='Scoring Keys'!$D$17))</f>
        <v>0</v>
      </c>
      <c r="I136" s="10" t="b">
        <f>NOT(D136='Scoring Keys'!$B$18)</f>
        <v>0</v>
      </c>
      <c r="J136" s="150">
        <f t="shared" si="10"/>
        <v>1</v>
      </c>
      <c r="K136" s="150">
        <f t="shared" si="11"/>
        <v>0</v>
      </c>
    </row>
    <row r="137" spans="1:11" ht="30" customHeight="1">
      <c r="A137" s="11" t="s">
        <v>1080</v>
      </c>
      <c r="B137" s="137" t="s">
        <v>1713</v>
      </c>
      <c r="C137" s="57">
        <f>IF(B137='Scoring Keys'!$B$4,'Scoring Keys'!$D$4,IF(B137='Scoring Keys'!$B$5,'Scoring Keys'!$D$5,IF(B137='Scoring Keys'!$B$6,'Scoring Keys'!$D$6,IF(B137='Scoring Keys'!$B$7,'Scoring Keys'!$D$7,0))))</f>
        <v>0.9</v>
      </c>
      <c r="D137" s="127" t="s">
        <v>1766</v>
      </c>
      <c r="E137" s="57">
        <f>IF(D137='Scoring Keys'!$B$12,'Scoring Keys'!$D$12,IF(D137='Scoring Keys'!$B$13,'Scoring Keys'!$D$13,IF(D137='Scoring Keys'!$B$14,'Scoring Keys'!$D$14,IF(D137='Scoring Keys'!$B$15,'Scoring Keys'!$D$15,IF(D137='Scoring Keys'!$B$16,'Scoring Keys'!$D$16,0)))))</f>
        <v>0</v>
      </c>
      <c r="F137" s="57">
        <f t="shared" si="9"/>
        <v>0</v>
      </c>
      <c r="G137" s="136"/>
      <c r="H137" s="10" t="b">
        <f>OR(AND(C137='Scoring Keys'!$D$4,E137='Scoring Keys'!$D$14),AND(C137='Scoring Keys'!$D$4,E137='Scoring Keys'!$D$16),AND(C137='Scoring Keys'!$D$4,E137='Scoring Keys'!$D$17))</f>
        <v>0</v>
      </c>
      <c r="I137" s="10" t="b">
        <f>NOT(D137='Scoring Keys'!$B$18)</f>
        <v>0</v>
      </c>
      <c r="J137" s="150">
        <f t="shared" si="10"/>
        <v>1</v>
      </c>
      <c r="K137" s="150">
        <f t="shared" si="11"/>
        <v>0</v>
      </c>
    </row>
    <row r="138" spans="1:11" ht="30" customHeight="1">
      <c r="A138" s="11" t="s">
        <v>1081</v>
      </c>
      <c r="B138" s="137" t="s">
        <v>1713</v>
      </c>
      <c r="C138" s="57">
        <f>IF(B138='Scoring Keys'!$B$4,'Scoring Keys'!$D$4,IF(B138='Scoring Keys'!$B$5,'Scoring Keys'!$D$5,IF(B138='Scoring Keys'!$B$6,'Scoring Keys'!$D$6,IF(B138='Scoring Keys'!$B$7,'Scoring Keys'!$D$7,0))))</f>
        <v>0.9</v>
      </c>
      <c r="D138" s="127" t="s">
        <v>1766</v>
      </c>
      <c r="E138" s="57">
        <f>IF(D138='Scoring Keys'!$B$12,'Scoring Keys'!$D$12,IF(D138='Scoring Keys'!$B$13,'Scoring Keys'!$D$13,IF(D138='Scoring Keys'!$B$14,'Scoring Keys'!$D$14,IF(D138='Scoring Keys'!$B$15,'Scoring Keys'!$D$15,IF(D138='Scoring Keys'!$B$16,'Scoring Keys'!$D$16,0)))))</f>
        <v>0</v>
      </c>
      <c r="F138" s="57">
        <f t="shared" si="9"/>
        <v>0</v>
      </c>
      <c r="G138" s="136"/>
      <c r="H138" s="10" t="b">
        <f>OR(AND(C138='Scoring Keys'!$D$4,E138='Scoring Keys'!$D$14),AND(C138='Scoring Keys'!$D$4,E138='Scoring Keys'!$D$16),AND(C138='Scoring Keys'!$D$4,E138='Scoring Keys'!$D$17))</f>
        <v>0</v>
      </c>
      <c r="I138" s="10" t="b">
        <f>NOT(D138='Scoring Keys'!$B$18)</f>
        <v>0</v>
      </c>
      <c r="J138" s="150">
        <f t="shared" si="10"/>
        <v>1</v>
      </c>
      <c r="K138" s="150">
        <f t="shared" si="11"/>
        <v>0</v>
      </c>
    </row>
    <row r="139" spans="1:11" ht="38.25">
      <c r="A139" s="14" t="s">
        <v>965</v>
      </c>
      <c r="B139" s="137" t="s">
        <v>1713</v>
      </c>
      <c r="C139" s="57">
        <f>IF(B139='Scoring Keys'!$B$4,'Scoring Keys'!$D$4,IF(B139='Scoring Keys'!$B$5,'Scoring Keys'!$D$5,IF(B139='Scoring Keys'!$B$6,'Scoring Keys'!$D$6,IF(B139='Scoring Keys'!$B$7,'Scoring Keys'!$D$7,0))))</f>
        <v>0.9</v>
      </c>
      <c r="D139" s="127" t="s">
        <v>1766</v>
      </c>
      <c r="E139" s="57">
        <f>IF(D139='Scoring Keys'!$B$12,'Scoring Keys'!$D$12,IF(D139='Scoring Keys'!$B$13,'Scoring Keys'!$D$13,IF(D139='Scoring Keys'!$B$14,'Scoring Keys'!$D$14,IF(D139='Scoring Keys'!$B$15,'Scoring Keys'!$D$15,IF(D139='Scoring Keys'!$B$16,'Scoring Keys'!$D$16,0)))))</f>
        <v>0</v>
      </c>
      <c r="F139" s="57">
        <f t="shared" si="9"/>
        <v>0</v>
      </c>
      <c r="G139" s="136"/>
      <c r="H139" s="10" t="b">
        <f>OR(AND(C139='Scoring Keys'!$D$4,E139='Scoring Keys'!$D$14),AND(C139='Scoring Keys'!$D$4,E139='Scoring Keys'!$D$16),AND(C139='Scoring Keys'!$D$4,E139='Scoring Keys'!$D$17))</f>
        <v>0</v>
      </c>
      <c r="I139" s="10" t="b">
        <f>NOT(D139='Scoring Keys'!$B$18)</f>
        <v>0</v>
      </c>
      <c r="J139" s="150">
        <f t="shared" si="10"/>
        <v>1</v>
      </c>
      <c r="K139" s="150">
        <f t="shared" si="11"/>
        <v>0</v>
      </c>
    </row>
    <row r="140" spans="1:11" ht="38.25">
      <c r="A140" s="14" t="s">
        <v>966</v>
      </c>
      <c r="B140" s="137" t="s">
        <v>600</v>
      </c>
      <c r="C140" s="57">
        <f>IF(B140='Scoring Keys'!$B$4,'Scoring Keys'!$D$4,IF(B140='Scoring Keys'!$B$5,'Scoring Keys'!$D$5,IF(B140='Scoring Keys'!$B$6,'Scoring Keys'!$D$6,IF(B140='Scoring Keys'!$B$7,'Scoring Keys'!$D$7,0))))</f>
        <v>1</v>
      </c>
      <c r="D140" s="127" t="s">
        <v>1766</v>
      </c>
      <c r="E140" s="57">
        <f>IF(D140='Scoring Keys'!$B$12,'Scoring Keys'!$D$12,IF(D140='Scoring Keys'!$B$13,'Scoring Keys'!$D$13,IF(D140='Scoring Keys'!$B$14,'Scoring Keys'!$D$14,IF(D140='Scoring Keys'!$B$15,'Scoring Keys'!$D$15,IF(D140='Scoring Keys'!$B$16,'Scoring Keys'!$D$16,0)))))</f>
        <v>0</v>
      </c>
      <c r="F140" s="57">
        <f t="shared" si="9"/>
        <v>0</v>
      </c>
      <c r="G140" s="136"/>
      <c r="H140" s="10" t="b">
        <f>OR(AND(C140='Scoring Keys'!$D$4,E140='Scoring Keys'!$D$14),AND(C140='Scoring Keys'!$D$4,E140='Scoring Keys'!$D$16),AND(C140='Scoring Keys'!$D$4,E140='Scoring Keys'!$D$17))</f>
        <v>1</v>
      </c>
      <c r="I140" s="10" t="b">
        <f>NOT(D140='Scoring Keys'!$B$18)</f>
        <v>0</v>
      </c>
      <c r="J140" s="150">
        <f t="shared" si="10"/>
        <v>1</v>
      </c>
      <c r="K140" s="150">
        <f t="shared" si="11"/>
        <v>0</v>
      </c>
    </row>
    <row r="141" spans="1:11" ht="30" customHeight="1">
      <c r="A141" s="11" t="s">
        <v>1082</v>
      </c>
      <c r="B141" s="137" t="s">
        <v>600</v>
      </c>
      <c r="C141" s="57">
        <f>IF(B141='Scoring Keys'!$B$4,'Scoring Keys'!$D$4,IF(B141='Scoring Keys'!$B$5,'Scoring Keys'!$D$5,IF(B141='Scoring Keys'!$B$6,'Scoring Keys'!$D$6,IF(B141='Scoring Keys'!$B$7,'Scoring Keys'!$D$7,0))))</f>
        <v>1</v>
      </c>
      <c r="D141" s="127" t="s">
        <v>1766</v>
      </c>
      <c r="E141" s="57">
        <f>IF(D141='Scoring Keys'!$B$12,'Scoring Keys'!$D$12,IF(D141='Scoring Keys'!$B$13,'Scoring Keys'!$D$13,IF(D141='Scoring Keys'!$B$14,'Scoring Keys'!$D$14,IF(D141='Scoring Keys'!$B$15,'Scoring Keys'!$D$15,IF(D141='Scoring Keys'!$B$16,'Scoring Keys'!$D$16,0)))))</f>
        <v>0</v>
      </c>
      <c r="F141" s="57">
        <f t="shared" si="9"/>
        <v>0</v>
      </c>
      <c r="G141" s="136"/>
      <c r="H141" s="10" t="b">
        <f>OR(AND(C141='Scoring Keys'!$D$4,E141='Scoring Keys'!$D$14),AND(C141='Scoring Keys'!$D$4,E141='Scoring Keys'!$D$16),AND(C141='Scoring Keys'!$D$4,E141='Scoring Keys'!$D$17))</f>
        <v>1</v>
      </c>
      <c r="I141" s="10" t="b">
        <f>NOT(D141='Scoring Keys'!$B$18)</f>
        <v>0</v>
      </c>
      <c r="J141" s="150">
        <f t="shared" si="10"/>
        <v>1</v>
      </c>
      <c r="K141" s="150">
        <f t="shared" si="11"/>
        <v>0</v>
      </c>
    </row>
    <row r="142" spans="1:11" ht="30" customHeight="1">
      <c r="A142" s="11" t="s">
        <v>1083</v>
      </c>
      <c r="B142" s="137" t="s">
        <v>600</v>
      </c>
      <c r="C142" s="57">
        <f>IF(B142='Scoring Keys'!$B$4,'Scoring Keys'!$D$4,IF(B142='Scoring Keys'!$B$5,'Scoring Keys'!$D$5,IF(B142='Scoring Keys'!$B$6,'Scoring Keys'!$D$6,IF(B142='Scoring Keys'!$B$7,'Scoring Keys'!$D$7,0))))</f>
        <v>1</v>
      </c>
      <c r="D142" s="127" t="s">
        <v>1766</v>
      </c>
      <c r="E142" s="57">
        <f>IF(D142='Scoring Keys'!$B$12,'Scoring Keys'!$D$12,IF(D142='Scoring Keys'!$B$13,'Scoring Keys'!$D$13,IF(D142='Scoring Keys'!$B$14,'Scoring Keys'!$D$14,IF(D142='Scoring Keys'!$B$15,'Scoring Keys'!$D$15,IF(D142='Scoring Keys'!$B$16,'Scoring Keys'!$D$16,0)))))</f>
        <v>0</v>
      </c>
      <c r="F142" s="57">
        <f t="shared" si="9"/>
        <v>0</v>
      </c>
      <c r="G142" s="136"/>
      <c r="H142" s="10" t="b">
        <f>OR(AND(C142='Scoring Keys'!$D$4,E142='Scoring Keys'!$D$14),AND(C142='Scoring Keys'!$D$4,E142='Scoring Keys'!$D$16),AND(C142='Scoring Keys'!$D$4,E142='Scoring Keys'!$D$17))</f>
        <v>1</v>
      </c>
      <c r="I142" s="10" t="b">
        <f>NOT(D142='Scoring Keys'!$B$18)</f>
        <v>0</v>
      </c>
      <c r="J142" s="150">
        <f t="shared" si="10"/>
        <v>1</v>
      </c>
      <c r="K142" s="150">
        <f t="shared" si="11"/>
        <v>0</v>
      </c>
    </row>
    <row r="143" spans="1:11" ht="30" customHeight="1">
      <c r="A143" s="11" t="s">
        <v>1084</v>
      </c>
      <c r="B143" s="137" t="s">
        <v>600</v>
      </c>
      <c r="C143" s="57">
        <f>IF(B143='Scoring Keys'!$B$4,'Scoring Keys'!$D$4,IF(B143='Scoring Keys'!$B$5,'Scoring Keys'!$D$5,IF(B143='Scoring Keys'!$B$6,'Scoring Keys'!$D$6,IF(B143='Scoring Keys'!$B$7,'Scoring Keys'!$D$7,0))))</f>
        <v>1</v>
      </c>
      <c r="D143" s="127" t="s">
        <v>1766</v>
      </c>
      <c r="E143" s="57">
        <f>IF(D143='Scoring Keys'!$B$12,'Scoring Keys'!$D$12,IF(D143='Scoring Keys'!$B$13,'Scoring Keys'!$D$13,IF(D143='Scoring Keys'!$B$14,'Scoring Keys'!$D$14,IF(D143='Scoring Keys'!$B$15,'Scoring Keys'!$D$15,IF(D143='Scoring Keys'!$B$16,'Scoring Keys'!$D$16,0)))))</f>
        <v>0</v>
      </c>
      <c r="F143" s="57">
        <f t="shared" si="9"/>
        <v>0</v>
      </c>
      <c r="G143" s="136"/>
      <c r="H143" s="10" t="b">
        <f>OR(AND(C143='Scoring Keys'!$D$4,E143='Scoring Keys'!$D$14),AND(C143='Scoring Keys'!$D$4,E143='Scoring Keys'!$D$16),AND(C143='Scoring Keys'!$D$4,E143='Scoring Keys'!$D$17))</f>
        <v>1</v>
      </c>
      <c r="I143" s="10" t="b">
        <f>NOT(D143='Scoring Keys'!$B$18)</f>
        <v>0</v>
      </c>
      <c r="J143" s="150">
        <f t="shared" si="10"/>
        <v>1</v>
      </c>
      <c r="K143" s="150">
        <f t="shared" si="11"/>
        <v>0</v>
      </c>
    </row>
    <row r="144" spans="1:11" ht="38.25">
      <c r="A144" s="11" t="s">
        <v>1085</v>
      </c>
      <c r="B144" s="137" t="s">
        <v>1713</v>
      </c>
      <c r="C144" s="57">
        <f>IF(B144='Scoring Keys'!$B$4,'Scoring Keys'!$D$4,IF(B144='Scoring Keys'!$B$5,'Scoring Keys'!$D$5,IF(B144='Scoring Keys'!$B$6,'Scoring Keys'!$D$6,IF(B144='Scoring Keys'!$B$7,'Scoring Keys'!$D$7,0))))</f>
        <v>0.9</v>
      </c>
      <c r="D144" s="127" t="s">
        <v>1766</v>
      </c>
      <c r="E144" s="57">
        <f>IF(D144='Scoring Keys'!$B$12,'Scoring Keys'!$D$12,IF(D144='Scoring Keys'!$B$13,'Scoring Keys'!$D$13,IF(D144='Scoring Keys'!$B$14,'Scoring Keys'!$D$14,IF(D144='Scoring Keys'!$B$15,'Scoring Keys'!$D$15,IF(D144='Scoring Keys'!$B$16,'Scoring Keys'!$D$16,0)))))</f>
        <v>0</v>
      </c>
      <c r="F144" s="57">
        <f t="shared" si="9"/>
        <v>0</v>
      </c>
      <c r="G144" s="136"/>
      <c r="H144" s="10" t="b">
        <f>OR(AND(C144='Scoring Keys'!$D$4,E144='Scoring Keys'!$D$14),AND(C144='Scoring Keys'!$D$4,E144='Scoring Keys'!$D$16),AND(C144='Scoring Keys'!$D$4,E144='Scoring Keys'!$D$17))</f>
        <v>0</v>
      </c>
      <c r="I144" s="10" t="b">
        <f>NOT(D144='Scoring Keys'!$B$18)</f>
        <v>0</v>
      </c>
      <c r="J144" s="150">
        <f t="shared" si="10"/>
        <v>1</v>
      </c>
      <c r="K144" s="150">
        <f t="shared" si="11"/>
        <v>0</v>
      </c>
    </row>
    <row r="145" spans="1:11" ht="30" customHeight="1">
      <c r="A145" s="14" t="s">
        <v>554</v>
      </c>
      <c r="B145" s="137" t="s">
        <v>1713</v>
      </c>
      <c r="C145" s="57">
        <f>IF(B145='Scoring Keys'!$B$4,'Scoring Keys'!$D$4,IF(B145='Scoring Keys'!$B$5,'Scoring Keys'!$D$5,IF(B145='Scoring Keys'!$B$6,'Scoring Keys'!$D$6,IF(B145='Scoring Keys'!$B$7,'Scoring Keys'!$D$7,0))))</f>
        <v>0.9</v>
      </c>
      <c r="D145" s="127" t="s">
        <v>1766</v>
      </c>
      <c r="E145" s="57">
        <f>IF(D145='Scoring Keys'!$B$12,'Scoring Keys'!$D$12,IF(D145='Scoring Keys'!$B$13,'Scoring Keys'!$D$13,IF(D145='Scoring Keys'!$B$14,'Scoring Keys'!$D$14,IF(D145='Scoring Keys'!$B$15,'Scoring Keys'!$D$15,IF(D145='Scoring Keys'!$B$16,'Scoring Keys'!$D$16,0)))))</f>
        <v>0</v>
      </c>
      <c r="F145" s="57">
        <f t="shared" si="9"/>
        <v>0</v>
      </c>
      <c r="G145" s="136"/>
      <c r="H145" s="10" t="b">
        <f>OR(AND(C145='Scoring Keys'!$D$4,E145='Scoring Keys'!$D$14),AND(C145='Scoring Keys'!$D$4,E145='Scoring Keys'!$D$16),AND(C145='Scoring Keys'!$D$4,E145='Scoring Keys'!$D$17))</f>
        <v>0</v>
      </c>
      <c r="I145" s="10" t="b">
        <f>NOT(D145='Scoring Keys'!$B$18)</f>
        <v>0</v>
      </c>
      <c r="J145" s="150">
        <f t="shared" si="10"/>
        <v>1</v>
      </c>
      <c r="K145" s="150">
        <f t="shared" si="11"/>
        <v>0</v>
      </c>
    </row>
    <row r="146" spans="1:11" ht="51">
      <c r="A146" s="11" t="s">
        <v>1086</v>
      </c>
      <c r="B146" s="137" t="s">
        <v>1713</v>
      </c>
      <c r="C146" s="57">
        <f>IF(B146='Scoring Keys'!$B$4,'Scoring Keys'!$D$4,IF(B146='Scoring Keys'!$B$5,'Scoring Keys'!$D$5,IF(B146='Scoring Keys'!$B$6,'Scoring Keys'!$D$6,IF(B146='Scoring Keys'!$B$7,'Scoring Keys'!$D$7,0))))</f>
        <v>0.9</v>
      </c>
      <c r="D146" s="127" t="s">
        <v>1766</v>
      </c>
      <c r="E146" s="57">
        <f>IF(D146='Scoring Keys'!$B$12,'Scoring Keys'!$D$12,IF(D146='Scoring Keys'!$B$13,'Scoring Keys'!$D$13,IF(D146='Scoring Keys'!$B$14,'Scoring Keys'!$D$14,IF(D146='Scoring Keys'!$B$15,'Scoring Keys'!$D$15,IF(D146='Scoring Keys'!$B$16,'Scoring Keys'!$D$16,0)))))</f>
        <v>0</v>
      </c>
      <c r="F146" s="57">
        <f t="shared" si="9"/>
        <v>0</v>
      </c>
      <c r="G146" s="136"/>
      <c r="H146" s="10" t="b">
        <f>OR(AND(C146='Scoring Keys'!$D$4,E146='Scoring Keys'!$D$14),AND(C146='Scoring Keys'!$D$4,E146='Scoring Keys'!$D$16),AND(C146='Scoring Keys'!$D$4,E146='Scoring Keys'!$D$17))</f>
        <v>0</v>
      </c>
      <c r="I146" s="10" t="b">
        <f>NOT(D146='Scoring Keys'!$B$18)</f>
        <v>0</v>
      </c>
      <c r="J146" s="150">
        <f t="shared" si="10"/>
        <v>1</v>
      </c>
      <c r="K146" s="150">
        <f t="shared" si="11"/>
        <v>0</v>
      </c>
    </row>
    <row r="147" spans="1:11" ht="38.25">
      <c r="A147" s="11" t="s">
        <v>1087</v>
      </c>
      <c r="B147" s="137" t="s">
        <v>1713</v>
      </c>
      <c r="C147" s="57">
        <f>IF(B147='Scoring Keys'!$B$4,'Scoring Keys'!$D$4,IF(B147='Scoring Keys'!$B$5,'Scoring Keys'!$D$5,IF(B147='Scoring Keys'!$B$6,'Scoring Keys'!$D$6,IF(B147='Scoring Keys'!$B$7,'Scoring Keys'!$D$7,0))))</f>
        <v>0.9</v>
      </c>
      <c r="D147" s="127" t="s">
        <v>1766</v>
      </c>
      <c r="E147" s="57">
        <f>IF(D147='Scoring Keys'!$B$12,'Scoring Keys'!$D$12,IF(D147='Scoring Keys'!$B$13,'Scoring Keys'!$D$13,IF(D147='Scoring Keys'!$B$14,'Scoring Keys'!$D$14,IF(D147='Scoring Keys'!$B$15,'Scoring Keys'!$D$15,IF(D147='Scoring Keys'!$B$16,'Scoring Keys'!$D$16,0)))))</f>
        <v>0</v>
      </c>
      <c r="F147" s="57">
        <f t="shared" si="9"/>
        <v>0</v>
      </c>
      <c r="G147" s="136"/>
      <c r="H147" s="10" t="b">
        <f>OR(AND(C147='Scoring Keys'!$D$4,E147='Scoring Keys'!$D$14),AND(C147='Scoring Keys'!$D$4,E147='Scoring Keys'!$D$16),AND(C147='Scoring Keys'!$D$4,E147='Scoring Keys'!$D$17))</f>
        <v>0</v>
      </c>
      <c r="I147" s="10" t="b">
        <f>NOT(D147='Scoring Keys'!$B$18)</f>
        <v>0</v>
      </c>
      <c r="J147" s="150">
        <f t="shared" si="10"/>
        <v>1</v>
      </c>
      <c r="K147" s="150">
        <f t="shared" si="11"/>
        <v>0</v>
      </c>
    </row>
    <row r="148" spans="1:11" ht="51">
      <c r="A148" s="11" t="s">
        <v>1088</v>
      </c>
      <c r="B148" s="137" t="s">
        <v>1713</v>
      </c>
      <c r="C148" s="57">
        <f>IF(B148='Scoring Keys'!$B$4,'Scoring Keys'!$D$4,IF(B148='Scoring Keys'!$B$5,'Scoring Keys'!$D$5,IF(B148='Scoring Keys'!$B$6,'Scoring Keys'!$D$6,IF(B148='Scoring Keys'!$B$7,'Scoring Keys'!$D$7,0))))</f>
        <v>0.9</v>
      </c>
      <c r="D148" s="127" t="s">
        <v>1766</v>
      </c>
      <c r="E148" s="57">
        <f>IF(D148='Scoring Keys'!$B$12,'Scoring Keys'!$D$12,IF(D148='Scoring Keys'!$B$13,'Scoring Keys'!$D$13,IF(D148='Scoring Keys'!$B$14,'Scoring Keys'!$D$14,IF(D148='Scoring Keys'!$B$15,'Scoring Keys'!$D$15,IF(D148='Scoring Keys'!$B$16,'Scoring Keys'!$D$16,0)))))</f>
        <v>0</v>
      </c>
      <c r="F148" s="57">
        <f t="shared" si="9"/>
        <v>0</v>
      </c>
      <c r="G148" s="136"/>
      <c r="H148" s="10" t="b">
        <f>OR(AND(C148='Scoring Keys'!$D$4,E148='Scoring Keys'!$D$14),AND(C148='Scoring Keys'!$D$4,E148='Scoring Keys'!$D$16),AND(C148='Scoring Keys'!$D$4,E148='Scoring Keys'!$D$17))</f>
        <v>0</v>
      </c>
      <c r="I148" s="10" t="b">
        <f>NOT(D148='Scoring Keys'!$B$18)</f>
        <v>0</v>
      </c>
      <c r="J148" s="150">
        <f t="shared" si="10"/>
        <v>1</v>
      </c>
      <c r="K148" s="150">
        <f t="shared" si="11"/>
        <v>0</v>
      </c>
    </row>
    <row r="149" spans="1:11" ht="30" customHeight="1">
      <c r="A149" s="14" t="s">
        <v>967</v>
      </c>
      <c r="B149" s="137" t="s">
        <v>600</v>
      </c>
      <c r="C149" s="57">
        <f>IF(B149='Scoring Keys'!$B$4,'Scoring Keys'!$D$4,IF(B149='Scoring Keys'!$B$5,'Scoring Keys'!$D$5,IF(B149='Scoring Keys'!$B$6,'Scoring Keys'!$D$6,IF(B149='Scoring Keys'!$B$7,'Scoring Keys'!$D$7,0))))</f>
        <v>1</v>
      </c>
      <c r="D149" s="127" t="s">
        <v>1766</v>
      </c>
      <c r="E149" s="57">
        <f>IF(D149='Scoring Keys'!$B$12,'Scoring Keys'!$D$12,IF(D149='Scoring Keys'!$B$13,'Scoring Keys'!$D$13,IF(D149='Scoring Keys'!$B$14,'Scoring Keys'!$D$14,IF(D149='Scoring Keys'!$B$15,'Scoring Keys'!$D$15,IF(D149='Scoring Keys'!$B$16,'Scoring Keys'!$D$16,0)))))</f>
        <v>0</v>
      </c>
      <c r="F149" s="57">
        <f t="shared" si="9"/>
        <v>0</v>
      </c>
      <c r="G149" s="136"/>
      <c r="H149" s="10" t="b">
        <f>OR(AND(C149='Scoring Keys'!$D$4,E149='Scoring Keys'!$D$14),AND(C149='Scoring Keys'!$D$4,E149='Scoring Keys'!$D$16),AND(C149='Scoring Keys'!$D$4,E149='Scoring Keys'!$D$17))</f>
        <v>1</v>
      </c>
      <c r="I149" s="10" t="b">
        <f>NOT(D149='Scoring Keys'!$B$18)</f>
        <v>0</v>
      </c>
      <c r="J149" s="150">
        <f t="shared" si="10"/>
        <v>1</v>
      </c>
      <c r="K149" s="150">
        <f t="shared" si="11"/>
        <v>0</v>
      </c>
    </row>
    <row r="150" spans="1:11" ht="30" customHeight="1">
      <c r="A150" s="14" t="s">
        <v>555</v>
      </c>
      <c r="B150" s="137" t="s">
        <v>600</v>
      </c>
      <c r="C150" s="57">
        <f>IF(B150='Scoring Keys'!$B$4,'Scoring Keys'!$D$4,IF(B150='Scoring Keys'!$B$5,'Scoring Keys'!$D$5,IF(B150='Scoring Keys'!$B$6,'Scoring Keys'!$D$6,IF(B150='Scoring Keys'!$B$7,'Scoring Keys'!$D$7,0))))</f>
        <v>1</v>
      </c>
      <c r="D150" s="127" t="s">
        <v>1766</v>
      </c>
      <c r="E150" s="57">
        <f>IF(D150='Scoring Keys'!$B$12,'Scoring Keys'!$D$12,IF(D150='Scoring Keys'!$B$13,'Scoring Keys'!$D$13,IF(D150='Scoring Keys'!$B$14,'Scoring Keys'!$D$14,IF(D150='Scoring Keys'!$B$15,'Scoring Keys'!$D$15,IF(D150='Scoring Keys'!$B$16,'Scoring Keys'!$D$16,0)))))</f>
        <v>0</v>
      </c>
      <c r="F150" s="57">
        <f t="shared" si="9"/>
        <v>0</v>
      </c>
      <c r="G150" s="136"/>
      <c r="H150" s="10" t="b">
        <f>OR(AND(C150='Scoring Keys'!$D$4,E150='Scoring Keys'!$D$14),AND(C150='Scoring Keys'!$D$4,E150='Scoring Keys'!$D$16),AND(C150='Scoring Keys'!$D$4,E150='Scoring Keys'!$D$17))</f>
        <v>1</v>
      </c>
      <c r="I150" s="10" t="b">
        <f>NOT(D150='Scoring Keys'!$B$18)</f>
        <v>0</v>
      </c>
      <c r="J150" s="150">
        <f t="shared" si="10"/>
        <v>1</v>
      </c>
      <c r="K150" s="150">
        <f t="shared" si="11"/>
        <v>0</v>
      </c>
    </row>
    <row r="151" spans="1:11" ht="30" customHeight="1">
      <c r="A151" s="14" t="s">
        <v>968</v>
      </c>
      <c r="B151" s="137" t="s">
        <v>600</v>
      </c>
      <c r="C151" s="57">
        <f>IF(B151='Scoring Keys'!$B$4,'Scoring Keys'!$D$4,IF(B151='Scoring Keys'!$B$5,'Scoring Keys'!$D$5,IF(B151='Scoring Keys'!$B$6,'Scoring Keys'!$D$6,IF(B151='Scoring Keys'!$B$7,'Scoring Keys'!$D$7,0))))</f>
        <v>1</v>
      </c>
      <c r="D151" s="127" t="s">
        <v>1766</v>
      </c>
      <c r="E151" s="57">
        <f>IF(D151='Scoring Keys'!$B$12,'Scoring Keys'!$D$12,IF(D151='Scoring Keys'!$B$13,'Scoring Keys'!$D$13,IF(D151='Scoring Keys'!$B$14,'Scoring Keys'!$D$14,IF(D151='Scoring Keys'!$B$15,'Scoring Keys'!$D$15,IF(D151='Scoring Keys'!$B$16,'Scoring Keys'!$D$16,0)))))</f>
        <v>0</v>
      </c>
      <c r="F151" s="57">
        <f t="shared" si="9"/>
        <v>0</v>
      </c>
      <c r="G151" s="136"/>
      <c r="H151" s="10" t="b">
        <f>OR(AND(C151='Scoring Keys'!$D$4,E151='Scoring Keys'!$D$14),AND(C151='Scoring Keys'!$D$4,E151='Scoring Keys'!$D$16),AND(C151='Scoring Keys'!$D$4,E151='Scoring Keys'!$D$17))</f>
        <v>1</v>
      </c>
      <c r="I151" s="10" t="b">
        <f>NOT(D151='Scoring Keys'!$B$18)</f>
        <v>0</v>
      </c>
      <c r="J151" s="150">
        <f t="shared" si="10"/>
        <v>1</v>
      </c>
      <c r="K151" s="150">
        <f t="shared" si="11"/>
        <v>0</v>
      </c>
    </row>
    <row r="152" spans="1:11" ht="46.5" customHeight="1">
      <c r="A152" s="14" t="s">
        <v>556</v>
      </c>
      <c r="B152" s="137" t="s">
        <v>1713</v>
      </c>
      <c r="C152" s="57">
        <f>IF(B152='Scoring Keys'!$B$4,'Scoring Keys'!$D$4,IF(B152='Scoring Keys'!$B$5,'Scoring Keys'!$D$5,IF(B152='Scoring Keys'!$B$6,'Scoring Keys'!$D$6,IF(B152='Scoring Keys'!$B$7,'Scoring Keys'!$D$7,0))))</f>
        <v>0.9</v>
      </c>
      <c r="D152" s="127" t="s">
        <v>1766</v>
      </c>
      <c r="E152" s="57">
        <f>IF(D152='Scoring Keys'!$B$12,'Scoring Keys'!$D$12,IF(D152='Scoring Keys'!$B$13,'Scoring Keys'!$D$13,IF(D152='Scoring Keys'!$B$14,'Scoring Keys'!$D$14,IF(D152='Scoring Keys'!$B$15,'Scoring Keys'!$D$15,IF(D152='Scoring Keys'!$B$16,'Scoring Keys'!$D$16,0)))))</f>
        <v>0</v>
      </c>
      <c r="F152" s="57">
        <f t="shared" si="9"/>
        <v>0</v>
      </c>
      <c r="G152" s="136"/>
      <c r="H152" s="10" t="b">
        <f>OR(AND(C152='Scoring Keys'!$D$4,E152='Scoring Keys'!$D$14),AND(C152='Scoring Keys'!$D$4,E152='Scoring Keys'!$D$16),AND(C152='Scoring Keys'!$D$4,E152='Scoring Keys'!$D$17))</f>
        <v>0</v>
      </c>
      <c r="I152" s="10" t="b">
        <f>NOT(D152='Scoring Keys'!$B$18)</f>
        <v>0</v>
      </c>
      <c r="J152" s="150">
        <f t="shared" si="10"/>
        <v>1</v>
      </c>
      <c r="K152" s="150">
        <f t="shared" si="11"/>
        <v>0</v>
      </c>
    </row>
    <row r="153" spans="1:11" ht="30" customHeight="1">
      <c r="A153" s="11" t="s">
        <v>1089</v>
      </c>
      <c r="B153" s="137" t="s">
        <v>1713</v>
      </c>
      <c r="C153" s="57">
        <f>IF(B153='Scoring Keys'!$B$4,'Scoring Keys'!$D$4,IF(B153='Scoring Keys'!$B$5,'Scoring Keys'!$D$5,IF(B153='Scoring Keys'!$B$6,'Scoring Keys'!$D$6,IF(B153='Scoring Keys'!$B$7,'Scoring Keys'!$D$7,0))))</f>
        <v>0.9</v>
      </c>
      <c r="D153" s="127" t="s">
        <v>1766</v>
      </c>
      <c r="E153" s="57">
        <f>IF(D153='Scoring Keys'!$B$12,'Scoring Keys'!$D$12,IF(D153='Scoring Keys'!$B$13,'Scoring Keys'!$D$13,IF(D153='Scoring Keys'!$B$14,'Scoring Keys'!$D$14,IF(D153='Scoring Keys'!$B$15,'Scoring Keys'!$D$15,IF(D153='Scoring Keys'!$B$16,'Scoring Keys'!$D$16,0)))))</f>
        <v>0</v>
      </c>
      <c r="F153" s="57">
        <f t="shared" si="9"/>
        <v>0</v>
      </c>
      <c r="G153" s="136"/>
      <c r="H153" s="10" t="b">
        <f>OR(AND(C153='Scoring Keys'!$D$4,E153='Scoring Keys'!$D$14),AND(C153='Scoring Keys'!$D$4,E153='Scoring Keys'!$D$16),AND(C153='Scoring Keys'!$D$4,E153='Scoring Keys'!$D$17))</f>
        <v>0</v>
      </c>
      <c r="I153" s="10" t="b">
        <f>NOT(D153='Scoring Keys'!$B$18)</f>
        <v>0</v>
      </c>
      <c r="J153" s="150">
        <f t="shared" si="10"/>
        <v>1</v>
      </c>
      <c r="K153" s="150">
        <f t="shared" si="11"/>
        <v>0</v>
      </c>
    </row>
    <row r="154" spans="1:11" ht="30" customHeight="1">
      <c r="A154" s="11" t="s">
        <v>1090</v>
      </c>
      <c r="B154" s="137" t="s">
        <v>1713</v>
      </c>
      <c r="C154" s="57">
        <f>IF(B154='Scoring Keys'!$B$4,'Scoring Keys'!$D$4,IF(B154='Scoring Keys'!$B$5,'Scoring Keys'!$D$5,IF(B154='Scoring Keys'!$B$6,'Scoring Keys'!$D$6,IF(B154='Scoring Keys'!$B$7,'Scoring Keys'!$D$7,0))))</f>
        <v>0.9</v>
      </c>
      <c r="D154" s="127" t="s">
        <v>1766</v>
      </c>
      <c r="E154" s="57">
        <f>IF(D154='Scoring Keys'!$B$12,'Scoring Keys'!$D$12,IF(D154='Scoring Keys'!$B$13,'Scoring Keys'!$D$13,IF(D154='Scoring Keys'!$B$14,'Scoring Keys'!$D$14,IF(D154='Scoring Keys'!$B$15,'Scoring Keys'!$D$15,IF(D154='Scoring Keys'!$B$16,'Scoring Keys'!$D$16,0)))))</f>
        <v>0</v>
      </c>
      <c r="F154" s="57">
        <f t="shared" si="9"/>
        <v>0</v>
      </c>
      <c r="G154" s="136"/>
      <c r="H154" s="10" t="b">
        <f>OR(AND(C154='Scoring Keys'!$D$4,E154='Scoring Keys'!$D$14),AND(C154='Scoring Keys'!$D$4,E154='Scoring Keys'!$D$16),AND(C154='Scoring Keys'!$D$4,E154='Scoring Keys'!$D$17))</f>
        <v>0</v>
      </c>
      <c r="I154" s="10" t="b">
        <f>NOT(D154='Scoring Keys'!$B$18)</f>
        <v>0</v>
      </c>
      <c r="J154" s="150">
        <f t="shared" si="10"/>
        <v>1</v>
      </c>
      <c r="K154" s="150">
        <f t="shared" si="11"/>
        <v>0</v>
      </c>
    </row>
    <row r="155" spans="1:11" ht="56.25" customHeight="1">
      <c r="A155" s="45" t="s">
        <v>1890</v>
      </c>
      <c r="B155" s="140"/>
      <c r="C155" s="50"/>
      <c r="D155" s="297" t="s">
        <v>1091</v>
      </c>
      <c r="E155" s="258"/>
      <c r="F155" s="258"/>
      <c r="G155" s="259"/>
    </row>
    <row r="156" spans="1:11" ht="30" customHeight="1">
      <c r="A156" s="14" t="s">
        <v>1092</v>
      </c>
      <c r="B156" s="137" t="s">
        <v>600</v>
      </c>
      <c r="C156" s="57">
        <f>IF(B156='Scoring Keys'!$B$4,'Scoring Keys'!$D$4,IF(B156='Scoring Keys'!$B$5,'Scoring Keys'!$D$5,IF(B156='Scoring Keys'!$B$6,'Scoring Keys'!$D$6,IF(B156='Scoring Keys'!$B$7,'Scoring Keys'!$D$7,0))))</f>
        <v>1</v>
      </c>
      <c r="D156" s="127" t="s">
        <v>1766</v>
      </c>
      <c r="E156" s="57">
        <f>IF(D156='Scoring Keys'!$B$12,'Scoring Keys'!$D$12,IF(D156='Scoring Keys'!$B$13,'Scoring Keys'!$D$13,IF(D156='Scoring Keys'!$B$14,'Scoring Keys'!$D$14,IF(D156='Scoring Keys'!$B$15,'Scoring Keys'!$D$15,IF(D156='Scoring Keys'!$B$16,'Scoring Keys'!$D$16,0)))))</f>
        <v>0</v>
      </c>
      <c r="F156" s="57">
        <f t="shared" ref="F156:F205" si="12">C156*E156</f>
        <v>0</v>
      </c>
      <c r="G156" s="136"/>
      <c r="H156" s="10" t="b">
        <f>OR(AND(C156='Scoring Keys'!$D$4,E156='Scoring Keys'!$D$14),AND(C156='Scoring Keys'!$D$4,E156='Scoring Keys'!$D$16),AND(C156='Scoring Keys'!$D$4,E156='Scoring Keys'!$D$17))</f>
        <v>1</v>
      </c>
      <c r="I156" s="10" t="b">
        <f>NOT(D156='Scoring Keys'!$B$18)</f>
        <v>0</v>
      </c>
      <c r="J156" s="150">
        <f t="shared" ref="J156:J205" si="13">IF(I156,0,1)</f>
        <v>1</v>
      </c>
      <c r="K156" s="150">
        <f t="shared" ref="K156:K205" si="14">IF(AND(H156,(I156)),1,0)</f>
        <v>0</v>
      </c>
    </row>
    <row r="157" spans="1:11" ht="51">
      <c r="A157" s="11" t="s">
        <v>1093</v>
      </c>
      <c r="B157" s="137" t="s">
        <v>600</v>
      </c>
      <c r="C157" s="57">
        <f>IF(B157='Scoring Keys'!$B$4,'Scoring Keys'!$D$4,IF(B157='Scoring Keys'!$B$5,'Scoring Keys'!$D$5,IF(B157='Scoring Keys'!$B$6,'Scoring Keys'!$D$6,IF(B157='Scoring Keys'!$B$7,'Scoring Keys'!$D$7,0))))</f>
        <v>1</v>
      </c>
      <c r="D157" s="127" t="s">
        <v>1766</v>
      </c>
      <c r="E157" s="57">
        <f>IF(D157='Scoring Keys'!$B$12,'Scoring Keys'!$D$12,IF(D157='Scoring Keys'!$B$13,'Scoring Keys'!$D$13,IF(D157='Scoring Keys'!$B$14,'Scoring Keys'!$D$14,IF(D157='Scoring Keys'!$B$15,'Scoring Keys'!$D$15,IF(D157='Scoring Keys'!$B$16,'Scoring Keys'!$D$16,0)))))</f>
        <v>0</v>
      </c>
      <c r="F157" s="57">
        <f t="shared" si="12"/>
        <v>0</v>
      </c>
      <c r="G157" s="136"/>
      <c r="H157" s="10" t="b">
        <f>OR(AND(C157='Scoring Keys'!$D$4,E157='Scoring Keys'!$D$14),AND(C157='Scoring Keys'!$D$4,E157='Scoring Keys'!$D$16),AND(C157='Scoring Keys'!$D$4,E157='Scoring Keys'!$D$17))</f>
        <v>1</v>
      </c>
      <c r="I157" s="10" t="b">
        <f>NOT(D157='Scoring Keys'!$B$18)</f>
        <v>0</v>
      </c>
      <c r="J157" s="150">
        <f t="shared" si="13"/>
        <v>1</v>
      </c>
      <c r="K157" s="150">
        <f t="shared" si="14"/>
        <v>0</v>
      </c>
    </row>
    <row r="158" spans="1:11" ht="38.25">
      <c r="A158" s="40" t="s">
        <v>1094</v>
      </c>
      <c r="B158" s="137" t="s">
        <v>1713</v>
      </c>
      <c r="C158" s="57">
        <f>IF(B158='Scoring Keys'!$B$4,'Scoring Keys'!$D$4,IF(B158='Scoring Keys'!$B$5,'Scoring Keys'!$D$5,IF(B158='Scoring Keys'!$B$6,'Scoring Keys'!$D$6,IF(B158='Scoring Keys'!$B$7,'Scoring Keys'!$D$7,0))))</f>
        <v>0.9</v>
      </c>
      <c r="D158" s="127" t="s">
        <v>1766</v>
      </c>
      <c r="E158" s="57">
        <f>IF(D158='Scoring Keys'!$B$12,'Scoring Keys'!$D$12,IF(D158='Scoring Keys'!$B$13,'Scoring Keys'!$D$13,IF(D158='Scoring Keys'!$B$14,'Scoring Keys'!$D$14,IF(D158='Scoring Keys'!$B$15,'Scoring Keys'!$D$15,IF(D158='Scoring Keys'!$B$16,'Scoring Keys'!$D$16,0)))))</f>
        <v>0</v>
      </c>
      <c r="F158" s="57">
        <f t="shared" si="12"/>
        <v>0</v>
      </c>
      <c r="G158" s="136"/>
      <c r="H158" s="10" t="b">
        <f>OR(AND(C158='Scoring Keys'!$D$4,E158='Scoring Keys'!$D$14),AND(C158='Scoring Keys'!$D$4,E158='Scoring Keys'!$D$16),AND(C158='Scoring Keys'!$D$4,E158='Scoring Keys'!$D$17))</f>
        <v>0</v>
      </c>
      <c r="I158" s="10" t="b">
        <f>NOT(D158='Scoring Keys'!$B$18)</f>
        <v>0</v>
      </c>
      <c r="J158" s="150">
        <f t="shared" si="13"/>
        <v>1</v>
      </c>
      <c r="K158" s="150">
        <f t="shared" si="14"/>
        <v>0</v>
      </c>
    </row>
    <row r="159" spans="1:11" ht="38.25">
      <c r="A159" s="11" t="s">
        <v>1095</v>
      </c>
      <c r="B159" s="137" t="s">
        <v>600</v>
      </c>
      <c r="C159" s="57">
        <f>IF(B159='Scoring Keys'!$B$4,'Scoring Keys'!$D$4,IF(B159='Scoring Keys'!$B$5,'Scoring Keys'!$D$5,IF(B159='Scoring Keys'!$B$6,'Scoring Keys'!$D$6,IF(B159='Scoring Keys'!$B$7,'Scoring Keys'!$D$7,0))))</f>
        <v>1</v>
      </c>
      <c r="D159" s="127" t="s">
        <v>1766</v>
      </c>
      <c r="E159" s="57">
        <f>IF(D159='Scoring Keys'!$B$12,'Scoring Keys'!$D$12,IF(D159='Scoring Keys'!$B$13,'Scoring Keys'!$D$13,IF(D159='Scoring Keys'!$B$14,'Scoring Keys'!$D$14,IF(D159='Scoring Keys'!$B$15,'Scoring Keys'!$D$15,IF(D159='Scoring Keys'!$B$16,'Scoring Keys'!$D$16,0)))))</f>
        <v>0</v>
      </c>
      <c r="F159" s="57">
        <f t="shared" si="12"/>
        <v>0</v>
      </c>
      <c r="G159" s="136"/>
      <c r="H159" s="10" t="b">
        <f>OR(AND(C159='Scoring Keys'!$D$4,E159='Scoring Keys'!$D$14),AND(C159='Scoring Keys'!$D$4,E159='Scoring Keys'!$D$16),AND(C159='Scoring Keys'!$D$4,E159='Scoring Keys'!$D$17))</f>
        <v>1</v>
      </c>
      <c r="I159" s="10" t="b">
        <f>NOT(D159='Scoring Keys'!$B$18)</f>
        <v>0</v>
      </c>
      <c r="J159" s="150">
        <f t="shared" si="13"/>
        <v>1</v>
      </c>
      <c r="K159" s="150">
        <f t="shared" si="14"/>
        <v>0</v>
      </c>
    </row>
    <row r="160" spans="1:11" ht="51">
      <c r="A160" s="40" t="s">
        <v>1100</v>
      </c>
      <c r="B160" s="137" t="s">
        <v>600</v>
      </c>
      <c r="C160" s="57">
        <f>IF(B160='Scoring Keys'!$B$4,'Scoring Keys'!$D$4,IF(B160='Scoring Keys'!$B$5,'Scoring Keys'!$D$5,IF(B160='Scoring Keys'!$B$6,'Scoring Keys'!$D$6,IF(B160='Scoring Keys'!$B$7,'Scoring Keys'!$D$7,0))))</f>
        <v>1</v>
      </c>
      <c r="D160" s="127" t="s">
        <v>1766</v>
      </c>
      <c r="E160" s="57">
        <f>IF(D160='Scoring Keys'!$B$12,'Scoring Keys'!$D$12,IF(D160='Scoring Keys'!$B$13,'Scoring Keys'!$D$13,IF(D160='Scoring Keys'!$B$14,'Scoring Keys'!$D$14,IF(D160='Scoring Keys'!$B$15,'Scoring Keys'!$D$15,IF(D160='Scoring Keys'!$B$16,'Scoring Keys'!$D$16,0)))))</f>
        <v>0</v>
      </c>
      <c r="F160" s="57">
        <f t="shared" si="12"/>
        <v>0</v>
      </c>
      <c r="G160" s="136"/>
      <c r="H160" s="10" t="b">
        <f>OR(AND(C160='Scoring Keys'!$D$4,E160='Scoring Keys'!$D$14),AND(C160='Scoring Keys'!$D$4,E160='Scoring Keys'!$D$16),AND(C160='Scoring Keys'!$D$4,E160='Scoring Keys'!$D$17))</f>
        <v>1</v>
      </c>
      <c r="I160" s="10" t="b">
        <f>NOT(D160='Scoring Keys'!$B$18)</f>
        <v>0</v>
      </c>
      <c r="J160" s="150">
        <f t="shared" si="13"/>
        <v>1</v>
      </c>
      <c r="K160" s="150">
        <f t="shared" si="14"/>
        <v>0</v>
      </c>
    </row>
    <row r="161" spans="1:11" ht="30" customHeight="1">
      <c r="A161" s="40" t="s">
        <v>1101</v>
      </c>
      <c r="B161" s="137" t="s">
        <v>600</v>
      </c>
      <c r="C161" s="57">
        <f>IF(B161='Scoring Keys'!$B$4,'Scoring Keys'!$D$4,IF(B161='Scoring Keys'!$B$5,'Scoring Keys'!$D$5,IF(B161='Scoring Keys'!$B$6,'Scoring Keys'!$D$6,IF(B161='Scoring Keys'!$B$7,'Scoring Keys'!$D$7,0))))</f>
        <v>1</v>
      </c>
      <c r="D161" s="127" t="s">
        <v>1766</v>
      </c>
      <c r="E161" s="57">
        <f>IF(D161='Scoring Keys'!$B$12,'Scoring Keys'!$D$12,IF(D161='Scoring Keys'!$B$13,'Scoring Keys'!$D$13,IF(D161='Scoring Keys'!$B$14,'Scoring Keys'!$D$14,IF(D161='Scoring Keys'!$B$15,'Scoring Keys'!$D$15,IF(D161='Scoring Keys'!$B$16,'Scoring Keys'!$D$16,0)))))</f>
        <v>0</v>
      </c>
      <c r="F161" s="57">
        <f t="shared" si="12"/>
        <v>0</v>
      </c>
      <c r="G161" s="136"/>
      <c r="H161" s="10" t="b">
        <f>OR(AND(C161='Scoring Keys'!$D$4,E161='Scoring Keys'!$D$14),AND(C161='Scoring Keys'!$D$4,E161='Scoring Keys'!$D$16),AND(C161='Scoring Keys'!$D$4,E161='Scoring Keys'!$D$17))</f>
        <v>1</v>
      </c>
      <c r="I161" s="10" t="b">
        <f>NOT(D161='Scoring Keys'!$B$18)</f>
        <v>0</v>
      </c>
      <c r="J161" s="150">
        <f t="shared" si="13"/>
        <v>1</v>
      </c>
      <c r="K161" s="150">
        <f t="shared" si="14"/>
        <v>0</v>
      </c>
    </row>
    <row r="162" spans="1:11" ht="30" customHeight="1">
      <c r="A162" s="41" t="s">
        <v>1103</v>
      </c>
      <c r="B162" s="137" t="s">
        <v>600</v>
      </c>
      <c r="C162" s="57">
        <f>IF(B162='Scoring Keys'!$B$4,'Scoring Keys'!$D$4,IF(B162='Scoring Keys'!$B$5,'Scoring Keys'!$D$5,IF(B162='Scoring Keys'!$B$6,'Scoring Keys'!$D$6,IF(B162='Scoring Keys'!$B$7,'Scoring Keys'!$D$7,0))))</f>
        <v>1</v>
      </c>
      <c r="D162" s="127" t="s">
        <v>1766</v>
      </c>
      <c r="E162" s="57">
        <f>IF(D162='Scoring Keys'!$B$12,'Scoring Keys'!$D$12,IF(D162='Scoring Keys'!$B$13,'Scoring Keys'!$D$13,IF(D162='Scoring Keys'!$B$14,'Scoring Keys'!$D$14,IF(D162='Scoring Keys'!$B$15,'Scoring Keys'!$D$15,IF(D162='Scoring Keys'!$B$16,'Scoring Keys'!$D$16,0)))))</f>
        <v>0</v>
      </c>
      <c r="F162" s="57">
        <f t="shared" si="12"/>
        <v>0</v>
      </c>
      <c r="G162" s="136"/>
      <c r="H162" s="10" t="b">
        <f>OR(AND(C162='Scoring Keys'!$D$4,E162='Scoring Keys'!$D$14),AND(C162='Scoring Keys'!$D$4,E162='Scoring Keys'!$D$16),AND(C162='Scoring Keys'!$D$4,E162='Scoring Keys'!$D$17))</f>
        <v>1</v>
      </c>
      <c r="I162" s="10" t="b">
        <f>NOT(D162='Scoring Keys'!$B$18)</f>
        <v>0</v>
      </c>
      <c r="J162" s="150">
        <f t="shared" si="13"/>
        <v>1</v>
      </c>
      <c r="K162" s="150">
        <f t="shared" si="14"/>
        <v>0</v>
      </c>
    </row>
    <row r="163" spans="1:11" ht="30" customHeight="1">
      <c r="A163" s="41" t="s">
        <v>1104</v>
      </c>
      <c r="B163" s="137" t="s">
        <v>1713</v>
      </c>
      <c r="C163" s="57">
        <f>IF(B163='Scoring Keys'!$B$4,'Scoring Keys'!$D$4,IF(B163='Scoring Keys'!$B$5,'Scoring Keys'!$D$5,IF(B163='Scoring Keys'!$B$6,'Scoring Keys'!$D$6,IF(B163='Scoring Keys'!$B$7,'Scoring Keys'!$D$7,0))))</f>
        <v>0.9</v>
      </c>
      <c r="D163" s="127" t="s">
        <v>1766</v>
      </c>
      <c r="E163" s="57">
        <f>IF(D163='Scoring Keys'!$B$12,'Scoring Keys'!$D$12,IF(D163='Scoring Keys'!$B$13,'Scoring Keys'!$D$13,IF(D163='Scoring Keys'!$B$14,'Scoring Keys'!$D$14,IF(D163='Scoring Keys'!$B$15,'Scoring Keys'!$D$15,IF(D163='Scoring Keys'!$B$16,'Scoring Keys'!$D$16,0)))))</f>
        <v>0</v>
      </c>
      <c r="F163" s="57">
        <f t="shared" si="12"/>
        <v>0</v>
      </c>
      <c r="G163" s="136"/>
      <c r="H163" s="10" t="b">
        <f>OR(AND(C163='Scoring Keys'!$D$4,E163='Scoring Keys'!$D$14),AND(C163='Scoring Keys'!$D$4,E163='Scoring Keys'!$D$16),AND(C163='Scoring Keys'!$D$4,E163='Scoring Keys'!$D$17))</f>
        <v>0</v>
      </c>
      <c r="I163" s="10" t="b">
        <f>NOT(D163='Scoring Keys'!$B$18)</f>
        <v>0</v>
      </c>
      <c r="J163" s="150">
        <f t="shared" si="13"/>
        <v>1</v>
      </c>
      <c r="K163" s="150">
        <f t="shared" si="14"/>
        <v>0</v>
      </c>
    </row>
    <row r="164" spans="1:11" ht="76.5">
      <c r="A164" s="41" t="s">
        <v>1105</v>
      </c>
      <c r="B164" s="137" t="s">
        <v>1713</v>
      </c>
      <c r="C164" s="57">
        <f>IF(B164='Scoring Keys'!$B$4,'Scoring Keys'!$D$4,IF(B164='Scoring Keys'!$B$5,'Scoring Keys'!$D$5,IF(B164='Scoring Keys'!$B$6,'Scoring Keys'!$D$6,IF(B164='Scoring Keys'!$B$7,'Scoring Keys'!$D$7,0))))</f>
        <v>0.9</v>
      </c>
      <c r="D164" s="127" t="s">
        <v>1766</v>
      </c>
      <c r="E164" s="57">
        <f>IF(D164='Scoring Keys'!$B$12,'Scoring Keys'!$D$12,IF(D164='Scoring Keys'!$B$13,'Scoring Keys'!$D$13,IF(D164='Scoring Keys'!$B$14,'Scoring Keys'!$D$14,IF(D164='Scoring Keys'!$B$15,'Scoring Keys'!$D$15,IF(D164='Scoring Keys'!$B$16,'Scoring Keys'!$D$16,0)))))</f>
        <v>0</v>
      </c>
      <c r="F164" s="57">
        <f t="shared" si="12"/>
        <v>0</v>
      </c>
      <c r="G164" s="136"/>
      <c r="H164" s="10" t="b">
        <f>OR(AND(C164='Scoring Keys'!$D$4,E164='Scoring Keys'!$D$14),AND(C164='Scoring Keys'!$D$4,E164='Scoring Keys'!$D$16),AND(C164='Scoring Keys'!$D$4,E164='Scoring Keys'!$D$17))</f>
        <v>0</v>
      </c>
      <c r="I164" s="10" t="b">
        <f>NOT(D164='Scoring Keys'!$B$18)</f>
        <v>0</v>
      </c>
      <c r="J164" s="150">
        <f t="shared" si="13"/>
        <v>1</v>
      </c>
      <c r="K164" s="150">
        <f t="shared" si="14"/>
        <v>0</v>
      </c>
    </row>
    <row r="165" spans="1:11" ht="38.25">
      <c r="A165" s="41" t="s">
        <v>1106</v>
      </c>
      <c r="B165" s="137" t="s">
        <v>1713</v>
      </c>
      <c r="C165" s="57">
        <f>IF(B165='Scoring Keys'!$B$4,'Scoring Keys'!$D$4,IF(B165='Scoring Keys'!$B$5,'Scoring Keys'!$D$5,IF(B165='Scoring Keys'!$B$6,'Scoring Keys'!$D$6,IF(B165='Scoring Keys'!$B$7,'Scoring Keys'!$D$7,0))))</f>
        <v>0.9</v>
      </c>
      <c r="D165" s="127" t="s">
        <v>1766</v>
      </c>
      <c r="E165" s="57">
        <f>IF(D165='Scoring Keys'!$B$12,'Scoring Keys'!$D$12,IF(D165='Scoring Keys'!$B$13,'Scoring Keys'!$D$13,IF(D165='Scoring Keys'!$B$14,'Scoring Keys'!$D$14,IF(D165='Scoring Keys'!$B$15,'Scoring Keys'!$D$15,IF(D165='Scoring Keys'!$B$16,'Scoring Keys'!$D$16,0)))))</f>
        <v>0</v>
      </c>
      <c r="F165" s="57">
        <f t="shared" si="12"/>
        <v>0</v>
      </c>
      <c r="G165" s="136"/>
      <c r="H165" s="10" t="b">
        <f>OR(AND(C165='Scoring Keys'!$D$4,E165='Scoring Keys'!$D$14),AND(C165='Scoring Keys'!$D$4,E165='Scoring Keys'!$D$16),AND(C165='Scoring Keys'!$D$4,E165='Scoring Keys'!$D$17))</f>
        <v>0</v>
      </c>
      <c r="I165" s="10" t="b">
        <f>NOT(D165='Scoring Keys'!$B$18)</f>
        <v>0</v>
      </c>
      <c r="J165" s="150">
        <f t="shared" si="13"/>
        <v>1</v>
      </c>
      <c r="K165" s="150">
        <f t="shared" si="14"/>
        <v>0</v>
      </c>
    </row>
    <row r="166" spans="1:11" ht="38.25">
      <c r="A166" s="41" t="s">
        <v>1107</v>
      </c>
      <c r="B166" s="137" t="s">
        <v>600</v>
      </c>
      <c r="C166" s="57">
        <f>IF(B166='Scoring Keys'!$B$4,'Scoring Keys'!$D$4,IF(B166='Scoring Keys'!$B$5,'Scoring Keys'!$D$5,IF(B166='Scoring Keys'!$B$6,'Scoring Keys'!$D$6,IF(B166='Scoring Keys'!$B$7,'Scoring Keys'!$D$7,0))))</f>
        <v>1</v>
      </c>
      <c r="D166" s="127" t="s">
        <v>1766</v>
      </c>
      <c r="E166" s="57">
        <f>IF(D166='Scoring Keys'!$B$12,'Scoring Keys'!$D$12,IF(D166='Scoring Keys'!$B$13,'Scoring Keys'!$D$13,IF(D166='Scoring Keys'!$B$14,'Scoring Keys'!$D$14,IF(D166='Scoring Keys'!$B$15,'Scoring Keys'!$D$15,IF(D166='Scoring Keys'!$B$16,'Scoring Keys'!$D$16,0)))))</f>
        <v>0</v>
      </c>
      <c r="F166" s="57">
        <f t="shared" si="12"/>
        <v>0</v>
      </c>
      <c r="G166" s="136"/>
      <c r="H166" s="10" t="b">
        <f>OR(AND(C166='Scoring Keys'!$D$4,E166='Scoring Keys'!$D$14),AND(C166='Scoring Keys'!$D$4,E166='Scoring Keys'!$D$16),AND(C166='Scoring Keys'!$D$4,E166='Scoring Keys'!$D$17))</f>
        <v>1</v>
      </c>
      <c r="I166" s="10" t="b">
        <f>NOT(D166='Scoring Keys'!$B$18)</f>
        <v>0</v>
      </c>
      <c r="J166" s="150">
        <f t="shared" si="13"/>
        <v>1</v>
      </c>
      <c r="K166" s="150">
        <f t="shared" si="14"/>
        <v>0</v>
      </c>
    </row>
    <row r="167" spans="1:11" s="30" customFormat="1" ht="127.5">
      <c r="A167" s="40" t="s">
        <v>1102</v>
      </c>
      <c r="B167" s="137" t="s">
        <v>1713</v>
      </c>
      <c r="C167" s="57">
        <f>IF(B167='Scoring Keys'!$B$4,'Scoring Keys'!$D$4,IF(B167='Scoring Keys'!$B$5,'Scoring Keys'!$D$5,IF(B167='Scoring Keys'!$B$6,'Scoring Keys'!$D$6,IF(B167='Scoring Keys'!$B$7,'Scoring Keys'!$D$7,0))))</f>
        <v>0.9</v>
      </c>
      <c r="D167" s="127" t="s">
        <v>1766</v>
      </c>
      <c r="E167" s="57">
        <f>IF(D167='Scoring Keys'!$B$12,'Scoring Keys'!$D$12,IF(D167='Scoring Keys'!$B$13,'Scoring Keys'!$D$13,IF(D167='Scoring Keys'!$B$14,'Scoring Keys'!$D$14,IF(D167='Scoring Keys'!$B$15,'Scoring Keys'!$D$15,IF(D167='Scoring Keys'!$B$16,'Scoring Keys'!$D$16,0)))))</f>
        <v>0</v>
      </c>
      <c r="F167" s="57">
        <f t="shared" si="12"/>
        <v>0</v>
      </c>
      <c r="G167" s="136"/>
      <c r="H167" s="10" t="b">
        <f>OR(AND(C167='Scoring Keys'!$D$4,E167='Scoring Keys'!$D$14),AND(C167='Scoring Keys'!$D$4,E167='Scoring Keys'!$D$16),AND(C167='Scoring Keys'!$D$4,E167='Scoring Keys'!$D$17))</f>
        <v>0</v>
      </c>
      <c r="I167" s="10" t="b">
        <f>NOT(D167='Scoring Keys'!$B$18)</f>
        <v>0</v>
      </c>
      <c r="J167" s="150">
        <f t="shared" si="13"/>
        <v>1</v>
      </c>
      <c r="K167" s="150">
        <f t="shared" si="14"/>
        <v>0</v>
      </c>
    </row>
    <row r="168" spans="1:11" s="30" customFormat="1" ht="51">
      <c r="A168" s="11" t="s">
        <v>1096</v>
      </c>
      <c r="B168" s="137" t="s">
        <v>1713</v>
      </c>
      <c r="C168" s="57">
        <f>IF(B168='Scoring Keys'!$B$4,'Scoring Keys'!$D$4,IF(B168='Scoring Keys'!$B$5,'Scoring Keys'!$D$5,IF(B168='Scoring Keys'!$B$6,'Scoring Keys'!$D$6,IF(B168='Scoring Keys'!$B$7,'Scoring Keys'!$D$7,0))))</f>
        <v>0.9</v>
      </c>
      <c r="D168" s="127" t="s">
        <v>1766</v>
      </c>
      <c r="E168" s="57">
        <f>IF(D168='Scoring Keys'!$B$12,'Scoring Keys'!$D$12,IF(D168='Scoring Keys'!$B$13,'Scoring Keys'!$D$13,IF(D168='Scoring Keys'!$B$14,'Scoring Keys'!$D$14,IF(D168='Scoring Keys'!$B$15,'Scoring Keys'!$D$15,IF(D168='Scoring Keys'!$B$16,'Scoring Keys'!$D$16,0)))))</f>
        <v>0</v>
      </c>
      <c r="F168" s="57">
        <f t="shared" si="12"/>
        <v>0</v>
      </c>
      <c r="G168" s="136"/>
      <c r="H168" s="10" t="b">
        <f>OR(AND(C168='Scoring Keys'!$D$4,E168='Scoring Keys'!$D$14),AND(C168='Scoring Keys'!$D$4,E168='Scoring Keys'!$D$16),AND(C168='Scoring Keys'!$D$4,E168='Scoring Keys'!$D$17))</f>
        <v>0</v>
      </c>
      <c r="I168" s="10" t="b">
        <f>NOT(D168='Scoring Keys'!$B$18)</f>
        <v>0</v>
      </c>
      <c r="J168" s="150">
        <f t="shared" si="13"/>
        <v>1</v>
      </c>
      <c r="K168" s="150">
        <f t="shared" si="14"/>
        <v>0</v>
      </c>
    </row>
    <row r="169" spans="1:11" ht="38.25">
      <c r="A169" s="11" t="s">
        <v>1097</v>
      </c>
      <c r="B169" s="137" t="s">
        <v>1713</v>
      </c>
      <c r="C169" s="57">
        <f>IF(B169='Scoring Keys'!$B$4,'Scoring Keys'!$D$4,IF(B169='Scoring Keys'!$B$5,'Scoring Keys'!$D$5,IF(B169='Scoring Keys'!$B$6,'Scoring Keys'!$D$6,IF(B169='Scoring Keys'!$B$7,'Scoring Keys'!$D$7,0))))</f>
        <v>0.9</v>
      </c>
      <c r="D169" s="127" t="s">
        <v>1766</v>
      </c>
      <c r="E169" s="57">
        <f>IF(D169='Scoring Keys'!$B$12,'Scoring Keys'!$D$12,IF(D169='Scoring Keys'!$B$13,'Scoring Keys'!$D$13,IF(D169='Scoring Keys'!$B$14,'Scoring Keys'!$D$14,IF(D169='Scoring Keys'!$B$15,'Scoring Keys'!$D$15,IF(D169='Scoring Keys'!$B$16,'Scoring Keys'!$D$16,0)))))</f>
        <v>0</v>
      </c>
      <c r="F169" s="57">
        <f t="shared" si="12"/>
        <v>0</v>
      </c>
      <c r="G169" s="136"/>
      <c r="H169" s="10" t="b">
        <f>OR(AND(C169='Scoring Keys'!$D$4,E169='Scoring Keys'!$D$14),AND(C169='Scoring Keys'!$D$4,E169='Scoring Keys'!$D$16),AND(C169='Scoring Keys'!$D$4,E169='Scoring Keys'!$D$17))</f>
        <v>0</v>
      </c>
      <c r="I169" s="10" t="b">
        <f>NOT(D169='Scoring Keys'!$B$18)</f>
        <v>0</v>
      </c>
      <c r="J169" s="150">
        <f t="shared" si="13"/>
        <v>1</v>
      </c>
      <c r="K169" s="150">
        <f t="shared" si="14"/>
        <v>0</v>
      </c>
    </row>
    <row r="170" spans="1:11" ht="30" customHeight="1">
      <c r="A170" s="11" t="s">
        <v>1098</v>
      </c>
      <c r="B170" s="137" t="s">
        <v>1713</v>
      </c>
      <c r="C170" s="57">
        <f>IF(B170='Scoring Keys'!$B$4,'Scoring Keys'!$D$4,IF(B170='Scoring Keys'!$B$5,'Scoring Keys'!$D$5,IF(B170='Scoring Keys'!$B$6,'Scoring Keys'!$D$6,IF(B170='Scoring Keys'!$B$7,'Scoring Keys'!$D$7,0))))</f>
        <v>0.9</v>
      </c>
      <c r="D170" s="127" t="s">
        <v>1766</v>
      </c>
      <c r="E170" s="57">
        <f>IF(D170='Scoring Keys'!$B$12,'Scoring Keys'!$D$12,IF(D170='Scoring Keys'!$B$13,'Scoring Keys'!$D$13,IF(D170='Scoring Keys'!$B$14,'Scoring Keys'!$D$14,IF(D170='Scoring Keys'!$B$15,'Scoring Keys'!$D$15,IF(D170='Scoring Keys'!$B$16,'Scoring Keys'!$D$16,0)))))</f>
        <v>0</v>
      </c>
      <c r="F170" s="57">
        <f t="shared" si="12"/>
        <v>0</v>
      </c>
      <c r="G170" s="136"/>
      <c r="H170" s="10" t="b">
        <f>OR(AND(C170='Scoring Keys'!$D$4,E170='Scoring Keys'!$D$14),AND(C170='Scoring Keys'!$D$4,E170='Scoring Keys'!$D$16),AND(C170='Scoring Keys'!$D$4,E170='Scoring Keys'!$D$17))</f>
        <v>0</v>
      </c>
      <c r="I170" s="10" t="b">
        <f>NOT(D170='Scoring Keys'!$B$18)</f>
        <v>0</v>
      </c>
      <c r="J170" s="150">
        <f t="shared" si="13"/>
        <v>1</v>
      </c>
      <c r="K170" s="150">
        <f t="shared" si="14"/>
        <v>0</v>
      </c>
    </row>
    <row r="171" spans="1:11" ht="30" customHeight="1">
      <c r="A171" s="11" t="s">
        <v>1099</v>
      </c>
      <c r="B171" s="137" t="s">
        <v>600</v>
      </c>
      <c r="C171" s="57">
        <f>IF(B171='Scoring Keys'!$B$4,'Scoring Keys'!$D$4,IF(B171='Scoring Keys'!$B$5,'Scoring Keys'!$D$5,IF(B171='Scoring Keys'!$B$6,'Scoring Keys'!$D$6,IF(B171='Scoring Keys'!$B$7,'Scoring Keys'!$D$7,0))))</f>
        <v>1</v>
      </c>
      <c r="D171" s="127" t="s">
        <v>1766</v>
      </c>
      <c r="E171" s="57">
        <f>IF(D171='Scoring Keys'!$B$12,'Scoring Keys'!$D$12,IF(D171='Scoring Keys'!$B$13,'Scoring Keys'!$D$13,IF(D171='Scoring Keys'!$B$14,'Scoring Keys'!$D$14,IF(D171='Scoring Keys'!$B$15,'Scoring Keys'!$D$15,IF(D171='Scoring Keys'!$B$16,'Scoring Keys'!$D$16,0)))))</f>
        <v>0</v>
      </c>
      <c r="F171" s="57">
        <f t="shared" si="12"/>
        <v>0</v>
      </c>
      <c r="G171" s="136"/>
      <c r="H171" s="10" t="b">
        <f>OR(AND(C171='Scoring Keys'!$D$4,E171='Scoring Keys'!$D$14),AND(C171='Scoring Keys'!$D$4,E171='Scoring Keys'!$D$16),AND(C171='Scoring Keys'!$D$4,E171='Scoring Keys'!$D$17))</f>
        <v>1</v>
      </c>
      <c r="I171" s="10" t="b">
        <f>NOT(D171='Scoring Keys'!$B$18)</f>
        <v>0</v>
      </c>
      <c r="J171" s="150">
        <f t="shared" si="13"/>
        <v>1</v>
      </c>
      <c r="K171" s="150">
        <f t="shared" si="14"/>
        <v>0</v>
      </c>
    </row>
    <row r="172" spans="1:11" ht="76.5" customHeight="1">
      <c r="A172" s="40" t="s">
        <v>1108</v>
      </c>
      <c r="B172" s="137" t="s">
        <v>1713</v>
      </c>
      <c r="C172" s="57">
        <f>IF(B172='Scoring Keys'!$B$4,'Scoring Keys'!$D$4,IF(B172='Scoring Keys'!$B$5,'Scoring Keys'!$D$5,IF(B172='Scoring Keys'!$B$6,'Scoring Keys'!$D$6,IF(B172='Scoring Keys'!$B$7,'Scoring Keys'!$D$7,0))))</f>
        <v>0.9</v>
      </c>
      <c r="D172" s="127" t="s">
        <v>1766</v>
      </c>
      <c r="E172" s="57">
        <f>IF(D172='Scoring Keys'!$B$12,'Scoring Keys'!$D$12,IF(D172='Scoring Keys'!$B$13,'Scoring Keys'!$D$13,IF(D172='Scoring Keys'!$B$14,'Scoring Keys'!$D$14,IF(D172='Scoring Keys'!$B$15,'Scoring Keys'!$D$15,IF(D172='Scoring Keys'!$B$16,'Scoring Keys'!$D$16,0)))))</f>
        <v>0</v>
      </c>
      <c r="F172" s="57">
        <f t="shared" si="12"/>
        <v>0</v>
      </c>
      <c r="G172" s="136"/>
      <c r="H172" s="10" t="b">
        <f>OR(AND(C172='Scoring Keys'!$D$4,E172='Scoring Keys'!$D$14),AND(C172='Scoring Keys'!$D$4,E172='Scoring Keys'!$D$16),AND(C172='Scoring Keys'!$D$4,E172='Scoring Keys'!$D$17))</f>
        <v>0</v>
      </c>
      <c r="I172" s="10" t="b">
        <f>NOT(D172='Scoring Keys'!$B$18)</f>
        <v>0</v>
      </c>
      <c r="J172" s="150">
        <f t="shared" si="13"/>
        <v>1</v>
      </c>
      <c r="K172" s="150">
        <f t="shared" si="14"/>
        <v>0</v>
      </c>
    </row>
    <row r="173" spans="1:11" ht="76.5">
      <c r="A173" s="40" t="s">
        <v>1109</v>
      </c>
      <c r="B173" s="137" t="s">
        <v>1713</v>
      </c>
      <c r="C173" s="57">
        <f>IF(B173='Scoring Keys'!$B$4,'Scoring Keys'!$D$4,IF(B173='Scoring Keys'!$B$5,'Scoring Keys'!$D$5,IF(B173='Scoring Keys'!$B$6,'Scoring Keys'!$D$6,IF(B173='Scoring Keys'!$B$7,'Scoring Keys'!$D$7,0))))</f>
        <v>0.9</v>
      </c>
      <c r="D173" s="127" t="s">
        <v>1766</v>
      </c>
      <c r="E173" s="57">
        <f>IF(D173='Scoring Keys'!$B$12,'Scoring Keys'!$D$12,IF(D173='Scoring Keys'!$B$13,'Scoring Keys'!$D$13,IF(D173='Scoring Keys'!$B$14,'Scoring Keys'!$D$14,IF(D173='Scoring Keys'!$B$15,'Scoring Keys'!$D$15,IF(D173='Scoring Keys'!$B$16,'Scoring Keys'!$D$16,0)))))</f>
        <v>0</v>
      </c>
      <c r="F173" s="57">
        <f t="shared" si="12"/>
        <v>0</v>
      </c>
      <c r="G173" s="136"/>
      <c r="H173" s="10" t="b">
        <f>OR(AND(C173='Scoring Keys'!$D$4,E173='Scoring Keys'!$D$14),AND(C173='Scoring Keys'!$D$4,E173='Scoring Keys'!$D$16),AND(C173='Scoring Keys'!$D$4,E173='Scoring Keys'!$D$17))</f>
        <v>0</v>
      </c>
      <c r="I173" s="10" t="b">
        <f>NOT(D173='Scoring Keys'!$B$18)</f>
        <v>0</v>
      </c>
      <c r="J173" s="150">
        <f t="shared" si="13"/>
        <v>1</v>
      </c>
      <c r="K173" s="150">
        <f t="shared" si="14"/>
        <v>0</v>
      </c>
    </row>
    <row r="174" spans="1:11" ht="30" customHeight="1">
      <c r="A174" s="40" t="s">
        <v>1110</v>
      </c>
      <c r="B174" s="137" t="s">
        <v>1713</v>
      </c>
      <c r="C174" s="57">
        <f>IF(B174='Scoring Keys'!$B$4,'Scoring Keys'!$D$4,IF(B174='Scoring Keys'!$B$5,'Scoring Keys'!$D$5,IF(B174='Scoring Keys'!$B$6,'Scoring Keys'!$D$6,IF(B174='Scoring Keys'!$B$7,'Scoring Keys'!$D$7,0))))</f>
        <v>0.9</v>
      </c>
      <c r="D174" s="127" t="s">
        <v>1766</v>
      </c>
      <c r="E174" s="57">
        <f>IF(D174='Scoring Keys'!$B$12,'Scoring Keys'!$D$12,IF(D174='Scoring Keys'!$B$13,'Scoring Keys'!$D$13,IF(D174='Scoring Keys'!$B$14,'Scoring Keys'!$D$14,IF(D174='Scoring Keys'!$B$15,'Scoring Keys'!$D$15,IF(D174='Scoring Keys'!$B$16,'Scoring Keys'!$D$16,0)))))</f>
        <v>0</v>
      </c>
      <c r="F174" s="57">
        <f t="shared" si="12"/>
        <v>0</v>
      </c>
      <c r="G174" s="136"/>
      <c r="H174" s="10" t="b">
        <f>OR(AND(C174='Scoring Keys'!$D$4,E174='Scoring Keys'!$D$14),AND(C174='Scoring Keys'!$D$4,E174='Scoring Keys'!$D$16),AND(C174='Scoring Keys'!$D$4,E174='Scoring Keys'!$D$17))</f>
        <v>0</v>
      </c>
      <c r="I174" s="10" t="b">
        <f>NOT(D174='Scoring Keys'!$B$18)</f>
        <v>0</v>
      </c>
      <c r="J174" s="150">
        <f t="shared" si="13"/>
        <v>1</v>
      </c>
      <c r="K174" s="150">
        <f t="shared" si="14"/>
        <v>0</v>
      </c>
    </row>
    <row r="175" spans="1:11" ht="38.25">
      <c r="A175" s="40" t="s">
        <v>1111</v>
      </c>
      <c r="B175" s="137" t="s">
        <v>1713</v>
      </c>
      <c r="C175" s="57">
        <f>IF(B175='Scoring Keys'!$B$4,'Scoring Keys'!$D$4,IF(B175='Scoring Keys'!$B$5,'Scoring Keys'!$D$5,IF(B175='Scoring Keys'!$B$6,'Scoring Keys'!$D$6,IF(B175='Scoring Keys'!$B$7,'Scoring Keys'!$D$7,0))))</f>
        <v>0.9</v>
      </c>
      <c r="D175" s="127" t="s">
        <v>1766</v>
      </c>
      <c r="E175" s="57">
        <f>IF(D175='Scoring Keys'!$B$12,'Scoring Keys'!$D$12,IF(D175='Scoring Keys'!$B$13,'Scoring Keys'!$D$13,IF(D175='Scoring Keys'!$B$14,'Scoring Keys'!$D$14,IF(D175='Scoring Keys'!$B$15,'Scoring Keys'!$D$15,IF(D175='Scoring Keys'!$B$16,'Scoring Keys'!$D$16,0)))))</f>
        <v>0</v>
      </c>
      <c r="F175" s="57">
        <f t="shared" si="12"/>
        <v>0</v>
      </c>
      <c r="G175" s="136"/>
      <c r="H175" s="10" t="b">
        <f>OR(AND(C175='Scoring Keys'!$D$4,E175='Scoring Keys'!$D$14),AND(C175='Scoring Keys'!$D$4,E175='Scoring Keys'!$D$16),AND(C175='Scoring Keys'!$D$4,E175='Scoring Keys'!$D$17))</f>
        <v>0</v>
      </c>
      <c r="I175" s="10" t="b">
        <f>NOT(D175='Scoring Keys'!$B$18)</f>
        <v>0</v>
      </c>
      <c r="J175" s="150">
        <f t="shared" si="13"/>
        <v>1</v>
      </c>
      <c r="K175" s="150">
        <f t="shared" si="14"/>
        <v>0</v>
      </c>
    </row>
    <row r="176" spans="1:11" ht="38.25">
      <c r="A176" s="40" t="s">
        <v>1112</v>
      </c>
      <c r="B176" s="137" t="s">
        <v>1713</v>
      </c>
      <c r="C176" s="57">
        <f>IF(B176='Scoring Keys'!$B$4,'Scoring Keys'!$D$4,IF(B176='Scoring Keys'!$B$5,'Scoring Keys'!$D$5,IF(B176='Scoring Keys'!$B$6,'Scoring Keys'!$D$6,IF(B176='Scoring Keys'!$B$7,'Scoring Keys'!$D$7,0))))</f>
        <v>0.9</v>
      </c>
      <c r="D176" s="127" t="s">
        <v>1766</v>
      </c>
      <c r="E176" s="57">
        <f>IF(D176='Scoring Keys'!$B$12,'Scoring Keys'!$D$12,IF(D176='Scoring Keys'!$B$13,'Scoring Keys'!$D$13,IF(D176='Scoring Keys'!$B$14,'Scoring Keys'!$D$14,IF(D176='Scoring Keys'!$B$15,'Scoring Keys'!$D$15,IF(D176='Scoring Keys'!$B$16,'Scoring Keys'!$D$16,0)))))</f>
        <v>0</v>
      </c>
      <c r="F176" s="57">
        <f t="shared" si="12"/>
        <v>0</v>
      </c>
      <c r="G176" s="136"/>
      <c r="H176" s="10" t="b">
        <f>OR(AND(C176='Scoring Keys'!$D$4,E176='Scoring Keys'!$D$14),AND(C176='Scoring Keys'!$D$4,E176='Scoring Keys'!$D$16),AND(C176='Scoring Keys'!$D$4,E176='Scoring Keys'!$D$17))</f>
        <v>0</v>
      </c>
      <c r="I176" s="10" t="b">
        <f>NOT(D176='Scoring Keys'!$B$18)</f>
        <v>0</v>
      </c>
      <c r="J176" s="150">
        <f t="shared" si="13"/>
        <v>1</v>
      </c>
      <c r="K176" s="150">
        <f t="shared" si="14"/>
        <v>0</v>
      </c>
    </row>
    <row r="177" spans="1:11" ht="30" customHeight="1">
      <c r="A177" s="40" t="s">
        <v>1113</v>
      </c>
      <c r="B177" s="137" t="s">
        <v>1713</v>
      </c>
      <c r="C177" s="57">
        <f>IF(B177='Scoring Keys'!$B$4,'Scoring Keys'!$D$4,IF(B177='Scoring Keys'!$B$5,'Scoring Keys'!$D$5,IF(B177='Scoring Keys'!$B$6,'Scoring Keys'!$D$6,IF(B177='Scoring Keys'!$B$7,'Scoring Keys'!$D$7,0))))</f>
        <v>0.9</v>
      </c>
      <c r="D177" s="127" t="s">
        <v>1766</v>
      </c>
      <c r="E177" s="57">
        <f>IF(D177='Scoring Keys'!$B$12,'Scoring Keys'!$D$12,IF(D177='Scoring Keys'!$B$13,'Scoring Keys'!$D$13,IF(D177='Scoring Keys'!$B$14,'Scoring Keys'!$D$14,IF(D177='Scoring Keys'!$B$15,'Scoring Keys'!$D$15,IF(D177='Scoring Keys'!$B$16,'Scoring Keys'!$D$16,0)))))</f>
        <v>0</v>
      </c>
      <c r="F177" s="57">
        <f t="shared" si="12"/>
        <v>0</v>
      </c>
      <c r="G177" s="136"/>
      <c r="H177" s="10" t="b">
        <f>OR(AND(C177='Scoring Keys'!$D$4,E177='Scoring Keys'!$D$14),AND(C177='Scoring Keys'!$D$4,E177='Scoring Keys'!$D$16),AND(C177='Scoring Keys'!$D$4,E177='Scoring Keys'!$D$17))</f>
        <v>0</v>
      </c>
      <c r="I177" s="10" t="b">
        <f>NOT(D177='Scoring Keys'!$B$18)</f>
        <v>0</v>
      </c>
      <c r="J177" s="150">
        <f t="shared" si="13"/>
        <v>1</v>
      </c>
      <c r="K177" s="150">
        <f t="shared" si="14"/>
        <v>0</v>
      </c>
    </row>
    <row r="178" spans="1:11" ht="38.25">
      <c r="A178" s="40" t="s">
        <v>1114</v>
      </c>
      <c r="B178" s="137" t="s">
        <v>1713</v>
      </c>
      <c r="C178" s="57">
        <f>IF(B178='Scoring Keys'!$B$4,'Scoring Keys'!$D$4,IF(B178='Scoring Keys'!$B$5,'Scoring Keys'!$D$5,IF(B178='Scoring Keys'!$B$6,'Scoring Keys'!$D$6,IF(B178='Scoring Keys'!$B$7,'Scoring Keys'!$D$7,0))))</f>
        <v>0.9</v>
      </c>
      <c r="D178" s="127" t="s">
        <v>1766</v>
      </c>
      <c r="E178" s="57">
        <f>IF(D178='Scoring Keys'!$B$12,'Scoring Keys'!$D$12,IF(D178='Scoring Keys'!$B$13,'Scoring Keys'!$D$13,IF(D178='Scoring Keys'!$B$14,'Scoring Keys'!$D$14,IF(D178='Scoring Keys'!$B$15,'Scoring Keys'!$D$15,IF(D178='Scoring Keys'!$B$16,'Scoring Keys'!$D$16,0)))))</f>
        <v>0</v>
      </c>
      <c r="F178" s="57">
        <f t="shared" si="12"/>
        <v>0</v>
      </c>
      <c r="G178" s="136"/>
      <c r="H178" s="10" t="b">
        <f>OR(AND(C178='Scoring Keys'!$D$4,E178='Scoring Keys'!$D$14),AND(C178='Scoring Keys'!$D$4,E178='Scoring Keys'!$D$16),AND(C178='Scoring Keys'!$D$4,E178='Scoring Keys'!$D$17))</f>
        <v>0</v>
      </c>
      <c r="I178" s="10" t="b">
        <f>NOT(D178='Scoring Keys'!$B$18)</f>
        <v>0</v>
      </c>
      <c r="J178" s="150">
        <f t="shared" si="13"/>
        <v>1</v>
      </c>
      <c r="K178" s="150">
        <f t="shared" si="14"/>
        <v>0</v>
      </c>
    </row>
    <row r="179" spans="1:11" ht="38.25">
      <c r="A179" s="11" t="s">
        <v>1115</v>
      </c>
      <c r="B179" s="137" t="s">
        <v>600</v>
      </c>
      <c r="C179" s="57">
        <f>IF(B179='Scoring Keys'!$B$4,'Scoring Keys'!$D$4,IF(B179='Scoring Keys'!$B$5,'Scoring Keys'!$D$5,IF(B179='Scoring Keys'!$B$6,'Scoring Keys'!$D$6,IF(B179='Scoring Keys'!$B$7,'Scoring Keys'!$D$7,0))))</f>
        <v>1</v>
      </c>
      <c r="D179" s="127" t="s">
        <v>1766</v>
      </c>
      <c r="E179" s="57">
        <f>IF(D179='Scoring Keys'!$B$12,'Scoring Keys'!$D$12,IF(D179='Scoring Keys'!$B$13,'Scoring Keys'!$D$13,IF(D179='Scoring Keys'!$B$14,'Scoring Keys'!$D$14,IF(D179='Scoring Keys'!$B$15,'Scoring Keys'!$D$15,IF(D179='Scoring Keys'!$B$16,'Scoring Keys'!$D$16,0)))))</f>
        <v>0</v>
      </c>
      <c r="F179" s="57">
        <f t="shared" si="12"/>
        <v>0</v>
      </c>
      <c r="G179" s="136"/>
      <c r="H179" s="10" t="b">
        <f>OR(AND(C179='Scoring Keys'!$D$4,E179='Scoring Keys'!$D$14),AND(C179='Scoring Keys'!$D$4,E179='Scoring Keys'!$D$16),AND(C179='Scoring Keys'!$D$4,E179='Scoring Keys'!$D$17))</f>
        <v>1</v>
      </c>
      <c r="I179" s="10" t="b">
        <f>NOT(D179='Scoring Keys'!$B$18)</f>
        <v>0</v>
      </c>
      <c r="J179" s="150">
        <f t="shared" si="13"/>
        <v>1</v>
      </c>
      <c r="K179" s="150">
        <f t="shared" si="14"/>
        <v>0</v>
      </c>
    </row>
    <row r="180" spans="1:11" ht="30" customHeight="1">
      <c r="A180" s="11" t="s">
        <v>1116</v>
      </c>
      <c r="B180" s="137" t="s">
        <v>600</v>
      </c>
      <c r="C180" s="57">
        <f>IF(B180='Scoring Keys'!$B$4,'Scoring Keys'!$D$4,IF(B180='Scoring Keys'!$B$5,'Scoring Keys'!$D$5,IF(B180='Scoring Keys'!$B$6,'Scoring Keys'!$D$6,IF(B180='Scoring Keys'!$B$7,'Scoring Keys'!$D$7,0))))</f>
        <v>1</v>
      </c>
      <c r="D180" s="127" t="s">
        <v>1766</v>
      </c>
      <c r="E180" s="57">
        <f>IF(D180='Scoring Keys'!$B$12,'Scoring Keys'!$D$12,IF(D180='Scoring Keys'!$B$13,'Scoring Keys'!$D$13,IF(D180='Scoring Keys'!$B$14,'Scoring Keys'!$D$14,IF(D180='Scoring Keys'!$B$15,'Scoring Keys'!$D$15,IF(D180='Scoring Keys'!$B$16,'Scoring Keys'!$D$16,0)))))</f>
        <v>0</v>
      </c>
      <c r="F180" s="57">
        <f t="shared" si="12"/>
        <v>0</v>
      </c>
      <c r="G180" s="136"/>
      <c r="H180" s="10" t="b">
        <f>OR(AND(C180='Scoring Keys'!$D$4,E180='Scoring Keys'!$D$14),AND(C180='Scoring Keys'!$D$4,E180='Scoring Keys'!$D$16),AND(C180='Scoring Keys'!$D$4,E180='Scoring Keys'!$D$17))</f>
        <v>1</v>
      </c>
      <c r="I180" s="10" t="b">
        <f>NOT(D180='Scoring Keys'!$B$18)</f>
        <v>0</v>
      </c>
      <c r="J180" s="150">
        <f t="shared" si="13"/>
        <v>1</v>
      </c>
      <c r="K180" s="150">
        <f t="shared" si="14"/>
        <v>0</v>
      </c>
    </row>
    <row r="181" spans="1:11" ht="51">
      <c r="A181" s="40" t="s">
        <v>1118</v>
      </c>
      <c r="B181" s="137" t="s">
        <v>600</v>
      </c>
      <c r="C181" s="57">
        <f>IF(B181='Scoring Keys'!$B$4,'Scoring Keys'!$D$4,IF(B181='Scoring Keys'!$B$5,'Scoring Keys'!$D$5,IF(B181='Scoring Keys'!$B$6,'Scoring Keys'!$D$6,IF(B181='Scoring Keys'!$B$7,'Scoring Keys'!$D$7,0))))</f>
        <v>1</v>
      </c>
      <c r="D181" s="127" t="s">
        <v>1766</v>
      </c>
      <c r="E181" s="57">
        <f>IF(D181='Scoring Keys'!$B$12,'Scoring Keys'!$D$12,IF(D181='Scoring Keys'!$B$13,'Scoring Keys'!$D$13,IF(D181='Scoring Keys'!$B$14,'Scoring Keys'!$D$14,IF(D181='Scoring Keys'!$B$15,'Scoring Keys'!$D$15,IF(D181='Scoring Keys'!$B$16,'Scoring Keys'!$D$16,0)))))</f>
        <v>0</v>
      </c>
      <c r="F181" s="57">
        <f t="shared" si="12"/>
        <v>0</v>
      </c>
      <c r="G181" s="136"/>
      <c r="H181" s="10" t="b">
        <f>OR(AND(C181='Scoring Keys'!$D$4,E181='Scoring Keys'!$D$14),AND(C181='Scoring Keys'!$D$4,E181='Scoring Keys'!$D$16),AND(C181='Scoring Keys'!$D$4,E181='Scoring Keys'!$D$17))</f>
        <v>1</v>
      </c>
      <c r="I181" s="10" t="b">
        <f>NOT(D181='Scoring Keys'!$B$18)</f>
        <v>0</v>
      </c>
      <c r="J181" s="150">
        <f t="shared" si="13"/>
        <v>1</v>
      </c>
      <c r="K181" s="150">
        <f t="shared" si="14"/>
        <v>0</v>
      </c>
    </row>
    <row r="182" spans="1:11" ht="38.25">
      <c r="A182" s="40" t="s">
        <v>1119</v>
      </c>
      <c r="B182" s="137" t="s">
        <v>600</v>
      </c>
      <c r="C182" s="57">
        <f>IF(B182='Scoring Keys'!$B$4,'Scoring Keys'!$D$4,IF(B182='Scoring Keys'!$B$5,'Scoring Keys'!$D$5,IF(B182='Scoring Keys'!$B$6,'Scoring Keys'!$D$6,IF(B182='Scoring Keys'!$B$7,'Scoring Keys'!$D$7,0))))</f>
        <v>1</v>
      </c>
      <c r="D182" s="127" t="s">
        <v>1766</v>
      </c>
      <c r="E182" s="57">
        <f>IF(D182='Scoring Keys'!$B$12,'Scoring Keys'!$D$12,IF(D182='Scoring Keys'!$B$13,'Scoring Keys'!$D$13,IF(D182='Scoring Keys'!$B$14,'Scoring Keys'!$D$14,IF(D182='Scoring Keys'!$B$15,'Scoring Keys'!$D$15,IF(D182='Scoring Keys'!$B$16,'Scoring Keys'!$D$16,0)))))</f>
        <v>0</v>
      </c>
      <c r="F182" s="57">
        <f t="shared" si="12"/>
        <v>0</v>
      </c>
      <c r="G182" s="136"/>
      <c r="H182" s="10" t="b">
        <f>OR(AND(C182='Scoring Keys'!$D$4,E182='Scoring Keys'!$D$14),AND(C182='Scoring Keys'!$D$4,E182='Scoring Keys'!$D$16),AND(C182='Scoring Keys'!$D$4,E182='Scoring Keys'!$D$17))</f>
        <v>1</v>
      </c>
      <c r="I182" s="10" t="b">
        <f>NOT(D182='Scoring Keys'!$B$18)</f>
        <v>0</v>
      </c>
      <c r="J182" s="150">
        <f t="shared" si="13"/>
        <v>1</v>
      </c>
      <c r="K182" s="150">
        <f t="shared" si="14"/>
        <v>0</v>
      </c>
    </row>
    <row r="183" spans="1:11" ht="38.25">
      <c r="A183" s="40" t="s">
        <v>1120</v>
      </c>
      <c r="B183" s="137" t="s">
        <v>600</v>
      </c>
      <c r="C183" s="57">
        <f>IF(B183='Scoring Keys'!$B$4,'Scoring Keys'!$D$4,IF(B183='Scoring Keys'!$B$5,'Scoring Keys'!$D$5,IF(B183='Scoring Keys'!$B$6,'Scoring Keys'!$D$6,IF(B183='Scoring Keys'!$B$7,'Scoring Keys'!$D$7,0))))</f>
        <v>1</v>
      </c>
      <c r="D183" s="127" t="s">
        <v>1766</v>
      </c>
      <c r="E183" s="57">
        <f>IF(D183='Scoring Keys'!$B$12,'Scoring Keys'!$D$12,IF(D183='Scoring Keys'!$B$13,'Scoring Keys'!$D$13,IF(D183='Scoring Keys'!$B$14,'Scoring Keys'!$D$14,IF(D183='Scoring Keys'!$B$15,'Scoring Keys'!$D$15,IF(D183='Scoring Keys'!$B$16,'Scoring Keys'!$D$16,0)))))</f>
        <v>0</v>
      </c>
      <c r="F183" s="57">
        <f t="shared" si="12"/>
        <v>0</v>
      </c>
      <c r="G183" s="136"/>
      <c r="H183" s="10" t="b">
        <f>OR(AND(C183='Scoring Keys'!$D$4,E183='Scoring Keys'!$D$14),AND(C183='Scoring Keys'!$D$4,E183='Scoring Keys'!$D$16),AND(C183='Scoring Keys'!$D$4,E183='Scoring Keys'!$D$17))</f>
        <v>1</v>
      </c>
      <c r="I183" s="10" t="b">
        <f>NOT(D183='Scoring Keys'!$B$18)</f>
        <v>0</v>
      </c>
      <c r="J183" s="150">
        <f t="shared" si="13"/>
        <v>1</v>
      </c>
      <c r="K183" s="150">
        <f t="shared" si="14"/>
        <v>0</v>
      </c>
    </row>
    <row r="184" spans="1:11" ht="41.25" customHeight="1">
      <c r="A184" s="40" t="s">
        <v>1121</v>
      </c>
      <c r="B184" s="137" t="s">
        <v>1713</v>
      </c>
      <c r="C184" s="57">
        <f>IF(B184='Scoring Keys'!$B$4,'Scoring Keys'!$D$4,IF(B184='Scoring Keys'!$B$5,'Scoring Keys'!$D$5,IF(B184='Scoring Keys'!$B$6,'Scoring Keys'!$D$6,IF(B184='Scoring Keys'!$B$7,'Scoring Keys'!$D$7,0))))</f>
        <v>0.9</v>
      </c>
      <c r="D184" s="127" t="s">
        <v>1766</v>
      </c>
      <c r="E184" s="57">
        <f>IF(D184='Scoring Keys'!$B$12,'Scoring Keys'!$D$12,IF(D184='Scoring Keys'!$B$13,'Scoring Keys'!$D$13,IF(D184='Scoring Keys'!$B$14,'Scoring Keys'!$D$14,IF(D184='Scoring Keys'!$B$15,'Scoring Keys'!$D$15,IF(D184='Scoring Keys'!$B$16,'Scoring Keys'!$D$16,0)))))</f>
        <v>0</v>
      </c>
      <c r="F184" s="57">
        <f t="shared" si="12"/>
        <v>0</v>
      </c>
      <c r="G184" s="136"/>
      <c r="H184" s="10" t="b">
        <f>OR(AND(C184='Scoring Keys'!$D$4,E184='Scoring Keys'!$D$14),AND(C184='Scoring Keys'!$D$4,E184='Scoring Keys'!$D$16),AND(C184='Scoring Keys'!$D$4,E184='Scoring Keys'!$D$17))</f>
        <v>0</v>
      </c>
      <c r="I184" s="10" t="b">
        <f>NOT(D184='Scoring Keys'!$B$18)</f>
        <v>0</v>
      </c>
      <c r="J184" s="150">
        <f t="shared" si="13"/>
        <v>1</v>
      </c>
      <c r="K184" s="150">
        <f t="shared" si="14"/>
        <v>0</v>
      </c>
    </row>
    <row r="185" spans="1:11" ht="30" customHeight="1">
      <c r="A185" s="11" t="s">
        <v>1117</v>
      </c>
      <c r="B185" s="137" t="s">
        <v>1713</v>
      </c>
      <c r="C185" s="57">
        <f>IF(B185='Scoring Keys'!$B$4,'Scoring Keys'!$D$4,IF(B185='Scoring Keys'!$B$5,'Scoring Keys'!$D$5,IF(B185='Scoring Keys'!$B$6,'Scoring Keys'!$D$6,IF(B185='Scoring Keys'!$B$7,'Scoring Keys'!$D$7,0))))</f>
        <v>0.9</v>
      </c>
      <c r="D185" s="127" t="s">
        <v>1766</v>
      </c>
      <c r="E185" s="57">
        <f>IF(D185='Scoring Keys'!$B$12,'Scoring Keys'!$D$12,IF(D185='Scoring Keys'!$B$13,'Scoring Keys'!$D$13,IF(D185='Scoring Keys'!$B$14,'Scoring Keys'!$D$14,IF(D185='Scoring Keys'!$B$15,'Scoring Keys'!$D$15,IF(D185='Scoring Keys'!$B$16,'Scoring Keys'!$D$16,0)))))</f>
        <v>0</v>
      </c>
      <c r="F185" s="57">
        <f t="shared" si="12"/>
        <v>0</v>
      </c>
      <c r="G185" s="136"/>
      <c r="H185" s="10" t="b">
        <f>OR(AND(C185='Scoring Keys'!$D$4,E185='Scoring Keys'!$D$14),AND(C185='Scoring Keys'!$D$4,E185='Scoring Keys'!$D$16),AND(C185='Scoring Keys'!$D$4,E185='Scoring Keys'!$D$17))</f>
        <v>0</v>
      </c>
      <c r="I185" s="10" t="b">
        <f>NOT(D185='Scoring Keys'!$B$18)</f>
        <v>0</v>
      </c>
      <c r="J185" s="150">
        <f t="shared" si="13"/>
        <v>1</v>
      </c>
      <c r="K185" s="150">
        <f t="shared" si="14"/>
        <v>0</v>
      </c>
    </row>
    <row r="186" spans="1:11" ht="30" customHeight="1">
      <c r="A186" s="14" t="s">
        <v>1122</v>
      </c>
      <c r="B186" s="137" t="s">
        <v>600</v>
      </c>
      <c r="C186" s="57">
        <f>IF(B186='Scoring Keys'!$B$4,'Scoring Keys'!$D$4,IF(B186='Scoring Keys'!$B$5,'Scoring Keys'!$D$5,IF(B186='Scoring Keys'!$B$6,'Scoring Keys'!$D$6,IF(B186='Scoring Keys'!$B$7,'Scoring Keys'!$D$7,0))))</f>
        <v>1</v>
      </c>
      <c r="D186" s="127" t="s">
        <v>1766</v>
      </c>
      <c r="E186" s="57">
        <f>IF(D186='Scoring Keys'!$B$12,'Scoring Keys'!$D$12,IF(D186='Scoring Keys'!$B$13,'Scoring Keys'!$D$13,IF(D186='Scoring Keys'!$B$14,'Scoring Keys'!$D$14,IF(D186='Scoring Keys'!$B$15,'Scoring Keys'!$D$15,IF(D186='Scoring Keys'!$B$16,'Scoring Keys'!$D$16,0)))))</f>
        <v>0</v>
      </c>
      <c r="F186" s="57">
        <f t="shared" si="12"/>
        <v>0</v>
      </c>
      <c r="G186" s="136"/>
      <c r="H186" s="10" t="b">
        <f>OR(AND(C186='Scoring Keys'!$D$4,E186='Scoring Keys'!$D$14),AND(C186='Scoring Keys'!$D$4,E186='Scoring Keys'!$D$16),AND(C186='Scoring Keys'!$D$4,E186='Scoring Keys'!$D$17))</f>
        <v>1</v>
      </c>
      <c r="I186" s="10" t="b">
        <f>NOT(D186='Scoring Keys'!$B$18)</f>
        <v>0</v>
      </c>
      <c r="J186" s="150">
        <f t="shared" si="13"/>
        <v>1</v>
      </c>
      <c r="K186" s="150">
        <f t="shared" si="14"/>
        <v>0</v>
      </c>
    </row>
    <row r="187" spans="1:11" ht="127.5">
      <c r="A187" s="11" t="s">
        <v>1123</v>
      </c>
      <c r="B187" s="137" t="s">
        <v>600</v>
      </c>
      <c r="C187" s="57">
        <f>IF(B187='Scoring Keys'!$B$4,'Scoring Keys'!$D$4,IF(B187='Scoring Keys'!$B$5,'Scoring Keys'!$D$5,IF(B187='Scoring Keys'!$B$6,'Scoring Keys'!$D$6,IF(B187='Scoring Keys'!$B$7,'Scoring Keys'!$D$7,0))))</f>
        <v>1</v>
      </c>
      <c r="D187" s="127" t="s">
        <v>1766</v>
      </c>
      <c r="E187" s="57">
        <f>IF(D187='Scoring Keys'!$B$12,'Scoring Keys'!$D$12,IF(D187='Scoring Keys'!$B$13,'Scoring Keys'!$D$13,IF(D187='Scoring Keys'!$B$14,'Scoring Keys'!$D$14,IF(D187='Scoring Keys'!$B$15,'Scoring Keys'!$D$15,IF(D187='Scoring Keys'!$B$16,'Scoring Keys'!$D$16,0)))))</f>
        <v>0</v>
      </c>
      <c r="F187" s="57">
        <f t="shared" si="12"/>
        <v>0</v>
      </c>
      <c r="G187" s="136"/>
      <c r="H187" s="10" t="b">
        <f>OR(AND(C187='Scoring Keys'!$D$4,E187='Scoring Keys'!$D$14),AND(C187='Scoring Keys'!$D$4,E187='Scoring Keys'!$D$16),AND(C187='Scoring Keys'!$D$4,E187='Scoring Keys'!$D$17))</f>
        <v>1</v>
      </c>
      <c r="I187" s="10" t="b">
        <f>NOT(D187='Scoring Keys'!$B$18)</f>
        <v>0</v>
      </c>
      <c r="J187" s="150">
        <f t="shared" si="13"/>
        <v>1</v>
      </c>
      <c r="K187" s="150">
        <f t="shared" si="14"/>
        <v>0</v>
      </c>
    </row>
    <row r="188" spans="1:11" ht="38.25">
      <c r="A188" s="11" t="s">
        <v>1124</v>
      </c>
      <c r="B188" s="137" t="s">
        <v>600</v>
      </c>
      <c r="C188" s="57">
        <f>IF(B188='Scoring Keys'!$B$4,'Scoring Keys'!$D$4,IF(B188='Scoring Keys'!$B$5,'Scoring Keys'!$D$5,IF(B188='Scoring Keys'!$B$6,'Scoring Keys'!$D$6,IF(B188='Scoring Keys'!$B$7,'Scoring Keys'!$D$7,0))))</f>
        <v>1</v>
      </c>
      <c r="D188" s="127" t="s">
        <v>1766</v>
      </c>
      <c r="E188" s="57">
        <f>IF(D188='Scoring Keys'!$B$12,'Scoring Keys'!$D$12,IF(D188='Scoring Keys'!$B$13,'Scoring Keys'!$D$13,IF(D188='Scoring Keys'!$B$14,'Scoring Keys'!$D$14,IF(D188='Scoring Keys'!$B$15,'Scoring Keys'!$D$15,IF(D188='Scoring Keys'!$B$16,'Scoring Keys'!$D$16,0)))))</f>
        <v>0</v>
      </c>
      <c r="F188" s="57">
        <f t="shared" si="12"/>
        <v>0</v>
      </c>
      <c r="G188" s="136"/>
      <c r="H188" s="10" t="b">
        <f>OR(AND(C188='Scoring Keys'!$D$4,E188='Scoring Keys'!$D$14),AND(C188='Scoring Keys'!$D$4,E188='Scoring Keys'!$D$16),AND(C188='Scoring Keys'!$D$4,E188='Scoring Keys'!$D$17))</f>
        <v>1</v>
      </c>
      <c r="I188" s="10" t="b">
        <f>NOT(D188='Scoring Keys'!$B$18)</f>
        <v>0</v>
      </c>
      <c r="J188" s="150">
        <f t="shared" si="13"/>
        <v>1</v>
      </c>
      <c r="K188" s="150">
        <f t="shared" si="14"/>
        <v>0</v>
      </c>
    </row>
    <row r="189" spans="1:11" ht="38.25">
      <c r="A189" s="11" t="s">
        <v>1125</v>
      </c>
      <c r="B189" s="137" t="s">
        <v>1713</v>
      </c>
      <c r="C189" s="57">
        <f>IF(B189='Scoring Keys'!$B$4,'Scoring Keys'!$D$4,IF(B189='Scoring Keys'!$B$5,'Scoring Keys'!$D$5,IF(B189='Scoring Keys'!$B$6,'Scoring Keys'!$D$6,IF(B189='Scoring Keys'!$B$7,'Scoring Keys'!$D$7,0))))</f>
        <v>0.9</v>
      </c>
      <c r="D189" s="127" t="s">
        <v>1766</v>
      </c>
      <c r="E189" s="57">
        <f>IF(D189='Scoring Keys'!$B$12,'Scoring Keys'!$D$12,IF(D189='Scoring Keys'!$B$13,'Scoring Keys'!$D$13,IF(D189='Scoring Keys'!$B$14,'Scoring Keys'!$D$14,IF(D189='Scoring Keys'!$B$15,'Scoring Keys'!$D$15,IF(D189='Scoring Keys'!$B$16,'Scoring Keys'!$D$16,0)))))</f>
        <v>0</v>
      </c>
      <c r="F189" s="57">
        <f t="shared" si="12"/>
        <v>0</v>
      </c>
      <c r="G189" s="136"/>
      <c r="H189" s="10" t="b">
        <f>OR(AND(C189='Scoring Keys'!$D$4,E189='Scoring Keys'!$D$14),AND(C189='Scoring Keys'!$D$4,E189='Scoring Keys'!$D$16),AND(C189='Scoring Keys'!$D$4,E189='Scoring Keys'!$D$17))</f>
        <v>0</v>
      </c>
      <c r="I189" s="10" t="b">
        <f>NOT(D189='Scoring Keys'!$B$18)</f>
        <v>0</v>
      </c>
      <c r="J189" s="150">
        <f t="shared" si="13"/>
        <v>1</v>
      </c>
      <c r="K189" s="150">
        <f t="shared" si="14"/>
        <v>0</v>
      </c>
    </row>
    <row r="190" spans="1:11" ht="76.5">
      <c r="A190" s="11" t="s">
        <v>1126</v>
      </c>
      <c r="B190" s="137" t="s">
        <v>600</v>
      </c>
      <c r="C190" s="57">
        <f>IF(B190='Scoring Keys'!$B$4,'Scoring Keys'!$D$4,IF(B190='Scoring Keys'!$B$5,'Scoring Keys'!$D$5,IF(B190='Scoring Keys'!$B$6,'Scoring Keys'!$D$6,IF(B190='Scoring Keys'!$B$7,'Scoring Keys'!$D$7,0))))</f>
        <v>1</v>
      </c>
      <c r="D190" s="127" t="s">
        <v>1766</v>
      </c>
      <c r="E190" s="57">
        <f>IF(D190='Scoring Keys'!$B$12,'Scoring Keys'!$D$12,IF(D190='Scoring Keys'!$B$13,'Scoring Keys'!$D$13,IF(D190='Scoring Keys'!$B$14,'Scoring Keys'!$D$14,IF(D190='Scoring Keys'!$B$15,'Scoring Keys'!$D$15,IF(D190='Scoring Keys'!$B$16,'Scoring Keys'!$D$16,0)))))</f>
        <v>0</v>
      </c>
      <c r="F190" s="57">
        <f t="shared" si="12"/>
        <v>0</v>
      </c>
      <c r="G190" s="136"/>
      <c r="H190" s="10" t="b">
        <f>OR(AND(C190='Scoring Keys'!$D$4,E190='Scoring Keys'!$D$14),AND(C190='Scoring Keys'!$D$4,E190='Scoring Keys'!$D$16),AND(C190='Scoring Keys'!$D$4,E190='Scoring Keys'!$D$17))</f>
        <v>1</v>
      </c>
      <c r="I190" s="10" t="b">
        <f>NOT(D190='Scoring Keys'!$B$18)</f>
        <v>0</v>
      </c>
      <c r="J190" s="150">
        <f t="shared" si="13"/>
        <v>1</v>
      </c>
      <c r="K190" s="150">
        <f t="shared" si="14"/>
        <v>0</v>
      </c>
    </row>
    <row r="191" spans="1:11" ht="30" customHeight="1">
      <c r="A191" s="40" t="s">
        <v>1127</v>
      </c>
      <c r="B191" s="137" t="s">
        <v>600</v>
      </c>
      <c r="C191" s="57">
        <f>IF(B191='Scoring Keys'!$B$4,'Scoring Keys'!$D$4,IF(B191='Scoring Keys'!$B$5,'Scoring Keys'!$D$5,IF(B191='Scoring Keys'!$B$6,'Scoring Keys'!$D$6,IF(B191='Scoring Keys'!$B$7,'Scoring Keys'!$D$7,0))))</f>
        <v>1</v>
      </c>
      <c r="D191" s="127" t="s">
        <v>1766</v>
      </c>
      <c r="E191" s="57">
        <f>IF(D191='Scoring Keys'!$B$12,'Scoring Keys'!$D$12,IF(D191='Scoring Keys'!$B$13,'Scoring Keys'!$D$13,IF(D191='Scoring Keys'!$B$14,'Scoring Keys'!$D$14,IF(D191='Scoring Keys'!$B$15,'Scoring Keys'!$D$15,IF(D191='Scoring Keys'!$B$16,'Scoring Keys'!$D$16,0)))))</f>
        <v>0</v>
      </c>
      <c r="F191" s="57">
        <f t="shared" si="12"/>
        <v>0</v>
      </c>
      <c r="G191" s="136"/>
      <c r="H191" s="10" t="b">
        <f>OR(AND(C191='Scoring Keys'!$D$4,E191='Scoring Keys'!$D$14),AND(C191='Scoring Keys'!$D$4,E191='Scoring Keys'!$D$16),AND(C191='Scoring Keys'!$D$4,E191='Scoring Keys'!$D$17))</f>
        <v>1</v>
      </c>
      <c r="I191" s="10" t="b">
        <f>NOT(D191='Scoring Keys'!$B$18)</f>
        <v>0</v>
      </c>
      <c r="J191" s="150">
        <f t="shared" si="13"/>
        <v>1</v>
      </c>
      <c r="K191" s="150">
        <f t="shared" si="14"/>
        <v>0</v>
      </c>
    </row>
    <row r="192" spans="1:11" ht="30" customHeight="1">
      <c r="A192" s="40" t="s">
        <v>1128</v>
      </c>
      <c r="B192" s="137" t="s">
        <v>600</v>
      </c>
      <c r="C192" s="57">
        <f>IF(B192='Scoring Keys'!$B$4,'Scoring Keys'!$D$4,IF(B192='Scoring Keys'!$B$5,'Scoring Keys'!$D$5,IF(B192='Scoring Keys'!$B$6,'Scoring Keys'!$D$6,IF(B192='Scoring Keys'!$B$7,'Scoring Keys'!$D$7,0))))</f>
        <v>1</v>
      </c>
      <c r="D192" s="127" t="s">
        <v>1766</v>
      </c>
      <c r="E192" s="57">
        <f>IF(D192='Scoring Keys'!$B$12,'Scoring Keys'!$D$12,IF(D192='Scoring Keys'!$B$13,'Scoring Keys'!$D$13,IF(D192='Scoring Keys'!$B$14,'Scoring Keys'!$D$14,IF(D192='Scoring Keys'!$B$15,'Scoring Keys'!$D$15,IF(D192='Scoring Keys'!$B$16,'Scoring Keys'!$D$16,0)))))</f>
        <v>0</v>
      </c>
      <c r="F192" s="57">
        <f t="shared" si="12"/>
        <v>0</v>
      </c>
      <c r="G192" s="136"/>
      <c r="H192" s="10" t="b">
        <f>OR(AND(C192='Scoring Keys'!$D$4,E192='Scoring Keys'!$D$14),AND(C192='Scoring Keys'!$D$4,E192='Scoring Keys'!$D$16),AND(C192='Scoring Keys'!$D$4,E192='Scoring Keys'!$D$17))</f>
        <v>1</v>
      </c>
      <c r="I192" s="10" t="b">
        <f>NOT(D192='Scoring Keys'!$B$18)</f>
        <v>0</v>
      </c>
      <c r="J192" s="150">
        <f t="shared" si="13"/>
        <v>1</v>
      </c>
      <c r="K192" s="150">
        <f t="shared" si="14"/>
        <v>0</v>
      </c>
    </row>
    <row r="193" spans="1:11" ht="30" customHeight="1">
      <c r="A193" s="40" t="s">
        <v>1129</v>
      </c>
      <c r="B193" s="137" t="s">
        <v>600</v>
      </c>
      <c r="C193" s="57">
        <f>IF(B193='Scoring Keys'!$B$4,'Scoring Keys'!$D$4,IF(B193='Scoring Keys'!$B$5,'Scoring Keys'!$D$5,IF(B193='Scoring Keys'!$B$6,'Scoring Keys'!$D$6,IF(B193='Scoring Keys'!$B$7,'Scoring Keys'!$D$7,0))))</f>
        <v>1</v>
      </c>
      <c r="D193" s="127" t="s">
        <v>1766</v>
      </c>
      <c r="E193" s="57">
        <f>IF(D193='Scoring Keys'!$B$12,'Scoring Keys'!$D$12,IF(D193='Scoring Keys'!$B$13,'Scoring Keys'!$D$13,IF(D193='Scoring Keys'!$B$14,'Scoring Keys'!$D$14,IF(D193='Scoring Keys'!$B$15,'Scoring Keys'!$D$15,IF(D193='Scoring Keys'!$B$16,'Scoring Keys'!$D$16,0)))))</f>
        <v>0</v>
      </c>
      <c r="F193" s="57">
        <f t="shared" si="12"/>
        <v>0</v>
      </c>
      <c r="G193" s="136"/>
      <c r="H193" s="10" t="b">
        <f>OR(AND(C193='Scoring Keys'!$D$4,E193='Scoring Keys'!$D$14),AND(C193='Scoring Keys'!$D$4,E193='Scoring Keys'!$D$16),AND(C193='Scoring Keys'!$D$4,E193='Scoring Keys'!$D$17))</f>
        <v>1</v>
      </c>
      <c r="I193" s="10" t="b">
        <f>NOT(D193='Scoring Keys'!$B$18)</f>
        <v>0</v>
      </c>
      <c r="J193" s="150">
        <f t="shared" si="13"/>
        <v>1</v>
      </c>
      <c r="K193" s="150">
        <f t="shared" si="14"/>
        <v>0</v>
      </c>
    </row>
    <row r="194" spans="1:11" s="30" customFormat="1" ht="30" customHeight="1">
      <c r="A194" s="40" t="s">
        <v>1130</v>
      </c>
      <c r="B194" s="137" t="s">
        <v>600</v>
      </c>
      <c r="C194" s="57">
        <f>IF(B194='Scoring Keys'!$B$4,'Scoring Keys'!$D$4,IF(B194='Scoring Keys'!$B$5,'Scoring Keys'!$D$5,IF(B194='Scoring Keys'!$B$6,'Scoring Keys'!$D$6,IF(B194='Scoring Keys'!$B$7,'Scoring Keys'!$D$7,0))))</f>
        <v>1</v>
      </c>
      <c r="D194" s="127" t="s">
        <v>1766</v>
      </c>
      <c r="E194" s="57">
        <f>IF(D194='Scoring Keys'!$B$12,'Scoring Keys'!$D$12,IF(D194='Scoring Keys'!$B$13,'Scoring Keys'!$D$13,IF(D194='Scoring Keys'!$B$14,'Scoring Keys'!$D$14,IF(D194='Scoring Keys'!$B$15,'Scoring Keys'!$D$15,IF(D194='Scoring Keys'!$B$16,'Scoring Keys'!$D$16,0)))))</f>
        <v>0</v>
      </c>
      <c r="F194" s="57">
        <f t="shared" si="12"/>
        <v>0</v>
      </c>
      <c r="G194" s="136"/>
      <c r="H194" s="10" t="b">
        <f>OR(AND(C194='Scoring Keys'!$D$4,E194='Scoring Keys'!$D$14),AND(C194='Scoring Keys'!$D$4,E194='Scoring Keys'!$D$16),AND(C194='Scoring Keys'!$D$4,E194='Scoring Keys'!$D$17))</f>
        <v>1</v>
      </c>
      <c r="I194" s="10" t="b">
        <f>NOT(D194='Scoring Keys'!$B$18)</f>
        <v>0</v>
      </c>
      <c r="J194" s="150">
        <f t="shared" si="13"/>
        <v>1</v>
      </c>
      <c r="K194" s="150">
        <f t="shared" si="14"/>
        <v>0</v>
      </c>
    </row>
    <row r="195" spans="1:11" s="30" customFormat="1" ht="30" customHeight="1">
      <c r="A195" s="40" t="s">
        <v>1131</v>
      </c>
      <c r="B195" s="137" t="s">
        <v>600</v>
      </c>
      <c r="C195" s="57">
        <f>IF(B195='Scoring Keys'!$B$4,'Scoring Keys'!$D$4,IF(B195='Scoring Keys'!$B$5,'Scoring Keys'!$D$5,IF(B195='Scoring Keys'!$B$6,'Scoring Keys'!$D$6,IF(B195='Scoring Keys'!$B$7,'Scoring Keys'!$D$7,0))))</f>
        <v>1</v>
      </c>
      <c r="D195" s="127" t="s">
        <v>1766</v>
      </c>
      <c r="E195" s="57">
        <f>IF(D195='Scoring Keys'!$B$12,'Scoring Keys'!$D$12,IF(D195='Scoring Keys'!$B$13,'Scoring Keys'!$D$13,IF(D195='Scoring Keys'!$B$14,'Scoring Keys'!$D$14,IF(D195='Scoring Keys'!$B$15,'Scoring Keys'!$D$15,IF(D195='Scoring Keys'!$B$16,'Scoring Keys'!$D$16,0)))))</f>
        <v>0</v>
      </c>
      <c r="F195" s="57">
        <f t="shared" si="12"/>
        <v>0</v>
      </c>
      <c r="G195" s="136"/>
      <c r="H195" s="10" t="b">
        <f>OR(AND(C195='Scoring Keys'!$D$4,E195='Scoring Keys'!$D$14),AND(C195='Scoring Keys'!$D$4,E195='Scoring Keys'!$D$16),AND(C195='Scoring Keys'!$D$4,E195='Scoring Keys'!$D$17))</f>
        <v>1</v>
      </c>
      <c r="I195" s="10" t="b">
        <f>NOT(D195='Scoring Keys'!$B$18)</f>
        <v>0</v>
      </c>
      <c r="J195" s="150">
        <f t="shared" si="13"/>
        <v>1</v>
      </c>
      <c r="K195" s="150">
        <f t="shared" si="14"/>
        <v>0</v>
      </c>
    </row>
    <row r="196" spans="1:11" s="30" customFormat="1" ht="76.5">
      <c r="A196" s="11" t="s">
        <v>1132</v>
      </c>
      <c r="B196" s="137" t="s">
        <v>600</v>
      </c>
      <c r="C196" s="57">
        <f>IF(B196='Scoring Keys'!$B$4,'Scoring Keys'!$D$4,IF(B196='Scoring Keys'!$B$5,'Scoring Keys'!$D$5,IF(B196='Scoring Keys'!$B$6,'Scoring Keys'!$D$6,IF(B196='Scoring Keys'!$B$7,'Scoring Keys'!$D$7,0))))</f>
        <v>1</v>
      </c>
      <c r="D196" s="127" t="s">
        <v>1766</v>
      </c>
      <c r="E196" s="57">
        <f>IF(D196='Scoring Keys'!$B$12,'Scoring Keys'!$D$12,IF(D196='Scoring Keys'!$B$13,'Scoring Keys'!$D$13,IF(D196='Scoring Keys'!$B$14,'Scoring Keys'!$D$14,IF(D196='Scoring Keys'!$B$15,'Scoring Keys'!$D$15,IF(D196='Scoring Keys'!$B$16,'Scoring Keys'!$D$16,0)))))</f>
        <v>0</v>
      </c>
      <c r="F196" s="57">
        <f t="shared" si="12"/>
        <v>0</v>
      </c>
      <c r="G196" s="136"/>
      <c r="H196" s="10" t="b">
        <f>OR(AND(C196='Scoring Keys'!$D$4,E196='Scoring Keys'!$D$14),AND(C196='Scoring Keys'!$D$4,E196='Scoring Keys'!$D$16),AND(C196='Scoring Keys'!$D$4,E196='Scoring Keys'!$D$17))</f>
        <v>1</v>
      </c>
      <c r="I196" s="10" t="b">
        <f>NOT(D196='Scoring Keys'!$B$18)</f>
        <v>0</v>
      </c>
      <c r="J196" s="150">
        <f t="shared" si="13"/>
        <v>1</v>
      </c>
      <c r="K196" s="150">
        <f t="shared" si="14"/>
        <v>0</v>
      </c>
    </row>
    <row r="197" spans="1:11" s="30" customFormat="1" ht="30" customHeight="1">
      <c r="A197" s="11" t="s">
        <v>1133</v>
      </c>
      <c r="B197" s="137" t="s">
        <v>600</v>
      </c>
      <c r="C197" s="57">
        <f>IF(B197='Scoring Keys'!$B$4,'Scoring Keys'!$D$4,IF(B197='Scoring Keys'!$B$5,'Scoring Keys'!$D$5,IF(B197='Scoring Keys'!$B$6,'Scoring Keys'!$D$6,IF(B197='Scoring Keys'!$B$7,'Scoring Keys'!$D$7,0))))</f>
        <v>1</v>
      </c>
      <c r="D197" s="127" t="s">
        <v>1766</v>
      </c>
      <c r="E197" s="57">
        <f>IF(D197='Scoring Keys'!$B$12,'Scoring Keys'!$D$12,IF(D197='Scoring Keys'!$B$13,'Scoring Keys'!$D$13,IF(D197='Scoring Keys'!$B$14,'Scoring Keys'!$D$14,IF(D197='Scoring Keys'!$B$15,'Scoring Keys'!$D$15,IF(D197='Scoring Keys'!$B$16,'Scoring Keys'!$D$16,0)))))</f>
        <v>0</v>
      </c>
      <c r="F197" s="57">
        <f t="shared" si="12"/>
        <v>0</v>
      </c>
      <c r="G197" s="136"/>
      <c r="H197" s="10" t="b">
        <f>OR(AND(C197='Scoring Keys'!$D$4,E197='Scoring Keys'!$D$14),AND(C197='Scoring Keys'!$D$4,E197='Scoring Keys'!$D$16),AND(C197='Scoring Keys'!$D$4,E197='Scoring Keys'!$D$17))</f>
        <v>1</v>
      </c>
      <c r="I197" s="10" t="b">
        <f>NOT(D197='Scoring Keys'!$B$18)</f>
        <v>0</v>
      </c>
      <c r="J197" s="150">
        <f t="shared" si="13"/>
        <v>1</v>
      </c>
      <c r="K197" s="150">
        <f t="shared" si="14"/>
        <v>0</v>
      </c>
    </row>
    <row r="198" spans="1:11" s="30" customFormat="1" ht="38.25">
      <c r="A198" s="11" t="s">
        <v>1134</v>
      </c>
      <c r="B198" s="137" t="s">
        <v>1711</v>
      </c>
      <c r="C198" s="57">
        <f>IF(B198='Scoring Keys'!$B$4,'Scoring Keys'!$D$4,IF(B198='Scoring Keys'!$B$5,'Scoring Keys'!$D$5,IF(B198='Scoring Keys'!$B$6,'Scoring Keys'!$D$6,IF(B198='Scoring Keys'!$B$7,'Scoring Keys'!$D$7,0))))</f>
        <v>0.65</v>
      </c>
      <c r="D198" s="127" t="s">
        <v>1766</v>
      </c>
      <c r="E198" s="57">
        <f>IF(D198='Scoring Keys'!$B$12,'Scoring Keys'!$D$12,IF(D198='Scoring Keys'!$B$13,'Scoring Keys'!$D$13,IF(D198='Scoring Keys'!$B$14,'Scoring Keys'!$D$14,IF(D198='Scoring Keys'!$B$15,'Scoring Keys'!$D$15,IF(D198='Scoring Keys'!$B$16,'Scoring Keys'!$D$16,0)))))</f>
        <v>0</v>
      </c>
      <c r="F198" s="57">
        <f t="shared" si="12"/>
        <v>0</v>
      </c>
      <c r="G198" s="136"/>
      <c r="H198" s="10" t="b">
        <f>OR(AND(C198='Scoring Keys'!$D$4,E198='Scoring Keys'!$D$14),AND(C198='Scoring Keys'!$D$4,E198='Scoring Keys'!$D$16),AND(C198='Scoring Keys'!$D$4,E198='Scoring Keys'!$D$17))</f>
        <v>0</v>
      </c>
      <c r="I198" s="10" t="b">
        <f>NOT(D198='Scoring Keys'!$B$18)</f>
        <v>0</v>
      </c>
      <c r="J198" s="150">
        <f t="shared" si="13"/>
        <v>1</v>
      </c>
      <c r="K198" s="150">
        <f t="shared" si="14"/>
        <v>0</v>
      </c>
    </row>
    <row r="199" spans="1:11" s="30" customFormat="1" ht="30" customHeight="1">
      <c r="A199" s="11" t="s">
        <v>1135</v>
      </c>
      <c r="B199" s="137" t="s">
        <v>600</v>
      </c>
      <c r="C199" s="57">
        <f>IF(B199='Scoring Keys'!$B$4,'Scoring Keys'!$D$4,IF(B199='Scoring Keys'!$B$5,'Scoring Keys'!$D$5,IF(B199='Scoring Keys'!$B$6,'Scoring Keys'!$D$6,IF(B199='Scoring Keys'!$B$7,'Scoring Keys'!$D$7,0))))</f>
        <v>1</v>
      </c>
      <c r="D199" s="127" t="s">
        <v>1766</v>
      </c>
      <c r="E199" s="57">
        <f>IF(D199='Scoring Keys'!$B$12,'Scoring Keys'!$D$12,IF(D199='Scoring Keys'!$B$13,'Scoring Keys'!$D$13,IF(D199='Scoring Keys'!$B$14,'Scoring Keys'!$D$14,IF(D199='Scoring Keys'!$B$15,'Scoring Keys'!$D$15,IF(D199='Scoring Keys'!$B$16,'Scoring Keys'!$D$16,0)))))</f>
        <v>0</v>
      </c>
      <c r="F199" s="57">
        <f t="shared" si="12"/>
        <v>0</v>
      </c>
      <c r="G199" s="136"/>
      <c r="H199" s="10" t="b">
        <f>OR(AND(C199='Scoring Keys'!$D$4,E199='Scoring Keys'!$D$14),AND(C199='Scoring Keys'!$D$4,E199='Scoring Keys'!$D$16),AND(C199='Scoring Keys'!$D$4,E199='Scoring Keys'!$D$17))</f>
        <v>1</v>
      </c>
      <c r="I199" s="10" t="b">
        <f>NOT(D199='Scoring Keys'!$B$18)</f>
        <v>0</v>
      </c>
      <c r="J199" s="150">
        <f t="shared" si="13"/>
        <v>1</v>
      </c>
      <c r="K199" s="150">
        <f t="shared" si="14"/>
        <v>0</v>
      </c>
    </row>
    <row r="200" spans="1:11" s="30" customFormat="1" ht="63.75">
      <c r="A200" s="11" t="s">
        <v>1136</v>
      </c>
      <c r="B200" s="137" t="s">
        <v>600</v>
      </c>
      <c r="C200" s="57">
        <f>IF(B200='Scoring Keys'!$B$4,'Scoring Keys'!$D$4,IF(B200='Scoring Keys'!$B$5,'Scoring Keys'!$D$5,IF(B200='Scoring Keys'!$B$6,'Scoring Keys'!$D$6,IF(B200='Scoring Keys'!$B$7,'Scoring Keys'!$D$7,0))))</f>
        <v>1</v>
      </c>
      <c r="D200" s="127" t="s">
        <v>1766</v>
      </c>
      <c r="E200" s="57">
        <f>IF(D200='Scoring Keys'!$B$12,'Scoring Keys'!$D$12,IF(D200='Scoring Keys'!$B$13,'Scoring Keys'!$D$13,IF(D200='Scoring Keys'!$B$14,'Scoring Keys'!$D$14,IF(D200='Scoring Keys'!$B$15,'Scoring Keys'!$D$15,IF(D200='Scoring Keys'!$B$16,'Scoring Keys'!$D$16,0)))))</f>
        <v>0</v>
      </c>
      <c r="F200" s="57">
        <f t="shared" si="12"/>
        <v>0</v>
      </c>
      <c r="G200" s="136"/>
      <c r="H200" s="10" t="b">
        <f>OR(AND(C200='Scoring Keys'!$D$4,E200='Scoring Keys'!$D$14),AND(C200='Scoring Keys'!$D$4,E200='Scoring Keys'!$D$16),AND(C200='Scoring Keys'!$D$4,E200='Scoring Keys'!$D$17))</f>
        <v>1</v>
      </c>
      <c r="I200" s="10" t="b">
        <f>NOT(D200='Scoring Keys'!$B$18)</f>
        <v>0</v>
      </c>
      <c r="J200" s="150">
        <f t="shared" si="13"/>
        <v>1</v>
      </c>
      <c r="K200" s="150">
        <f t="shared" si="14"/>
        <v>0</v>
      </c>
    </row>
    <row r="201" spans="1:11" s="30" customFormat="1" ht="30" customHeight="1">
      <c r="A201" s="14" t="s">
        <v>1140</v>
      </c>
      <c r="B201" s="137" t="s">
        <v>600</v>
      </c>
      <c r="C201" s="57">
        <f>IF(B201='Scoring Keys'!$B$4,'Scoring Keys'!$D$4,IF(B201='Scoring Keys'!$B$5,'Scoring Keys'!$D$5,IF(B201='Scoring Keys'!$B$6,'Scoring Keys'!$D$6,IF(B201='Scoring Keys'!$B$7,'Scoring Keys'!$D$7,0))))</f>
        <v>1</v>
      </c>
      <c r="D201" s="127" t="s">
        <v>1766</v>
      </c>
      <c r="E201" s="57">
        <f>IF(D201='Scoring Keys'!$B$12,'Scoring Keys'!$D$12,IF(D201='Scoring Keys'!$B$13,'Scoring Keys'!$D$13,IF(D201='Scoring Keys'!$B$14,'Scoring Keys'!$D$14,IF(D201='Scoring Keys'!$B$15,'Scoring Keys'!$D$15,IF(D201='Scoring Keys'!$B$16,'Scoring Keys'!$D$16,0)))))</f>
        <v>0</v>
      </c>
      <c r="F201" s="57">
        <f t="shared" si="12"/>
        <v>0</v>
      </c>
      <c r="G201" s="136"/>
      <c r="H201" s="10" t="b">
        <f>OR(AND(C201='Scoring Keys'!$D$4,E201='Scoring Keys'!$D$14),AND(C201='Scoring Keys'!$D$4,E201='Scoring Keys'!$D$16),AND(C201='Scoring Keys'!$D$4,E201='Scoring Keys'!$D$17))</f>
        <v>1</v>
      </c>
      <c r="I201" s="10" t="b">
        <f>NOT(D201='Scoring Keys'!$B$18)</f>
        <v>0</v>
      </c>
      <c r="J201" s="150">
        <f t="shared" si="13"/>
        <v>1</v>
      </c>
      <c r="K201" s="150">
        <f t="shared" si="14"/>
        <v>0</v>
      </c>
    </row>
    <row r="202" spans="1:11" s="30" customFormat="1" ht="30" customHeight="1">
      <c r="A202" s="11" t="s">
        <v>1146</v>
      </c>
      <c r="B202" s="137" t="s">
        <v>600</v>
      </c>
      <c r="C202" s="57">
        <f>IF(B202='Scoring Keys'!$B$4,'Scoring Keys'!$D$4,IF(B202='Scoring Keys'!$B$5,'Scoring Keys'!$D$5,IF(B202='Scoring Keys'!$B$6,'Scoring Keys'!$D$6,IF(B202='Scoring Keys'!$B$7,'Scoring Keys'!$D$7,0))))</f>
        <v>1</v>
      </c>
      <c r="D202" s="127" t="s">
        <v>1766</v>
      </c>
      <c r="E202" s="57">
        <f>IF(D202='Scoring Keys'!$B$12,'Scoring Keys'!$D$12,IF(D202='Scoring Keys'!$B$13,'Scoring Keys'!$D$13,IF(D202='Scoring Keys'!$B$14,'Scoring Keys'!$D$14,IF(D202='Scoring Keys'!$B$15,'Scoring Keys'!$D$15,IF(D202='Scoring Keys'!$B$16,'Scoring Keys'!$D$16,0)))))</f>
        <v>0</v>
      </c>
      <c r="F202" s="57">
        <f t="shared" si="12"/>
        <v>0</v>
      </c>
      <c r="G202" s="136"/>
      <c r="H202" s="10" t="b">
        <f>OR(AND(C202='Scoring Keys'!$D$4,E202='Scoring Keys'!$D$14),AND(C202='Scoring Keys'!$D$4,E202='Scoring Keys'!$D$16),AND(C202='Scoring Keys'!$D$4,E202='Scoring Keys'!$D$17))</f>
        <v>1</v>
      </c>
      <c r="I202" s="10" t="b">
        <f>NOT(D202='Scoring Keys'!$B$18)</f>
        <v>0</v>
      </c>
      <c r="J202" s="150">
        <f t="shared" si="13"/>
        <v>1</v>
      </c>
      <c r="K202" s="150">
        <f t="shared" si="14"/>
        <v>0</v>
      </c>
    </row>
    <row r="203" spans="1:11" s="30" customFormat="1" ht="127.5">
      <c r="A203" s="40" t="s">
        <v>1137</v>
      </c>
      <c r="B203" s="137" t="s">
        <v>1713</v>
      </c>
      <c r="C203" s="57">
        <f>IF(B203='Scoring Keys'!$B$4,'Scoring Keys'!$D$4,IF(B203='Scoring Keys'!$B$5,'Scoring Keys'!$D$5,IF(B203='Scoring Keys'!$B$6,'Scoring Keys'!$D$6,IF(B203='Scoring Keys'!$B$7,'Scoring Keys'!$D$7,0))))</f>
        <v>0.9</v>
      </c>
      <c r="D203" s="127" t="s">
        <v>1766</v>
      </c>
      <c r="E203" s="57">
        <f>IF(D203='Scoring Keys'!$B$12,'Scoring Keys'!$D$12,IF(D203='Scoring Keys'!$B$13,'Scoring Keys'!$D$13,IF(D203='Scoring Keys'!$B$14,'Scoring Keys'!$D$14,IF(D203='Scoring Keys'!$B$15,'Scoring Keys'!$D$15,IF(D203='Scoring Keys'!$B$16,'Scoring Keys'!$D$16,0)))))</f>
        <v>0</v>
      </c>
      <c r="F203" s="57">
        <f t="shared" si="12"/>
        <v>0</v>
      </c>
      <c r="G203" s="136"/>
      <c r="H203" s="10" t="b">
        <f>OR(AND(C203='Scoring Keys'!$D$4,E203='Scoring Keys'!$D$14),AND(C203='Scoring Keys'!$D$4,E203='Scoring Keys'!$D$16),AND(C203='Scoring Keys'!$D$4,E203='Scoring Keys'!$D$17))</f>
        <v>0</v>
      </c>
      <c r="I203" s="10" t="b">
        <f>NOT(D203='Scoring Keys'!$B$18)</f>
        <v>0</v>
      </c>
      <c r="J203" s="150">
        <f t="shared" si="13"/>
        <v>1</v>
      </c>
      <c r="K203" s="150">
        <f t="shared" si="14"/>
        <v>0</v>
      </c>
    </row>
    <row r="204" spans="1:11" s="30" customFormat="1" ht="102">
      <c r="A204" s="40" t="s">
        <v>1139</v>
      </c>
      <c r="B204" s="137" t="s">
        <v>1713</v>
      </c>
      <c r="C204" s="57">
        <f>IF(B204='Scoring Keys'!$B$4,'Scoring Keys'!$D$4,IF(B204='Scoring Keys'!$B$5,'Scoring Keys'!$D$5,IF(B204='Scoring Keys'!$B$6,'Scoring Keys'!$D$6,IF(B204='Scoring Keys'!$B$7,'Scoring Keys'!$D$7,0))))</f>
        <v>0.9</v>
      </c>
      <c r="D204" s="127" t="s">
        <v>1766</v>
      </c>
      <c r="E204" s="57">
        <f>IF(D204='Scoring Keys'!$B$12,'Scoring Keys'!$D$12,IF(D204='Scoring Keys'!$B$13,'Scoring Keys'!$D$13,IF(D204='Scoring Keys'!$B$14,'Scoring Keys'!$D$14,IF(D204='Scoring Keys'!$B$15,'Scoring Keys'!$D$15,IF(D204='Scoring Keys'!$B$16,'Scoring Keys'!$D$16,0)))))</f>
        <v>0</v>
      </c>
      <c r="F204" s="57">
        <f t="shared" si="12"/>
        <v>0</v>
      </c>
      <c r="G204" s="136"/>
      <c r="H204" s="10" t="b">
        <f>OR(AND(C204='Scoring Keys'!$D$4,E204='Scoring Keys'!$D$14),AND(C204='Scoring Keys'!$D$4,E204='Scoring Keys'!$D$16),AND(C204='Scoring Keys'!$D$4,E204='Scoring Keys'!$D$17))</f>
        <v>0</v>
      </c>
      <c r="I204" s="10" t="b">
        <f>NOT(D204='Scoring Keys'!$B$18)</f>
        <v>0</v>
      </c>
      <c r="J204" s="150">
        <f t="shared" si="13"/>
        <v>1</v>
      </c>
      <c r="K204" s="150">
        <f t="shared" si="14"/>
        <v>0</v>
      </c>
    </row>
    <row r="205" spans="1:11" s="30" customFormat="1" ht="45" customHeight="1">
      <c r="A205" s="40" t="s">
        <v>1138</v>
      </c>
      <c r="B205" s="137" t="s">
        <v>1713</v>
      </c>
      <c r="C205" s="57">
        <f>IF(B205='Scoring Keys'!$B$4,'Scoring Keys'!$D$4,IF(B205='Scoring Keys'!$B$5,'Scoring Keys'!$D$5,IF(B205='Scoring Keys'!$B$6,'Scoring Keys'!$D$6,IF(B205='Scoring Keys'!$B$7,'Scoring Keys'!$D$7,0))))</f>
        <v>0.9</v>
      </c>
      <c r="D205" s="127" t="s">
        <v>1766</v>
      </c>
      <c r="E205" s="57">
        <f>IF(D205='Scoring Keys'!$B$12,'Scoring Keys'!$D$12,IF(D205='Scoring Keys'!$B$13,'Scoring Keys'!$D$13,IF(D205='Scoring Keys'!$B$14,'Scoring Keys'!$D$14,IF(D205='Scoring Keys'!$B$15,'Scoring Keys'!$D$15,IF(D205='Scoring Keys'!$B$16,'Scoring Keys'!$D$16,0)))))</f>
        <v>0</v>
      </c>
      <c r="F205" s="57">
        <f t="shared" si="12"/>
        <v>0</v>
      </c>
      <c r="G205" s="136"/>
      <c r="H205" s="10" t="b">
        <f>OR(AND(C205='Scoring Keys'!$D$4,E205='Scoring Keys'!$D$14),AND(C205='Scoring Keys'!$D$4,E205='Scoring Keys'!$D$16),AND(C205='Scoring Keys'!$D$4,E205='Scoring Keys'!$D$17))</f>
        <v>0</v>
      </c>
      <c r="I205" s="10" t="b">
        <f>NOT(D205='Scoring Keys'!$B$18)</f>
        <v>0</v>
      </c>
      <c r="J205" s="150">
        <f t="shared" si="13"/>
        <v>1</v>
      </c>
      <c r="K205" s="150">
        <f t="shared" si="14"/>
        <v>0</v>
      </c>
    </row>
    <row r="206" spans="1:11" ht="47.25">
      <c r="A206" s="45" t="s">
        <v>1891</v>
      </c>
      <c r="B206" s="140"/>
      <c r="C206" s="50"/>
      <c r="D206" s="244"/>
      <c r="E206" s="245"/>
      <c r="F206" s="245"/>
      <c r="G206" s="246"/>
    </row>
    <row r="207" spans="1:11" s="30" customFormat="1" ht="63" customHeight="1">
      <c r="A207" s="14" t="s">
        <v>1144</v>
      </c>
      <c r="B207" s="137" t="s">
        <v>1713</v>
      </c>
      <c r="C207" s="57">
        <f>IF(B207='Scoring Keys'!$B$4,'Scoring Keys'!$D$4,IF(B207='Scoring Keys'!$B$5,'Scoring Keys'!$D$5,IF(B207='Scoring Keys'!$B$6,'Scoring Keys'!$D$6,IF(B207='Scoring Keys'!$B$7,'Scoring Keys'!$D$7,0))))</f>
        <v>0.9</v>
      </c>
      <c r="D207" s="127" t="s">
        <v>1766</v>
      </c>
      <c r="E207" s="57">
        <f>IF(D207='Scoring Keys'!$B$12,'Scoring Keys'!$D$12,IF(D207='Scoring Keys'!$B$13,'Scoring Keys'!$D$13,IF(D207='Scoring Keys'!$B$14,'Scoring Keys'!$D$14,IF(D207='Scoring Keys'!$B$15,'Scoring Keys'!$D$15,IF(D207='Scoring Keys'!$B$16,'Scoring Keys'!$D$16,0)))))</f>
        <v>0</v>
      </c>
      <c r="F207" s="57">
        <f t="shared" ref="F207:F214" si="15">C207*E207</f>
        <v>0</v>
      </c>
      <c r="G207" s="136"/>
      <c r="H207" s="10" t="b">
        <f>OR(AND(C207='Scoring Keys'!$D$4,E207='Scoring Keys'!$D$14),AND(C207='Scoring Keys'!$D$4,E207='Scoring Keys'!$D$16),AND(C207='Scoring Keys'!$D$4,E207='Scoring Keys'!$D$17))</f>
        <v>0</v>
      </c>
      <c r="I207" s="10" t="b">
        <f>NOT(D207='Scoring Keys'!$B$18)</f>
        <v>0</v>
      </c>
      <c r="J207" s="150">
        <f t="shared" ref="J207:J214" si="16">IF(I207,0,1)</f>
        <v>1</v>
      </c>
      <c r="K207" s="150">
        <f t="shared" ref="K207:K214" si="17">IF(AND(H207,(I207)),1,0)</f>
        <v>0</v>
      </c>
    </row>
    <row r="208" spans="1:11" s="30" customFormat="1" ht="30" customHeight="1">
      <c r="A208" s="14" t="s">
        <v>1145</v>
      </c>
      <c r="B208" s="137" t="s">
        <v>1713</v>
      </c>
      <c r="C208" s="57">
        <f>IF(B208='Scoring Keys'!$B$4,'Scoring Keys'!$D$4,IF(B208='Scoring Keys'!$B$5,'Scoring Keys'!$D$5,IF(B208='Scoring Keys'!$B$6,'Scoring Keys'!$D$6,IF(B208='Scoring Keys'!$B$7,'Scoring Keys'!$D$7,0))))</f>
        <v>0.9</v>
      </c>
      <c r="D208" s="127" t="s">
        <v>1766</v>
      </c>
      <c r="E208" s="57">
        <f>IF(D208='Scoring Keys'!$B$12,'Scoring Keys'!$D$12,IF(D208='Scoring Keys'!$B$13,'Scoring Keys'!$D$13,IF(D208='Scoring Keys'!$B$14,'Scoring Keys'!$D$14,IF(D208='Scoring Keys'!$B$15,'Scoring Keys'!$D$15,IF(D208='Scoring Keys'!$B$16,'Scoring Keys'!$D$16,0)))))</f>
        <v>0</v>
      </c>
      <c r="F208" s="57">
        <f t="shared" si="15"/>
        <v>0</v>
      </c>
      <c r="G208" s="136"/>
      <c r="H208" s="10" t="b">
        <f>OR(AND(C208='Scoring Keys'!$D$4,E208='Scoring Keys'!$D$14),AND(C208='Scoring Keys'!$D$4,E208='Scoring Keys'!$D$16),AND(C208='Scoring Keys'!$D$4,E208='Scoring Keys'!$D$17))</f>
        <v>0</v>
      </c>
      <c r="I208" s="10" t="b">
        <f>NOT(D208='Scoring Keys'!$B$18)</f>
        <v>0</v>
      </c>
      <c r="J208" s="150">
        <f t="shared" si="16"/>
        <v>1</v>
      </c>
      <c r="K208" s="150">
        <f t="shared" si="17"/>
        <v>0</v>
      </c>
    </row>
    <row r="209" spans="1:11" s="30" customFormat="1" ht="30" customHeight="1">
      <c r="A209" s="11" t="s">
        <v>1149</v>
      </c>
      <c r="B209" s="137" t="s">
        <v>1713</v>
      </c>
      <c r="C209" s="57">
        <f>IF(B209='Scoring Keys'!$B$4,'Scoring Keys'!$D$4,IF(B209='Scoring Keys'!$B$5,'Scoring Keys'!$D$5,IF(B209='Scoring Keys'!$B$6,'Scoring Keys'!$D$6,IF(B209='Scoring Keys'!$B$7,'Scoring Keys'!$D$7,0))))</f>
        <v>0.9</v>
      </c>
      <c r="D209" s="127" t="s">
        <v>1766</v>
      </c>
      <c r="E209" s="57">
        <f>IF(D209='Scoring Keys'!$B$12,'Scoring Keys'!$D$12,IF(D209='Scoring Keys'!$B$13,'Scoring Keys'!$D$13,IF(D209='Scoring Keys'!$B$14,'Scoring Keys'!$D$14,IF(D209='Scoring Keys'!$B$15,'Scoring Keys'!$D$15,IF(D209='Scoring Keys'!$B$16,'Scoring Keys'!$D$16,0)))))</f>
        <v>0</v>
      </c>
      <c r="F209" s="57">
        <f t="shared" si="15"/>
        <v>0</v>
      </c>
      <c r="G209" s="136"/>
      <c r="H209" s="10" t="b">
        <f>OR(AND(C209='Scoring Keys'!$D$4,E209='Scoring Keys'!$D$14),AND(C209='Scoring Keys'!$D$4,E209='Scoring Keys'!$D$16),AND(C209='Scoring Keys'!$D$4,E209='Scoring Keys'!$D$17))</f>
        <v>0</v>
      </c>
      <c r="I209" s="10" t="b">
        <f>NOT(D209='Scoring Keys'!$B$18)</f>
        <v>0</v>
      </c>
      <c r="J209" s="150">
        <f t="shared" si="16"/>
        <v>1</v>
      </c>
      <c r="K209" s="150">
        <f t="shared" si="17"/>
        <v>0</v>
      </c>
    </row>
    <row r="210" spans="1:11" s="30" customFormat="1" ht="30" customHeight="1">
      <c r="A210" s="11" t="s">
        <v>1150</v>
      </c>
      <c r="B210" s="137" t="s">
        <v>1713</v>
      </c>
      <c r="C210" s="57">
        <f>IF(B210='Scoring Keys'!$B$4,'Scoring Keys'!$D$4,IF(B210='Scoring Keys'!$B$5,'Scoring Keys'!$D$5,IF(B210='Scoring Keys'!$B$6,'Scoring Keys'!$D$6,IF(B210='Scoring Keys'!$B$7,'Scoring Keys'!$D$7,0))))</f>
        <v>0.9</v>
      </c>
      <c r="D210" s="127" t="s">
        <v>1766</v>
      </c>
      <c r="E210" s="57">
        <f>IF(D210='Scoring Keys'!$B$12,'Scoring Keys'!$D$12,IF(D210='Scoring Keys'!$B$13,'Scoring Keys'!$D$13,IF(D210='Scoring Keys'!$B$14,'Scoring Keys'!$D$14,IF(D210='Scoring Keys'!$B$15,'Scoring Keys'!$D$15,IF(D210='Scoring Keys'!$B$16,'Scoring Keys'!$D$16,0)))))</f>
        <v>0</v>
      </c>
      <c r="F210" s="57">
        <f t="shared" si="15"/>
        <v>0</v>
      </c>
      <c r="G210" s="136"/>
      <c r="H210" s="10" t="b">
        <f>OR(AND(C210='Scoring Keys'!$D$4,E210='Scoring Keys'!$D$14),AND(C210='Scoring Keys'!$D$4,E210='Scoring Keys'!$D$16),AND(C210='Scoring Keys'!$D$4,E210='Scoring Keys'!$D$17))</f>
        <v>0</v>
      </c>
      <c r="I210" s="10" t="b">
        <f>NOT(D210='Scoring Keys'!$B$18)</f>
        <v>0</v>
      </c>
      <c r="J210" s="150">
        <f t="shared" si="16"/>
        <v>1</v>
      </c>
      <c r="K210" s="150">
        <f t="shared" si="17"/>
        <v>0</v>
      </c>
    </row>
    <row r="211" spans="1:11" s="30" customFormat="1" ht="30" customHeight="1">
      <c r="A211" s="11" t="s">
        <v>1151</v>
      </c>
      <c r="B211" s="137" t="s">
        <v>1713</v>
      </c>
      <c r="C211" s="57">
        <f>IF(B211='Scoring Keys'!$B$4,'Scoring Keys'!$D$4,IF(B211='Scoring Keys'!$B$5,'Scoring Keys'!$D$5,IF(B211='Scoring Keys'!$B$6,'Scoring Keys'!$D$6,IF(B211='Scoring Keys'!$B$7,'Scoring Keys'!$D$7,0))))</f>
        <v>0.9</v>
      </c>
      <c r="D211" s="127" t="s">
        <v>1766</v>
      </c>
      <c r="E211" s="57">
        <f>IF(D211='Scoring Keys'!$B$12,'Scoring Keys'!$D$12,IF(D211='Scoring Keys'!$B$13,'Scoring Keys'!$D$13,IF(D211='Scoring Keys'!$B$14,'Scoring Keys'!$D$14,IF(D211='Scoring Keys'!$B$15,'Scoring Keys'!$D$15,IF(D211='Scoring Keys'!$B$16,'Scoring Keys'!$D$16,0)))))</f>
        <v>0</v>
      </c>
      <c r="F211" s="57">
        <f t="shared" si="15"/>
        <v>0</v>
      </c>
      <c r="G211" s="136"/>
      <c r="H211" s="10" t="b">
        <f>OR(AND(C211='Scoring Keys'!$D$4,E211='Scoring Keys'!$D$14),AND(C211='Scoring Keys'!$D$4,E211='Scoring Keys'!$D$16),AND(C211='Scoring Keys'!$D$4,E211='Scoring Keys'!$D$17))</f>
        <v>0</v>
      </c>
      <c r="I211" s="10" t="b">
        <f>NOT(D211='Scoring Keys'!$B$18)</f>
        <v>0</v>
      </c>
      <c r="J211" s="150">
        <f t="shared" si="16"/>
        <v>1</v>
      </c>
      <c r="K211" s="150">
        <f t="shared" si="17"/>
        <v>0</v>
      </c>
    </row>
    <row r="212" spans="1:11" s="30" customFormat="1" ht="30" customHeight="1">
      <c r="A212" s="11" t="s">
        <v>1152</v>
      </c>
      <c r="B212" s="137" t="s">
        <v>1713</v>
      </c>
      <c r="C212" s="57">
        <f>IF(B212='Scoring Keys'!$B$4,'Scoring Keys'!$D$4,IF(B212='Scoring Keys'!$B$5,'Scoring Keys'!$D$5,IF(B212='Scoring Keys'!$B$6,'Scoring Keys'!$D$6,IF(B212='Scoring Keys'!$B$7,'Scoring Keys'!$D$7,0))))</f>
        <v>0.9</v>
      </c>
      <c r="D212" s="127" t="s">
        <v>1766</v>
      </c>
      <c r="E212" s="57">
        <f>IF(D212='Scoring Keys'!$B$12,'Scoring Keys'!$D$12,IF(D212='Scoring Keys'!$B$13,'Scoring Keys'!$D$13,IF(D212='Scoring Keys'!$B$14,'Scoring Keys'!$D$14,IF(D212='Scoring Keys'!$B$15,'Scoring Keys'!$D$15,IF(D212='Scoring Keys'!$B$16,'Scoring Keys'!$D$16,0)))))</f>
        <v>0</v>
      </c>
      <c r="F212" s="57">
        <f t="shared" si="15"/>
        <v>0</v>
      </c>
      <c r="G212" s="136"/>
      <c r="H212" s="10" t="b">
        <f>OR(AND(C212='Scoring Keys'!$D$4,E212='Scoring Keys'!$D$14),AND(C212='Scoring Keys'!$D$4,E212='Scoring Keys'!$D$16),AND(C212='Scoring Keys'!$D$4,E212='Scoring Keys'!$D$17))</f>
        <v>0</v>
      </c>
      <c r="I212" s="10" t="b">
        <f>NOT(D212='Scoring Keys'!$B$18)</f>
        <v>0</v>
      </c>
      <c r="J212" s="150">
        <f t="shared" si="16"/>
        <v>1</v>
      </c>
      <c r="K212" s="150">
        <f t="shared" si="17"/>
        <v>0</v>
      </c>
    </row>
    <row r="213" spans="1:11" s="30" customFormat="1" ht="45" customHeight="1">
      <c r="A213" s="14" t="s">
        <v>1147</v>
      </c>
      <c r="B213" s="137" t="s">
        <v>1713</v>
      </c>
      <c r="C213" s="57">
        <f>IF(B213='Scoring Keys'!$B$4,'Scoring Keys'!$D$4,IF(B213='Scoring Keys'!$B$5,'Scoring Keys'!$D$5,IF(B213='Scoring Keys'!$B$6,'Scoring Keys'!$D$6,IF(B213='Scoring Keys'!$B$7,'Scoring Keys'!$D$7,0))))</f>
        <v>0.9</v>
      </c>
      <c r="D213" s="127" t="s">
        <v>1766</v>
      </c>
      <c r="E213" s="57">
        <f>IF(D213='Scoring Keys'!$B$12,'Scoring Keys'!$D$12,IF(D213='Scoring Keys'!$B$13,'Scoring Keys'!$D$13,IF(D213='Scoring Keys'!$B$14,'Scoring Keys'!$D$14,IF(D213='Scoring Keys'!$B$15,'Scoring Keys'!$D$15,IF(D213='Scoring Keys'!$B$16,'Scoring Keys'!$D$16,0)))))</f>
        <v>0</v>
      </c>
      <c r="F213" s="57">
        <f t="shared" si="15"/>
        <v>0</v>
      </c>
      <c r="G213" s="136"/>
      <c r="H213" s="10" t="b">
        <f>OR(AND(C213='Scoring Keys'!$D$4,E213='Scoring Keys'!$D$14),AND(C213='Scoring Keys'!$D$4,E213='Scoring Keys'!$D$16),AND(C213='Scoring Keys'!$D$4,E213='Scoring Keys'!$D$17))</f>
        <v>0</v>
      </c>
      <c r="I213" s="10" t="b">
        <f>NOT(D213='Scoring Keys'!$B$18)</f>
        <v>0</v>
      </c>
      <c r="J213" s="150">
        <f t="shared" si="16"/>
        <v>1</v>
      </c>
      <c r="K213" s="150">
        <f t="shared" si="17"/>
        <v>0</v>
      </c>
    </row>
    <row r="214" spans="1:11" s="30" customFormat="1" ht="63.75">
      <c r="A214" s="14" t="s">
        <v>1148</v>
      </c>
      <c r="B214" s="137" t="s">
        <v>1713</v>
      </c>
      <c r="C214" s="57">
        <f>IF(B214='Scoring Keys'!$B$4,'Scoring Keys'!$D$4,IF(B214='Scoring Keys'!$B$5,'Scoring Keys'!$D$5,IF(B214='Scoring Keys'!$B$6,'Scoring Keys'!$D$6,IF(B214='Scoring Keys'!$B$7,'Scoring Keys'!$D$7,0))))</f>
        <v>0.9</v>
      </c>
      <c r="D214" s="127" t="s">
        <v>1766</v>
      </c>
      <c r="E214" s="57">
        <f>IF(D214='Scoring Keys'!$B$12,'Scoring Keys'!$D$12,IF(D214='Scoring Keys'!$B$13,'Scoring Keys'!$D$13,IF(D214='Scoring Keys'!$B$14,'Scoring Keys'!$D$14,IF(D214='Scoring Keys'!$B$15,'Scoring Keys'!$D$15,IF(D214='Scoring Keys'!$B$16,'Scoring Keys'!$D$16,0)))))</f>
        <v>0</v>
      </c>
      <c r="F214" s="57">
        <f t="shared" si="15"/>
        <v>0</v>
      </c>
      <c r="G214" s="136"/>
      <c r="H214" s="10" t="b">
        <f>OR(AND(C214='Scoring Keys'!$D$4,E214='Scoring Keys'!$D$14),AND(C214='Scoring Keys'!$D$4,E214='Scoring Keys'!$D$16),AND(C214='Scoring Keys'!$D$4,E214='Scoring Keys'!$D$17))</f>
        <v>0</v>
      </c>
      <c r="I214" s="10" t="b">
        <f>NOT(D214='Scoring Keys'!$B$18)</f>
        <v>0</v>
      </c>
      <c r="J214" s="150">
        <f t="shared" si="16"/>
        <v>1</v>
      </c>
      <c r="K214" s="150">
        <f t="shared" si="17"/>
        <v>0</v>
      </c>
    </row>
    <row r="215" spans="1:11" ht="16.5" customHeight="1">
      <c r="A215" s="45" t="s">
        <v>1892</v>
      </c>
      <c r="B215" s="140"/>
      <c r="C215" s="50"/>
      <c r="D215" s="297" t="s">
        <v>1143</v>
      </c>
      <c r="E215" s="298"/>
      <c r="F215" s="298"/>
      <c r="G215" s="299"/>
    </row>
    <row r="216" spans="1:11" s="30" customFormat="1" ht="30" customHeight="1">
      <c r="A216" s="14" t="s">
        <v>1153</v>
      </c>
      <c r="B216" s="137" t="s">
        <v>1713</v>
      </c>
      <c r="C216" s="57">
        <f>IF(B216='Scoring Keys'!$B$4,'Scoring Keys'!$D$4,IF(B216='Scoring Keys'!$B$5,'Scoring Keys'!$D$5,IF(B216='Scoring Keys'!$B$6,'Scoring Keys'!$D$6,IF(B216='Scoring Keys'!$B$7,'Scoring Keys'!$D$7,0))))</f>
        <v>0.9</v>
      </c>
      <c r="D216" s="127" t="s">
        <v>1766</v>
      </c>
      <c r="E216" s="57">
        <f>IF(D216='Scoring Keys'!$B$12,'Scoring Keys'!$D$12,IF(D216='Scoring Keys'!$B$13,'Scoring Keys'!$D$13,IF(D216='Scoring Keys'!$B$14,'Scoring Keys'!$D$14,IF(D216='Scoring Keys'!$B$15,'Scoring Keys'!$D$15,IF(D216='Scoring Keys'!$B$16,'Scoring Keys'!$D$16,0)))))</f>
        <v>0</v>
      </c>
      <c r="F216" s="57">
        <f t="shared" ref="F216:F222" si="18">C216*E216</f>
        <v>0</v>
      </c>
      <c r="G216" s="136"/>
      <c r="H216" s="10" t="b">
        <f>OR(AND(C216='Scoring Keys'!$D$4,E216='Scoring Keys'!$D$14),AND(C216='Scoring Keys'!$D$4,E216='Scoring Keys'!$D$16),AND(C216='Scoring Keys'!$D$4,E216='Scoring Keys'!$D$17))</f>
        <v>0</v>
      </c>
      <c r="I216" s="10" t="b">
        <f>NOT(D216='Scoring Keys'!$B$18)</f>
        <v>0</v>
      </c>
      <c r="J216" s="150">
        <f t="shared" ref="J216:J222" si="19">IF(I216,0,1)</f>
        <v>1</v>
      </c>
      <c r="K216" s="150">
        <f t="shared" ref="K216:K222" si="20">IF(AND(H216,(I216)),1,0)</f>
        <v>0</v>
      </c>
    </row>
    <row r="217" spans="1:11" s="30" customFormat="1" ht="30" customHeight="1">
      <c r="A217" s="11" t="s">
        <v>1154</v>
      </c>
      <c r="B217" s="137" t="s">
        <v>1713</v>
      </c>
      <c r="C217" s="57">
        <f>IF(B217='Scoring Keys'!$B$4,'Scoring Keys'!$D$4,IF(B217='Scoring Keys'!$B$5,'Scoring Keys'!$D$5,IF(B217='Scoring Keys'!$B$6,'Scoring Keys'!$D$6,IF(B217='Scoring Keys'!$B$7,'Scoring Keys'!$D$7,0))))</f>
        <v>0.9</v>
      </c>
      <c r="D217" s="127" t="s">
        <v>1766</v>
      </c>
      <c r="E217" s="57">
        <f>IF(D217='Scoring Keys'!$B$12,'Scoring Keys'!$D$12,IF(D217='Scoring Keys'!$B$13,'Scoring Keys'!$D$13,IF(D217='Scoring Keys'!$B$14,'Scoring Keys'!$D$14,IF(D217='Scoring Keys'!$B$15,'Scoring Keys'!$D$15,IF(D217='Scoring Keys'!$B$16,'Scoring Keys'!$D$16,0)))))</f>
        <v>0</v>
      </c>
      <c r="F217" s="57">
        <f t="shared" si="18"/>
        <v>0</v>
      </c>
      <c r="G217" s="136"/>
      <c r="H217" s="10" t="b">
        <f>OR(AND(C217='Scoring Keys'!$D$4,E217='Scoring Keys'!$D$14),AND(C217='Scoring Keys'!$D$4,E217='Scoring Keys'!$D$16),AND(C217='Scoring Keys'!$D$4,E217='Scoring Keys'!$D$17))</f>
        <v>0</v>
      </c>
      <c r="I217" s="10" t="b">
        <f>NOT(D217='Scoring Keys'!$B$18)</f>
        <v>0</v>
      </c>
      <c r="J217" s="150">
        <f t="shared" si="19"/>
        <v>1</v>
      </c>
      <c r="K217" s="150">
        <f t="shared" si="20"/>
        <v>0</v>
      </c>
    </row>
    <row r="218" spans="1:11" s="30" customFormat="1" ht="30" customHeight="1">
      <c r="A218" s="11" t="s">
        <v>1155</v>
      </c>
      <c r="B218" s="137" t="s">
        <v>1713</v>
      </c>
      <c r="C218" s="57">
        <f>IF(B218='Scoring Keys'!$B$4,'Scoring Keys'!$D$4,IF(B218='Scoring Keys'!$B$5,'Scoring Keys'!$D$5,IF(B218='Scoring Keys'!$B$6,'Scoring Keys'!$D$6,IF(B218='Scoring Keys'!$B$7,'Scoring Keys'!$D$7,0))))</f>
        <v>0.9</v>
      </c>
      <c r="D218" s="127" t="s">
        <v>1766</v>
      </c>
      <c r="E218" s="57">
        <f>IF(D218='Scoring Keys'!$B$12,'Scoring Keys'!$D$12,IF(D218='Scoring Keys'!$B$13,'Scoring Keys'!$D$13,IF(D218='Scoring Keys'!$B$14,'Scoring Keys'!$D$14,IF(D218='Scoring Keys'!$B$15,'Scoring Keys'!$D$15,IF(D218='Scoring Keys'!$B$16,'Scoring Keys'!$D$16,0)))))</f>
        <v>0</v>
      </c>
      <c r="F218" s="57">
        <f t="shared" si="18"/>
        <v>0</v>
      </c>
      <c r="G218" s="136"/>
      <c r="H218" s="10" t="b">
        <f>OR(AND(C218='Scoring Keys'!$D$4,E218='Scoring Keys'!$D$14),AND(C218='Scoring Keys'!$D$4,E218='Scoring Keys'!$D$16),AND(C218='Scoring Keys'!$D$4,E218='Scoring Keys'!$D$17))</f>
        <v>0</v>
      </c>
      <c r="I218" s="10" t="b">
        <f>NOT(D218='Scoring Keys'!$B$18)</f>
        <v>0</v>
      </c>
      <c r="J218" s="150">
        <f t="shared" si="19"/>
        <v>1</v>
      </c>
      <c r="K218" s="150">
        <f t="shared" si="20"/>
        <v>0</v>
      </c>
    </row>
    <row r="219" spans="1:11" s="30" customFormat="1" ht="30" customHeight="1">
      <c r="A219" s="11" t="s">
        <v>1156</v>
      </c>
      <c r="B219" s="137" t="s">
        <v>1713</v>
      </c>
      <c r="C219" s="57">
        <f>IF(B219='Scoring Keys'!$B$4,'Scoring Keys'!$D$4,IF(B219='Scoring Keys'!$B$5,'Scoring Keys'!$D$5,IF(B219='Scoring Keys'!$B$6,'Scoring Keys'!$D$6,IF(B219='Scoring Keys'!$B$7,'Scoring Keys'!$D$7,0))))</f>
        <v>0.9</v>
      </c>
      <c r="D219" s="127" t="s">
        <v>1766</v>
      </c>
      <c r="E219" s="57">
        <f>IF(D219='Scoring Keys'!$B$12,'Scoring Keys'!$D$12,IF(D219='Scoring Keys'!$B$13,'Scoring Keys'!$D$13,IF(D219='Scoring Keys'!$B$14,'Scoring Keys'!$D$14,IF(D219='Scoring Keys'!$B$15,'Scoring Keys'!$D$15,IF(D219='Scoring Keys'!$B$16,'Scoring Keys'!$D$16,0)))))</f>
        <v>0</v>
      </c>
      <c r="F219" s="57">
        <f t="shared" si="18"/>
        <v>0</v>
      </c>
      <c r="G219" s="136"/>
      <c r="H219" s="10" t="b">
        <f>OR(AND(C219='Scoring Keys'!$D$4,E219='Scoring Keys'!$D$14),AND(C219='Scoring Keys'!$D$4,E219='Scoring Keys'!$D$16),AND(C219='Scoring Keys'!$D$4,E219='Scoring Keys'!$D$17))</f>
        <v>0</v>
      </c>
      <c r="I219" s="10" t="b">
        <f>NOT(D219='Scoring Keys'!$B$18)</f>
        <v>0</v>
      </c>
      <c r="J219" s="150">
        <f t="shared" si="19"/>
        <v>1</v>
      </c>
      <c r="K219" s="150">
        <f t="shared" si="20"/>
        <v>0</v>
      </c>
    </row>
    <row r="220" spans="1:11" s="30" customFormat="1" ht="30" customHeight="1">
      <c r="A220" s="11" t="s">
        <v>1157</v>
      </c>
      <c r="B220" s="137" t="s">
        <v>1713</v>
      </c>
      <c r="C220" s="57">
        <f>IF(B220='Scoring Keys'!$B$4,'Scoring Keys'!$D$4,IF(B220='Scoring Keys'!$B$5,'Scoring Keys'!$D$5,IF(B220='Scoring Keys'!$B$6,'Scoring Keys'!$D$6,IF(B220='Scoring Keys'!$B$7,'Scoring Keys'!$D$7,0))))</f>
        <v>0.9</v>
      </c>
      <c r="D220" s="127" t="s">
        <v>1766</v>
      </c>
      <c r="E220" s="57">
        <f>IF(D220='Scoring Keys'!$B$12,'Scoring Keys'!$D$12,IF(D220='Scoring Keys'!$B$13,'Scoring Keys'!$D$13,IF(D220='Scoring Keys'!$B$14,'Scoring Keys'!$D$14,IF(D220='Scoring Keys'!$B$15,'Scoring Keys'!$D$15,IF(D220='Scoring Keys'!$B$16,'Scoring Keys'!$D$16,0)))))</f>
        <v>0</v>
      </c>
      <c r="F220" s="57">
        <f t="shared" si="18"/>
        <v>0</v>
      </c>
      <c r="G220" s="136"/>
      <c r="H220" s="10" t="b">
        <f>OR(AND(C220='Scoring Keys'!$D$4,E220='Scoring Keys'!$D$14),AND(C220='Scoring Keys'!$D$4,E220='Scoring Keys'!$D$16),AND(C220='Scoring Keys'!$D$4,E220='Scoring Keys'!$D$17))</f>
        <v>0</v>
      </c>
      <c r="I220" s="10" t="b">
        <f>NOT(D220='Scoring Keys'!$B$18)</f>
        <v>0</v>
      </c>
      <c r="J220" s="150">
        <f t="shared" si="19"/>
        <v>1</v>
      </c>
      <c r="K220" s="150">
        <f t="shared" si="20"/>
        <v>0</v>
      </c>
    </row>
    <row r="221" spans="1:11" s="30" customFormat="1" ht="30" customHeight="1">
      <c r="A221" s="14" t="s">
        <v>1158</v>
      </c>
      <c r="B221" s="137" t="s">
        <v>1713</v>
      </c>
      <c r="C221" s="57">
        <f>IF(B221='Scoring Keys'!$B$4,'Scoring Keys'!$D$4,IF(B221='Scoring Keys'!$B$5,'Scoring Keys'!$D$5,IF(B221='Scoring Keys'!$B$6,'Scoring Keys'!$D$6,IF(B221='Scoring Keys'!$B$7,'Scoring Keys'!$D$7,0))))</f>
        <v>0.9</v>
      </c>
      <c r="D221" s="127" t="s">
        <v>1766</v>
      </c>
      <c r="E221" s="57">
        <f>IF(D221='Scoring Keys'!$B$12,'Scoring Keys'!$D$12,IF(D221='Scoring Keys'!$B$13,'Scoring Keys'!$D$13,IF(D221='Scoring Keys'!$B$14,'Scoring Keys'!$D$14,IF(D221='Scoring Keys'!$B$15,'Scoring Keys'!$D$15,IF(D221='Scoring Keys'!$B$16,'Scoring Keys'!$D$16,0)))))</f>
        <v>0</v>
      </c>
      <c r="F221" s="57">
        <f t="shared" si="18"/>
        <v>0</v>
      </c>
      <c r="G221" s="136"/>
      <c r="H221" s="10" t="b">
        <f>OR(AND(C221='Scoring Keys'!$D$4,E221='Scoring Keys'!$D$14),AND(C221='Scoring Keys'!$D$4,E221='Scoring Keys'!$D$16),AND(C221='Scoring Keys'!$D$4,E221='Scoring Keys'!$D$17))</f>
        <v>0</v>
      </c>
      <c r="I221" s="10" t="b">
        <f>NOT(D221='Scoring Keys'!$B$18)</f>
        <v>0</v>
      </c>
      <c r="J221" s="150">
        <f t="shared" si="19"/>
        <v>1</v>
      </c>
      <c r="K221" s="150">
        <f t="shared" si="20"/>
        <v>0</v>
      </c>
    </row>
    <row r="222" spans="1:11" s="30" customFormat="1" ht="30" customHeight="1">
      <c r="A222" s="14" t="s">
        <v>1159</v>
      </c>
      <c r="B222" s="137" t="s">
        <v>1713</v>
      </c>
      <c r="C222" s="57">
        <f>IF(B222='Scoring Keys'!$B$4,'Scoring Keys'!$D$4,IF(B222='Scoring Keys'!$B$5,'Scoring Keys'!$D$5,IF(B222='Scoring Keys'!$B$6,'Scoring Keys'!$D$6,IF(B222='Scoring Keys'!$B$7,'Scoring Keys'!$D$7,0))))</f>
        <v>0.9</v>
      </c>
      <c r="D222" s="127" t="s">
        <v>1766</v>
      </c>
      <c r="E222" s="57">
        <f>IF(D222='Scoring Keys'!$B$12,'Scoring Keys'!$D$12,IF(D222='Scoring Keys'!$B$13,'Scoring Keys'!$D$13,IF(D222='Scoring Keys'!$B$14,'Scoring Keys'!$D$14,IF(D222='Scoring Keys'!$B$15,'Scoring Keys'!$D$15,IF(D222='Scoring Keys'!$B$16,'Scoring Keys'!$D$16,0)))))</f>
        <v>0</v>
      </c>
      <c r="F222" s="57">
        <f t="shared" si="18"/>
        <v>0</v>
      </c>
      <c r="G222" s="136"/>
      <c r="H222" s="10" t="b">
        <f>OR(AND(C222='Scoring Keys'!$D$4,E222='Scoring Keys'!$D$14),AND(C222='Scoring Keys'!$D$4,E222='Scoring Keys'!$D$16),AND(C222='Scoring Keys'!$D$4,E222='Scoring Keys'!$D$17))</f>
        <v>0</v>
      </c>
      <c r="I222" s="10" t="b">
        <f>NOT(D222='Scoring Keys'!$B$18)</f>
        <v>0</v>
      </c>
      <c r="J222" s="150">
        <f t="shared" si="19"/>
        <v>1</v>
      </c>
      <c r="K222" s="150">
        <f t="shared" si="20"/>
        <v>0</v>
      </c>
    </row>
    <row r="223" spans="1:11" ht="31.5">
      <c r="A223" s="162" t="s">
        <v>1893</v>
      </c>
      <c r="B223" s="140"/>
      <c r="C223" s="50"/>
      <c r="D223" s="297" t="s">
        <v>1142</v>
      </c>
      <c r="E223" s="258"/>
      <c r="F223" s="258"/>
      <c r="G223" s="259"/>
    </row>
    <row r="224" spans="1:11" s="30" customFormat="1" ht="30" customHeight="1">
      <c r="A224" s="14" t="s">
        <v>1160</v>
      </c>
      <c r="B224" s="137" t="s">
        <v>1713</v>
      </c>
      <c r="C224" s="57">
        <f>IF(B224='Scoring Keys'!$B$4,'Scoring Keys'!$D$4,IF(B224='Scoring Keys'!$B$5,'Scoring Keys'!$D$5,IF(B224='Scoring Keys'!$B$6,'Scoring Keys'!$D$6,IF(B224='Scoring Keys'!$B$7,'Scoring Keys'!$D$7,0))))</f>
        <v>0.9</v>
      </c>
      <c r="D224" s="127" t="s">
        <v>1766</v>
      </c>
      <c r="E224" s="57">
        <f>IF(D224='Scoring Keys'!$B$12,'Scoring Keys'!$D$12,IF(D224='Scoring Keys'!$B$13,'Scoring Keys'!$D$13,IF(D224='Scoring Keys'!$B$14,'Scoring Keys'!$D$14,IF(D224='Scoring Keys'!$B$15,'Scoring Keys'!$D$15,IF(D224='Scoring Keys'!$B$16,'Scoring Keys'!$D$16,0)))))</f>
        <v>0</v>
      </c>
      <c r="F224" s="57">
        <f t="shared" ref="F224:F233" si="21">C224*E224</f>
        <v>0</v>
      </c>
      <c r="G224" s="136"/>
      <c r="H224" s="10" t="b">
        <f>OR(AND(C224='Scoring Keys'!$D$4,E224='Scoring Keys'!$D$14),AND(C224='Scoring Keys'!$D$4,E224='Scoring Keys'!$D$16),AND(C224='Scoring Keys'!$D$4,E224='Scoring Keys'!$D$17))</f>
        <v>0</v>
      </c>
      <c r="I224" s="10" t="b">
        <f>NOT(D224='Scoring Keys'!$B$18)</f>
        <v>0</v>
      </c>
      <c r="J224" s="150">
        <f t="shared" ref="J224:J233" si="22">IF(I224,0,1)</f>
        <v>1</v>
      </c>
      <c r="K224" s="150">
        <f t="shared" ref="K224:K233" si="23">IF(AND(H224,(I224)),1,0)</f>
        <v>0</v>
      </c>
    </row>
    <row r="225" spans="1:11" s="30" customFormat="1" ht="51">
      <c r="A225" s="14" t="s">
        <v>1161</v>
      </c>
      <c r="B225" s="137" t="s">
        <v>1713</v>
      </c>
      <c r="C225" s="57">
        <f>IF(B225='Scoring Keys'!$B$4,'Scoring Keys'!$D$4,IF(B225='Scoring Keys'!$B$5,'Scoring Keys'!$D$5,IF(B225='Scoring Keys'!$B$6,'Scoring Keys'!$D$6,IF(B225='Scoring Keys'!$B$7,'Scoring Keys'!$D$7,0))))</f>
        <v>0.9</v>
      </c>
      <c r="D225" s="127" t="s">
        <v>1766</v>
      </c>
      <c r="E225" s="57">
        <f>IF(D225='Scoring Keys'!$B$12,'Scoring Keys'!$D$12,IF(D225='Scoring Keys'!$B$13,'Scoring Keys'!$D$13,IF(D225='Scoring Keys'!$B$14,'Scoring Keys'!$D$14,IF(D225='Scoring Keys'!$B$15,'Scoring Keys'!$D$15,IF(D225='Scoring Keys'!$B$16,'Scoring Keys'!$D$16,0)))))</f>
        <v>0</v>
      </c>
      <c r="F225" s="57">
        <f t="shared" si="21"/>
        <v>0</v>
      </c>
      <c r="G225" s="136"/>
      <c r="H225" s="10" t="b">
        <f>OR(AND(C225='Scoring Keys'!$D$4,E225='Scoring Keys'!$D$14),AND(C225='Scoring Keys'!$D$4,E225='Scoring Keys'!$D$16),AND(C225='Scoring Keys'!$D$4,E225='Scoring Keys'!$D$17))</f>
        <v>0</v>
      </c>
      <c r="I225" s="10" t="b">
        <f>NOT(D225='Scoring Keys'!$B$18)</f>
        <v>0</v>
      </c>
      <c r="J225" s="150">
        <f t="shared" si="22"/>
        <v>1</v>
      </c>
      <c r="K225" s="150">
        <f t="shared" si="23"/>
        <v>0</v>
      </c>
    </row>
    <row r="226" spans="1:11" s="30" customFormat="1" ht="30" customHeight="1">
      <c r="A226" s="11" t="s">
        <v>1162</v>
      </c>
      <c r="B226" s="137" t="s">
        <v>1713</v>
      </c>
      <c r="C226" s="57">
        <f>IF(B226='Scoring Keys'!$B$4,'Scoring Keys'!$D$4,IF(B226='Scoring Keys'!$B$5,'Scoring Keys'!$D$5,IF(B226='Scoring Keys'!$B$6,'Scoring Keys'!$D$6,IF(B226='Scoring Keys'!$B$7,'Scoring Keys'!$D$7,0))))</f>
        <v>0.9</v>
      </c>
      <c r="D226" s="127" t="s">
        <v>1766</v>
      </c>
      <c r="E226" s="57">
        <f>IF(D226='Scoring Keys'!$B$12,'Scoring Keys'!$D$12,IF(D226='Scoring Keys'!$B$13,'Scoring Keys'!$D$13,IF(D226='Scoring Keys'!$B$14,'Scoring Keys'!$D$14,IF(D226='Scoring Keys'!$B$15,'Scoring Keys'!$D$15,IF(D226='Scoring Keys'!$B$16,'Scoring Keys'!$D$16,0)))))</f>
        <v>0</v>
      </c>
      <c r="F226" s="57">
        <f t="shared" si="21"/>
        <v>0</v>
      </c>
      <c r="G226" s="136"/>
      <c r="H226" s="10" t="b">
        <f>OR(AND(C226='Scoring Keys'!$D$4,E226='Scoring Keys'!$D$14),AND(C226='Scoring Keys'!$D$4,E226='Scoring Keys'!$D$16),AND(C226='Scoring Keys'!$D$4,E226='Scoring Keys'!$D$17))</f>
        <v>0</v>
      </c>
      <c r="I226" s="10" t="b">
        <f>NOT(D226='Scoring Keys'!$B$18)</f>
        <v>0</v>
      </c>
      <c r="J226" s="150">
        <f t="shared" si="22"/>
        <v>1</v>
      </c>
      <c r="K226" s="150">
        <f t="shared" si="23"/>
        <v>0</v>
      </c>
    </row>
    <row r="227" spans="1:11" s="30" customFormat="1" ht="30" customHeight="1">
      <c r="A227" s="11" t="s">
        <v>1163</v>
      </c>
      <c r="B227" s="137" t="s">
        <v>1713</v>
      </c>
      <c r="C227" s="57">
        <f>IF(B227='Scoring Keys'!$B$4,'Scoring Keys'!$D$4,IF(B227='Scoring Keys'!$B$5,'Scoring Keys'!$D$5,IF(B227='Scoring Keys'!$B$6,'Scoring Keys'!$D$6,IF(B227='Scoring Keys'!$B$7,'Scoring Keys'!$D$7,0))))</f>
        <v>0.9</v>
      </c>
      <c r="D227" s="127" t="s">
        <v>1766</v>
      </c>
      <c r="E227" s="57">
        <f>IF(D227='Scoring Keys'!$B$12,'Scoring Keys'!$D$12,IF(D227='Scoring Keys'!$B$13,'Scoring Keys'!$D$13,IF(D227='Scoring Keys'!$B$14,'Scoring Keys'!$D$14,IF(D227='Scoring Keys'!$B$15,'Scoring Keys'!$D$15,IF(D227='Scoring Keys'!$B$16,'Scoring Keys'!$D$16,0)))))</f>
        <v>0</v>
      </c>
      <c r="F227" s="57">
        <f t="shared" si="21"/>
        <v>0</v>
      </c>
      <c r="G227" s="136"/>
      <c r="H227" s="10" t="b">
        <f>OR(AND(C227='Scoring Keys'!$D$4,E227='Scoring Keys'!$D$14),AND(C227='Scoring Keys'!$D$4,E227='Scoring Keys'!$D$16),AND(C227='Scoring Keys'!$D$4,E227='Scoring Keys'!$D$17))</f>
        <v>0</v>
      </c>
      <c r="I227" s="10" t="b">
        <f>NOT(D227='Scoring Keys'!$B$18)</f>
        <v>0</v>
      </c>
      <c r="J227" s="150">
        <f t="shared" si="22"/>
        <v>1</v>
      </c>
      <c r="K227" s="150">
        <f t="shared" si="23"/>
        <v>0</v>
      </c>
    </row>
    <row r="228" spans="1:11" s="30" customFormat="1" ht="30" customHeight="1">
      <c r="A228" s="11" t="s">
        <v>1164</v>
      </c>
      <c r="B228" s="137" t="s">
        <v>1713</v>
      </c>
      <c r="C228" s="57">
        <f>IF(B228='Scoring Keys'!$B$4,'Scoring Keys'!$D$4,IF(B228='Scoring Keys'!$B$5,'Scoring Keys'!$D$5,IF(B228='Scoring Keys'!$B$6,'Scoring Keys'!$D$6,IF(B228='Scoring Keys'!$B$7,'Scoring Keys'!$D$7,0))))</f>
        <v>0.9</v>
      </c>
      <c r="D228" s="127" t="s">
        <v>1766</v>
      </c>
      <c r="E228" s="57">
        <f>IF(D228='Scoring Keys'!$B$12,'Scoring Keys'!$D$12,IF(D228='Scoring Keys'!$B$13,'Scoring Keys'!$D$13,IF(D228='Scoring Keys'!$B$14,'Scoring Keys'!$D$14,IF(D228='Scoring Keys'!$B$15,'Scoring Keys'!$D$15,IF(D228='Scoring Keys'!$B$16,'Scoring Keys'!$D$16,0)))))</f>
        <v>0</v>
      </c>
      <c r="F228" s="57">
        <f t="shared" si="21"/>
        <v>0</v>
      </c>
      <c r="G228" s="136"/>
      <c r="H228" s="10" t="b">
        <f>OR(AND(C228='Scoring Keys'!$D$4,E228='Scoring Keys'!$D$14),AND(C228='Scoring Keys'!$D$4,E228='Scoring Keys'!$D$16),AND(C228='Scoring Keys'!$D$4,E228='Scoring Keys'!$D$17))</f>
        <v>0</v>
      </c>
      <c r="I228" s="10" t="b">
        <f>NOT(D228='Scoring Keys'!$B$18)</f>
        <v>0</v>
      </c>
      <c r="J228" s="150">
        <f t="shared" si="22"/>
        <v>1</v>
      </c>
      <c r="K228" s="150">
        <f t="shared" si="23"/>
        <v>0</v>
      </c>
    </row>
    <row r="229" spans="1:11" s="30" customFormat="1" ht="30" customHeight="1">
      <c r="A229" s="40" t="s">
        <v>1166</v>
      </c>
      <c r="B229" s="137" t="s">
        <v>1713</v>
      </c>
      <c r="C229" s="57">
        <f>IF(B229='Scoring Keys'!$B$4,'Scoring Keys'!$D$4,IF(B229='Scoring Keys'!$B$5,'Scoring Keys'!$D$5,IF(B229='Scoring Keys'!$B$6,'Scoring Keys'!$D$6,IF(B229='Scoring Keys'!$B$7,'Scoring Keys'!$D$7,0))))</f>
        <v>0.9</v>
      </c>
      <c r="D229" s="127" t="s">
        <v>1766</v>
      </c>
      <c r="E229" s="57">
        <f>IF(D229='Scoring Keys'!$B$12,'Scoring Keys'!$D$12,IF(D229='Scoring Keys'!$B$13,'Scoring Keys'!$D$13,IF(D229='Scoring Keys'!$B$14,'Scoring Keys'!$D$14,IF(D229='Scoring Keys'!$B$15,'Scoring Keys'!$D$15,IF(D229='Scoring Keys'!$B$16,'Scoring Keys'!$D$16,0)))))</f>
        <v>0</v>
      </c>
      <c r="F229" s="57">
        <f t="shared" si="21"/>
        <v>0</v>
      </c>
      <c r="G229" s="136"/>
      <c r="H229" s="10" t="b">
        <f>OR(AND(C229='Scoring Keys'!$D$4,E229='Scoring Keys'!$D$14),AND(C229='Scoring Keys'!$D$4,E229='Scoring Keys'!$D$16),AND(C229='Scoring Keys'!$D$4,E229='Scoring Keys'!$D$17))</f>
        <v>0</v>
      </c>
      <c r="I229" s="10" t="b">
        <f>NOT(D229='Scoring Keys'!$B$18)</f>
        <v>0</v>
      </c>
      <c r="J229" s="150">
        <f t="shared" si="22"/>
        <v>1</v>
      </c>
      <c r="K229" s="150">
        <f t="shared" si="23"/>
        <v>0</v>
      </c>
    </row>
    <row r="230" spans="1:11" s="30" customFormat="1" ht="30" customHeight="1">
      <c r="A230" s="40" t="s">
        <v>1167</v>
      </c>
      <c r="B230" s="137" t="s">
        <v>1713</v>
      </c>
      <c r="C230" s="57">
        <f>IF(B230='Scoring Keys'!$B$4,'Scoring Keys'!$D$4,IF(B230='Scoring Keys'!$B$5,'Scoring Keys'!$D$5,IF(B230='Scoring Keys'!$B$6,'Scoring Keys'!$D$6,IF(B230='Scoring Keys'!$B$7,'Scoring Keys'!$D$7,0))))</f>
        <v>0.9</v>
      </c>
      <c r="D230" s="127" t="s">
        <v>1766</v>
      </c>
      <c r="E230" s="57">
        <f>IF(D230='Scoring Keys'!$B$12,'Scoring Keys'!$D$12,IF(D230='Scoring Keys'!$B$13,'Scoring Keys'!$D$13,IF(D230='Scoring Keys'!$B$14,'Scoring Keys'!$D$14,IF(D230='Scoring Keys'!$B$15,'Scoring Keys'!$D$15,IF(D230='Scoring Keys'!$B$16,'Scoring Keys'!$D$16,0)))))</f>
        <v>0</v>
      </c>
      <c r="F230" s="57">
        <f t="shared" si="21"/>
        <v>0</v>
      </c>
      <c r="G230" s="136"/>
      <c r="H230" s="10" t="b">
        <f>OR(AND(C230='Scoring Keys'!$D$4,E230='Scoring Keys'!$D$14),AND(C230='Scoring Keys'!$D$4,E230='Scoring Keys'!$D$16),AND(C230='Scoring Keys'!$D$4,E230='Scoring Keys'!$D$17))</f>
        <v>0</v>
      </c>
      <c r="I230" s="10" t="b">
        <f>NOT(D230='Scoring Keys'!$B$18)</f>
        <v>0</v>
      </c>
      <c r="J230" s="150">
        <f t="shared" si="22"/>
        <v>1</v>
      </c>
      <c r="K230" s="150">
        <f t="shared" si="23"/>
        <v>0</v>
      </c>
    </row>
    <row r="231" spans="1:11" s="30" customFormat="1" ht="30" customHeight="1">
      <c r="A231" s="11" t="s">
        <v>1165</v>
      </c>
      <c r="B231" s="137" t="s">
        <v>1713</v>
      </c>
      <c r="C231" s="57">
        <f>IF(B231='Scoring Keys'!$B$4,'Scoring Keys'!$D$4,IF(B231='Scoring Keys'!$B$5,'Scoring Keys'!$D$5,IF(B231='Scoring Keys'!$B$6,'Scoring Keys'!$D$6,IF(B231='Scoring Keys'!$B$7,'Scoring Keys'!$D$7,0))))</f>
        <v>0.9</v>
      </c>
      <c r="D231" s="127" t="s">
        <v>1766</v>
      </c>
      <c r="E231" s="57">
        <f>IF(D231='Scoring Keys'!$B$12,'Scoring Keys'!$D$12,IF(D231='Scoring Keys'!$B$13,'Scoring Keys'!$D$13,IF(D231='Scoring Keys'!$B$14,'Scoring Keys'!$D$14,IF(D231='Scoring Keys'!$B$15,'Scoring Keys'!$D$15,IF(D231='Scoring Keys'!$B$16,'Scoring Keys'!$D$16,0)))))</f>
        <v>0</v>
      </c>
      <c r="F231" s="57">
        <f t="shared" si="21"/>
        <v>0</v>
      </c>
      <c r="G231" s="136"/>
      <c r="H231" s="10" t="b">
        <f>OR(AND(C231='Scoring Keys'!$D$4,E231='Scoring Keys'!$D$14),AND(C231='Scoring Keys'!$D$4,E231='Scoring Keys'!$D$16),AND(C231='Scoring Keys'!$D$4,E231='Scoring Keys'!$D$17))</f>
        <v>0</v>
      </c>
      <c r="I231" s="10" t="b">
        <f>NOT(D231='Scoring Keys'!$B$18)</f>
        <v>0</v>
      </c>
      <c r="J231" s="150">
        <f t="shared" si="22"/>
        <v>1</v>
      </c>
      <c r="K231" s="150">
        <f t="shared" si="23"/>
        <v>0</v>
      </c>
    </row>
    <row r="232" spans="1:11" s="30" customFormat="1" ht="30" customHeight="1">
      <c r="A232" s="40" t="s">
        <v>1166</v>
      </c>
      <c r="B232" s="137" t="s">
        <v>1713</v>
      </c>
      <c r="C232" s="57">
        <f>IF(B232='Scoring Keys'!$B$4,'Scoring Keys'!$D$4,IF(B232='Scoring Keys'!$B$5,'Scoring Keys'!$D$5,IF(B232='Scoring Keys'!$B$6,'Scoring Keys'!$D$6,IF(B232='Scoring Keys'!$B$7,'Scoring Keys'!$D$7,0))))</f>
        <v>0.9</v>
      </c>
      <c r="D232" s="127" t="s">
        <v>1766</v>
      </c>
      <c r="E232" s="57">
        <f>IF(D232='Scoring Keys'!$B$12,'Scoring Keys'!$D$12,IF(D232='Scoring Keys'!$B$13,'Scoring Keys'!$D$13,IF(D232='Scoring Keys'!$B$14,'Scoring Keys'!$D$14,IF(D232='Scoring Keys'!$B$15,'Scoring Keys'!$D$15,IF(D232='Scoring Keys'!$B$16,'Scoring Keys'!$D$16,0)))))</f>
        <v>0</v>
      </c>
      <c r="F232" s="57">
        <f t="shared" si="21"/>
        <v>0</v>
      </c>
      <c r="G232" s="136"/>
      <c r="H232" s="10" t="b">
        <f>OR(AND(C232='Scoring Keys'!$D$4,E232='Scoring Keys'!$D$14),AND(C232='Scoring Keys'!$D$4,E232='Scoring Keys'!$D$16),AND(C232='Scoring Keys'!$D$4,E232='Scoring Keys'!$D$17))</f>
        <v>0</v>
      </c>
      <c r="I232" s="10" t="b">
        <f>NOT(D232='Scoring Keys'!$B$18)</f>
        <v>0</v>
      </c>
      <c r="J232" s="150">
        <f t="shared" si="22"/>
        <v>1</v>
      </c>
      <c r="K232" s="150">
        <f t="shared" si="23"/>
        <v>0</v>
      </c>
    </row>
    <row r="233" spans="1:11" s="30" customFormat="1" ht="30" customHeight="1">
      <c r="A233" s="40" t="s">
        <v>1167</v>
      </c>
      <c r="B233" s="137" t="s">
        <v>1713</v>
      </c>
      <c r="C233" s="57">
        <f>IF(B233='Scoring Keys'!$B$4,'Scoring Keys'!$D$4,IF(B233='Scoring Keys'!$B$5,'Scoring Keys'!$D$5,IF(B233='Scoring Keys'!$B$6,'Scoring Keys'!$D$6,IF(B233='Scoring Keys'!$B$7,'Scoring Keys'!$D$7,0))))</f>
        <v>0.9</v>
      </c>
      <c r="D233" s="127" t="s">
        <v>1766</v>
      </c>
      <c r="E233" s="57">
        <f>IF(D233='Scoring Keys'!$B$12,'Scoring Keys'!$D$12,IF(D233='Scoring Keys'!$B$13,'Scoring Keys'!$D$13,IF(D233='Scoring Keys'!$B$14,'Scoring Keys'!$D$14,IF(D233='Scoring Keys'!$B$15,'Scoring Keys'!$D$15,IF(D233='Scoring Keys'!$B$16,'Scoring Keys'!$D$16,0)))))</f>
        <v>0</v>
      </c>
      <c r="F233" s="57">
        <f t="shared" si="21"/>
        <v>0</v>
      </c>
      <c r="G233" s="136"/>
      <c r="H233" s="10" t="b">
        <f>OR(AND(C233='Scoring Keys'!$D$4,E233='Scoring Keys'!$D$14),AND(C233='Scoring Keys'!$D$4,E233='Scoring Keys'!$D$16),AND(C233='Scoring Keys'!$D$4,E233='Scoring Keys'!$D$17))</f>
        <v>0</v>
      </c>
      <c r="I233" s="10" t="b">
        <f>NOT(D233='Scoring Keys'!$B$18)</f>
        <v>0</v>
      </c>
      <c r="J233" s="150">
        <f t="shared" si="22"/>
        <v>1</v>
      </c>
      <c r="K233" s="150">
        <f t="shared" si="23"/>
        <v>0</v>
      </c>
    </row>
    <row r="234" spans="1:11" ht="23.25" customHeight="1">
      <c r="A234" s="45" t="s">
        <v>1894</v>
      </c>
      <c r="B234" s="140"/>
      <c r="C234" s="50"/>
      <c r="D234" s="297" t="s">
        <v>1141</v>
      </c>
      <c r="E234" s="258"/>
      <c r="F234" s="258"/>
      <c r="G234" s="259"/>
    </row>
    <row r="235" spans="1:11" s="30" customFormat="1" ht="30" customHeight="1">
      <c r="A235" s="14" t="s">
        <v>1168</v>
      </c>
      <c r="B235" s="137" t="s">
        <v>600</v>
      </c>
      <c r="C235" s="57">
        <f>IF(B235='Scoring Keys'!$B$4,'Scoring Keys'!$D$4,IF(B235='Scoring Keys'!$B$5,'Scoring Keys'!$D$5,IF(B235='Scoring Keys'!$B$6,'Scoring Keys'!$D$6,IF(B235='Scoring Keys'!$B$7,'Scoring Keys'!$D$7,0))))</f>
        <v>1</v>
      </c>
      <c r="D235" s="127" t="s">
        <v>1766</v>
      </c>
      <c r="E235" s="57">
        <f>IF(D235='Scoring Keys'!$B$12,'Scoring Keys'!$D$12,IF(D235='Scoring Keys'!$B$13,'Scoring Keys'!$D$13,IF(D235='Scoring Keys'!$B$14,'Scoring Keys'!$D$14,IF(D235='Scoring Keys'!$B$15,'Scoring Keys'!$D$15,IF(D235='Scoring Keys'!$B$16,'Scoring Keys'!$D$16,0)))))</f>
        <v>0</v>
      </c>
      <c r="F235" s="57">
        <f t="shared" ref="F235:F251" si="24">C235*E235</f>
        <v>0</v>
      </c>
      <c r="G235" s="136"/>
      <c r="H235" s="10" t="b">
        <f>OR(AND(C235='Scoring Keys'!$D$4,E235='Scoring Keys'!$D$14),AND(C235='Scoring Keys'!$D$4,E235='Scoring Keys'!$D$16),AND(C235='Scoring Keys'!$D$4,E235='Scoring Keys'!$D$17))</f>
        <v>1</v>
      </c>
      <c r="I235" s="10" t="b">
        <f>NOT(D235='Scoring Keys'!$B$18)</f>
        <v>0</v>
      </c>
      <c r="J235" s="150">
        <f t="shared" ref="J235:J251" si="25">IF(I235,0,1)</f>
        <v>1</v>
      </c>
      <c r="K235" s="150">
        <f t="shared" ref="K235:K251" si="26">IF(AND(H235,(I235)),1,0)</f>
        <v>0</v>
      </c>
    </row>
    <row r="236" spans="1:11" s="30" customFormat="1" ht="30" customHeight="1">
      <c r="A236" s="11" t="s">
        <v>1171</v>
      </c>
      <c r="B236" s="137" t="s">
        <v>1713</v>
      </c>
      <c r="C236" s="57">
        <f>IF(B236='Scoring Keys'!$B$4,'Scoring Keys'!$D$4,IF(B236='Scoring Keys'!$B$5,'Scoring Keys'!$D$5,IF(B236='Scoring Keys'!$B$6,'Scoring Keys'!$D$6,IF(B236='Scoring Keys'!$B$7,'Scoring Keys'!$D$7,0))))</f>
        <v>0.9</v>
      </c>
      <c r="D236" s="127" t="s">
        <v>1766</v>
      </c>
      <c r="E236" s="57">
        <f>IF(D236='Scoring Keys'!$B$12,'Scoring Keys'!$D$12,IF(D236='Scoring Keys'!$B$13,'Scoring Keys'!$D$13,IF(D236='Scoring Keys'!$B$14,'Scoring Keys'!$D$14,IF(D236='Scoring Keys'!$B$15,'Scoring Keys'!$D$15,IF(D236='Scoring Keys'!$B$16,'Scoring Keys'!$D$16,0)))))</f>
        <v>0</v>
      </c>
      <c r="F236" s="57">
        <f t="shared" si="24"/>
        <v>0</v>
      </c>
      <c r="G236" s="136"/>
      <c r="H236" s="10" t="b">
        <f>OR(AND(C236='Scoring Keys'!$D$4,E236='Scoring Keys'!$D$14),AND(C236='Scoring Keys'!$D$4,E236='Scoring Keys'!$D$16),AND(C236='Scoring Keys'!$D$4,E236='Scoring Keys'!$D$17))</f>
        <v>0</v>
      </c>
      <c r="I236" s="10" t="b">
        <f>NOT(D236='Scoring Keys'!$B$18)</f>
        <v>0</v>
      </c>
      <c r="J236" s="150">
        <f t="shared" si="25"/>
        <v>1</v>
      </c>
      <c r="K236" s="150">
        <f t="shared" si="26"/>
        <v>0</v>
      </c>
    </row>
    <row r="237" spans="1:11" s="30" customFormat="1" ht="30" customHeight="1">
      <c r="A237" s="11" t="s">
        <v>1172</v>
      </c>
      <c r="B237" s="137" t="s">
        <v>1713</v>
      </c>
      <c r="C237" s="57">
        <f>IF(B237='Scoring Keys'!$B$4,'Scoring Keys'!$D$4,IF(B237='Scoring Keys'!$B$5,'Scoring Keys'!$D$5,IF(B237='Scoring Keys'!$B$6,'Scoring Keys'!$D$6,IF(B237='Scoring Keys'!$B$7,'Scoring Keys'!$D$7,0))))</f>
        <v>0.9</v>
      </c>
      <c r="D237" s="127" t="s">
        <v>1766</v>
      </c>
      <c r="E237" s="57">
        <f>IF(D237='Scoring Keys'!$B$12,'Scoring Keys'!$D$12,IF(D237='Scoring Keys'!$B$13,'Scoring Keys'!$D$13,IF(D237='Scoring Keys'!$B$14,'Scoring Keys'!$D$14,IF(D237='Scoring Keys'!$B$15,'Scoring Keys'!$D$15,IF(D237='Scoring Keys'!$B$16,'Scoring Keys'!$D$16,0)))))</f>
        <v>0</v>
      </c>
      <c r="F237" s="57">
        <f t="shared" si="24"/>
        <v>0</v>
      </c>
      <c r="G237" s="136"/>
      <c r="H237" s="10" t="b">
        <f>OR(AND(C237='Scoring Keys'!$D$4,E237='Scoring Keys'!$D$14),AND(C237='Scoring Keys'!$D$4,E237='Scoring Keys'!$D$16),AND(C237='Scoring Keys'!$D$4,E237='Scoring Keys'!$D$17))</f>
        <v>0</v>
      </c>
      <c r="I237" s="10" t="b">
        <f>NOT(D237='Scoring Keys'!$B$18)</f>
        <v>0</v>
      </c>
      <c r="J237" s="150">
        <f t="shared" si="25"/>
        <v>1</v>
      </c>
      <c r="K237" s="150">
        <f t="shared" si="26"/>
        <v>0</v>
      </c>
    </row>
    <row r="238" spans="1:11" s="30" customFormat="1" ht="30" customHeight="1">
      <c r="A238" s="11" t="s">
        <v>1173</v>
      </c>
      <c r="B238" s="137" t="s">
        <v>1713</v>
      </c>
      <c r="C238" s="57">
        <f>IF(B238='Scoring Keys'!$B$4,'Scoring Keys'!$D$4,IF(B238='Scoring Keys'!$B$5,'Scoring Keys'!$D$5,IF(B238='Scoring Keys'!$B$6,'Scoring Keys'!$D$6,IF(B238='Scoring Keys'!$B$7,'Scoring Keys'!$D$7,0))))</f>
        <v>0.9</v>
      </c>
      <c r="D238" s="127" t="s">
        <v>1766</v>
      </c>
      <c r="E238" s="57">
        <f>IF(D238='Scoring Keys'!$B$12,'Scoring Keys'!$D$12,IF(D238='Scoring Keys'!$B$13,'Scoring Keys'!$D$13,IF(D238='Scoring Keys'!$B$14,'Scoring Keys'!$D$14,IF(D238='Scoring Keys'!$B$15,'Scoring Keys'!$D$15,IF(D238='Scoring Keys'!$B$16,'Scoring Keys'!$D$16,0)))))</f>
        <v>0</v>
      </c>
      <c r="F238" s="57">
        <f t="shared" si="24"/>
        <v>0</v>
      </c>
      <c r="G238" s="136"/>
      <c r="H238" s="10" t="b">
        <f>OR(AND(C238='Scoring Keys'!$D$4,E238='Scoring Keys'!$D$14),AND(C238='Scoring Keys'!$D$4,E238='Scoring Keys'!$D$16),AND(C238='Scoring Keys'!$D$4,E238='Scoring Keys'!$D$17))</f>
        <v>0</v>
      </c>
      <c r="I238" s="10" t="b">
        <f>NOT(D238='Scoring Keys'!$B$18)</f>
        <v>0</v>
      </c>
      <c r="J238" s="150">
        <f t="shared" si="25"/>
        <v>1</v>
      </c>
      <c r="K238" s="150">
        <f t="shared" si="26"/>
        <v>0</v>
      </c>
    </row>
    <row r="239" spans="1:11" s="30" customFormat="1" ht="30" customHeight="1">
      <c r="A239" s="11" t="s">
        <v>1174</v>
      </c>
      <c r="B239" s="137" t="s">
        <v>1713</v>
      </c>
      <c r="C239" s="57">
        <f>IF(B239='Scoring Keys'!$B$4,'Scoring Keys'!$D$4,IF(B239='Scoring Keys'!$B$5,'Scoring Keys'!$D$5,IF(B239='Scoring Keys'!$B$6,'Scoring Keys'!$D$6,IF(B239='Scoring Keys'!$B$7,'Scoring Keys'!$D$7,0))))</f>
        <v>0.9</v>
      </c>
      <c r="D239" s="127" t="s">
        <v>1766</v>
      </c>
      <c r="E239" s="57">
        <f>IF(D239='Scoring Keys'!$B$12,'Scoring Keys'!$D$12,IF(D239='Scoring Keys'!$B$13,'Scoring Keys'!$D$13,IF(D239='Scoring Keys'!$B$14,'Scoring Keys'!$D$14,IF(D239='Scoring Keys'!$B$15,'Scoring Keys'!$D$15,IF(D239='Scoring Keys'!$B$16,'Scoring Keys'!$D$16,0)))))</f>
        <v>0</v>
      </c>
      <c r="F239" s="57">
        <f t="shared" si="24"/>
        <v>0</v>
      </c>
      <c r="G239" s="136"/>
      <c r="H239" s="10" t="b">
        <f>OR(AND(C239='Scoring Keys'!$D$4,E239='Scoring Keys'!$D$14),AND(C239='Scoring Keys'!$D$4,E239='Scoring Keys'!$D$16),AND(C239='Scoring Keys'!$D$4,E239='Scoring Keys'!$D$17))</f>
        <v>0</v>
      </c>
      <c r="I239" s="10" t="b">
        <f>NOT(D239='Scoring Keys'!$B$18)</f>
        <v>0</v>
      </c>
      <c r="J239" s="150">
        <f t="shared" si="25"/>
        <v>1</v>
      </c>
      <c r="K239" s="150">
        <f t="shared" si="26"/>
        <v>0</v>
      </c>
    </row>
    <row r="240" spans="1:11" s="30" customFormat="1" ht="30" customHeight="1">
      <c r="A240" s="11" t="s">
        <v>1175</v>
      </c>
      <c r="B240" s="137" t="s">
        <v>1713</v>
      </c>
      <c r="C240" s="57">
        <f>IF(B240='Scoring Keys'!$B$4,'Scoring Keys'!$D$4,IF(B240='Scoring Keys'!$B$5,'Scoring Keys'!$D$5,IF(B240='Scoring Keys'!$B$6,'Scoring Keys'!$D$6,IF(B240='Scoring Keys'!$B$7,'Scoring Keys'!$D$7,0))))</f>
        <v>0.9</v>
      </c>
      <c r="D240" s="127" t="s">
        <v>1766</v>
      </c>
      <c r="E240" s="57">
        <f>IF(D240='Scoring Keys'!$B$12,'Scoring Keys'!$D$12,IF(D240='Scoring Keys'!$B$13,'Scoring Keys'!$D$13,IF(D240='Scoring Keys'!$B$14,'Scoring Keys'!$D$14,IF(D240='Scoring Keys'!$B$15,'Scoring Keys'!$D$15,IF(D240='Scoring Keys'!$B$16,'Scoring Keys'!$D$16,0)))))</f>
        <v>0</v>
      </c>
      <c r="F240" s="57">
        <f t="shared" si="24"/>
        <v>0</v>
      </c>
      <c r="G240" s="136"/>
      <c r="H240" s="10" t="b">
        <f>OR(AND(C240='Scoring Keys'!$D$4,E240='Scoring Keys'!$D$14),AND(C240='Scoring Keys'!$D$4,E240='Scoring Keys'!$D$16),AND(C240='Scoring Keys'!$D$4,E240='Scoring Keys'!$D$17))</f>
        <v>0</v>
      </c>
      <c r="I240" s="10" t="b">
        <f>NOT(D240='Scoring Keys'!$B$18)</f>
        <v>0</v>
      </c>
      <c r="J240" s="150">
        <f t="shared" si="25"/>
        <v>1</v>
      </c>
      <c r="K240" s="150">
        <f t="shared" si="26"/>
        <v>0</v>
      </c>
    </row>
    <row r="241" spans="1:11" s="30" customFormat="1" ht="30" customHeight="1">
      <c r="A241" s="11" t="s">
        <v>1176</v>
      </c>
      <c r="B241" s="137" t="s">
        <v>1713</v>
      </c>
      <c r="C241" s="57">
        <f>IF(B241='Scoring Keys'!$B$4,'Scoring Keys'!$D$4,IF(B241='Scoring Keys'!$B$5,'Scoring Keys'!$D$5,IF(B241='Scoring Keys'!$B$6,'Scoring Keys'!$D$6,IF(B241='Scoring Keys'!$B$7,'Scoring Keys'!$D$7,0))))</f>
        <v>0.9</v>
      </c>
      <c r="D241" s="127" t="s">
        <v>1766</v>
      </c>
      <c r="E241" s="57">
        <f>IF(D241='Scoring Keys'!$B$12,'Scoring Keys'!$D$12,IF(D241='Scoring Keys'!$B$13,'Scoring Keys'!$D$13,IF(D241='Scoring Keys'!$B$14,'Scoring Keys'!$D$14,IF(D241='Scoring Keys'!$B$15,'Scoring Keys'!$D$15,IF(D241='Scoring Keys'!$B$16,'Scoring Keys'!$D$16,0)))))</f>
        <v>0</v>
      </c>
      <c r="F241" s="57">
        <f t="shared" si="24"/>
        <v>0</v>
      </c>
      <c r="G241" s="136"/>
      <c r="H241" s="10" t="b">
        <f>OR(AND(C241='Scoring Keys'!$D$4,E241='Scoring Keys'!$D$14),AND(C241='Scoring Keys'!$D$4,E241='Scoring Keys'!$D$16),AND(C241='Scoring Keys'!$D$4,E241='Scoring Keys'!$D$17))</f>
        <v>0</v>
      </c>
      <c r="I241" s="10" t="b">
        <f>NOT(D241='Scoring Keys'!$B$18)</f>
        <v>0</v>
      </c>
      <c r="J241" s="150">
        <f t="shared" si="25"/>
        <v>1</v>
      </c>
      <c r="K241" s="150">
        <f t="shared" si="26"/>
        <v>0</v>
      </c>
    </row>
    <row r="242" spans="1:11" s="30" customFormat="1" ht="30" customHeight="1">
      <c r="A242" s="11" t="s">
        <v>1177</v>
      </c>
      <c r="B242" s="137" t="s">
        <v>1713</v>
      </c>
      <c r="C242" s="57">
        <f>IF(B242='Scoring Keys'!$B$4,'Scoring Keys'!$D$4,IF(B242='Scoring Keys'!$B$5,'Scoring Keys'!$D$5,IF(B242='Scoring Keys'!$B$6,'Scoring Keys'!$D$6,IF(B242='Scoring Keys'!$B$7,'Scoring Keys'!$D$7,0))))</f>
        <v>0.9</v>
      </c>
      <c r="D242" s="127" t="s">
        <v>1766</v>
      </c>
      <c r="E242" s="57">
        <f>IF(D242='Scoring Keys'!$B$12,'Scoring Keys'!$D$12,IF(D242='Scoring Keys'!$B$13,'Scoring Keys'!$D$13,IF(D242='Scoring Keys'!$B$14,'Scoring Keys'!$D$14,IF(D242='Scoring Keys'!$B$15,'Scoring Keys'!$D$15,IF(D242='Scoring Keys'!$B$16,'Scoring Keys'!$D$16,0)))))</f>
        <v>0</v>
      </c>
      <c r="F242" s="57">
        <f t="shared" si="24"/>
        <v>0</v>
      </c>
      <c r="G242" s="136"/>
      <c r="H242" s="10" t="b">
        <f>OR(AND(C242='Scoring Keys'!$D$4,E242='Scoring Keys'!$D$14),AND(C242='Scoring Keys'!$D$4,E242='Scoring Keys'!$D$16),AND(C242='Scoring Keys'!$D$4,E242='Scoring Keys'!$D$17))</f>
        <v>0</v>
      </c>
      <c r="I242" s="10" t="b">
        <f>NOT(D242='Scoring Keys'!$B$18)</f>
        <v>0</v>
      </c>
      <c r="J242" s="150">
        <f t="shared" si="25"/>
        <v>1</v>
      </c>
      <c r="K242" s="150">
        <f t="shared" si="26"/>
        <v>0</v>
      </c>
    </row>
    <row r="243" spans="1:11" ht="30" customHeight="1">
      <c r="A243" s="11" t="s">
        <v>1178</v>
      </c>
      <c r="B243" s="137" t="s">
        <v>1713</v>
      </c>
      <c r="C243" s="57">
        <f>IF(B243='Scoring Keys'!$B$4,'Scoring Keys'!$D$4,IF(B243='Scoring Keys'!$B$5,'Scoring Keys'!$D$5,IF(B243='Scoring Keys'!$B$6,'Scoring Keys'!$D$6,IF(B243='Scoring Keys'!$B$7,'Scoring Keys'!$D$7,0))))</f>
        <v>0.9</v>
      </c>
      <c r="D243" s="127" t="s">
        <v>1766</v>
      </c>
      <c r="E243" s="57">
        <f>IF(D243='Scoring Keys'!$B$12,'Scoring Keys'!$D$12,IF(D243='Scoring Keys'!$B$13,'Scoring Keys'!$D$13,IF(D243='Scoring Keys'!$B$14,'Scoring Keys'!$D$14,IF(D243='Scoring Keys'!$B$15,'Scoring Keys'!$D$15,IF(D243='Scoring Keys'!$B$16,'Scoring Keys'!$D$16,0)))))</f>
        <v>0</v>
      </c>
      <c r="F243" s="57">
        <f t="shared" si="24"/>
        <v>0</v>
      </c>
      <c r="G243" s="136"/>
      <c r="H243" s="10" t="b">
        <f>OR(AND(C243='Scoring Keys'!$D$4,E243='Scoring Keys'!$D$14),AND(C243='Scoring Keys'!$D$4,E243='Scoring Keys'!$D$16),AND(C243='Scoring Keys'!$D$4,E243='Scoring Keys'!$D$17))</f>
        <v>0</v>
      </c>
      <c r="I243" s="10" t="b">
        <f>NOT(D243='Scoring Keys'!$B$18)</f>
        <v>0</v>
      </c>
      <c r="J243" s="150">
        <f t="shared" si="25"/>
        <v>1</v>
      </c>
      <c r="K243" s="150">
        <f t="shared" si="26"/>
        <v>0</v>
      </c>
    </row>
    <row r="244" spans="1:11" ht="30" customHeight="1">
      <c r="A244" s="11" t="s">
        <v>1179</v>
      </c>
      <c r="B244" s="137" t="s">
        <v>1713</v>
      </c>
      <c r="C244" s="57">
        <f>IF(B244='Scoring Keys'!$B$4,'Scoring Keys'!$D$4,IF(B244='Scoring Keys'!$B$5,'Scoring Keys'!$D$5,IF(B244='Scoring Keys'!$B$6,'Scoring Keys'!$D$6,IF(B244='Scoring Keys'!$B$7,'Scoring Keys'!$D$7,0))))</f>
        <v>0.9</v>
      </c>
      <c r="D244" s="127" t="s">
        <v>1766</v>
      </c>
      <c r="E244" s="57">
        <f>IF(D244='Scoring Keys'!$B$12,'Scoring Keys'!$D$12,IF(D244='Scoring Keys'!$B$13,'Scoring Keys'!$D$13,IF(D244='Scoring Keys'!$B$14,'Scoring Keys'!$D$14,IF(D244='Scoring Keys'!$B$15,'Scoring Keys'!$D$15,IF(D244='Scoring Keys'!$B$16,'Scoring Keys'!$D$16,0)))))</f>
        <v>0</v>
      </c>
      <c r="F244" s="57">
        <f t="shared" si="24"/>
        <v>0</v>
      </c>
      <c r="G244" s="136"/>
      <c r="H244" s="10" t="b">
        <f>OR(AND(C244='Scoring Keys'!$D$4,E244='Scoring Keys'!$D$14),AND(C244='Scoring Keys'!$D$4,E244='Scoring Keys'!$D$16),AND(C244='Scoring Keys'!$D$4,E244='Scoring Keys'!$D$17))</f>
        <v>0</v>
      </c>
      <c r="I244" s="10" t="b">
        <f>NOT(D244='Scoring Keys'!$B$18)</f>
        <v>0</v>
      </c>
      <c r="J244" s="150">
        <f t="shared" si="25"/>
        <v>1</v>
      </c>
      <c r="K244" s="150">
        <f t="shared" si="26"/>
        <v>0</v>
      </c>
    </row>
    <row r="245" spans="1:11" ht="30" customHeight="1">
      <c r="A245" s="11" t="s">
        <v>1180</v>
      </c>
      <c r="B245" s="137" t="s">
        <v>1713</v>
      </c>
      <c r="C245" s="57">
        <f>IF(B245='Scoring Keys'!$B$4,'Scoring Keys'!$D$4,IF(B245='Scoring Keys'!$B$5,'Scoring Keys'!$D$5,IF(B245='Scoring Keys'!$B$6,'Scoring Keys'!$D$6,IF(B245='Scoring Keys'!$B$7,'Scoring Keys'!$D$7,0))))</f>
        <v>0.9</v>
      </c>
      <c r="D245" s="127" t="s">
        <v>1766</v>
      </c>
      <c r="E245" s="57">
        <f>IF(D245='Scoring Keys'!$B$12,'Scoring Keys'!$D$12,IF(D245='Scoring Keys'!$B$13,'Scoring Keys'!$D$13,IF(D245='Scoring Keys'!$B$14,'Scoring Keys'!$D$14,IF(D245='Scoring Keys'!$B$15,'Scoring Keys'!$D$15,IF(D245='Scoring Keys'!$B$16,'Scoring Keys'!$D$16,0)))))</f>
        <v>0</v>
      </c>
      <c r="F245" s="57">
        <f t="shared" si="24"/>
        <v>0</v>
      </c>
      <c r="G245" s="136"/>
      <c r="H245" s="10" t="b">
        <f>OR(AND(C245='Scoring Keys'!$D$4,E245='Scoring Keys'!$D$14),AND(C245='Scoring Keys'!$D$4,E245='Scoring Keys'!$D$16),AND(C245='Scoring Keys'!$D$4,E245='Scoring Keys'!$D$17))</f>
        <v>0</v>
      </c>
      <c r="I245" s="10" t="b">
        <f>NOT(D245='Scoring Keys'!$B$18)</f>
        <v>0</v>
      </c>
      <c r="J245" s="150">
        <f t="shared" si="25"/>
        <v>1</v>
      </c>
      <c r="K245" s="150">
        <f t="shared" si="26"/>
        <v>0</v>
      </c>
    </row>
    <row r="246" spans="1:11" ht="30" customHeight="1">
      <c r="A246" s="11" t="s">
        <v>1181</v>
      </c>
      <c r="B246" s="137" t="s">
        <v>1713</v>
      </c>
      <c r="C246" s="57">
        <f>IF(B246='Scoring Keys'!$B$4,'Scoring Keys'!$D$4,IF(B246='Scoring Keys'!$B$5,'Scoring Keys'!$D$5,IF(B246='Scoring Keys'!$B$6,'Scoring Keys'!$D$6,IF(B246='Scoring Keys'!$B$7,'Scoring Keys'!$D$7,0))))</f>
        <v>0.9</v>
      </c>
      <c r="D246" s="127" t="s">
        <v>1766</v>
      </c>
      <c r="E246" s="57">
        <f>IF(D246='Scoring Keys'!$B$12,'Scoring Keys'!$D$12,IF(D246='Scoring Keys'!$B$13,'Scoring Keys'!$D$13,IF(D246='Scoring Keys'!$B$14,'Scoring Keys'!$D$14,IF(D246='Scoring Keys'!$B$15,'Scoring Keys'!$D$15,IF(D246='Scoring Keys'!$B$16,'Scoring Keys'!$D$16,0)))))</f>
        <v>0</v>
      </c>
      <c r="F246" s="57">
        <f t="shared" si="24"/>
        <v>0</v>
      </c>
      <c r="G246" s="136"/>
      <c r="H246" s="10" t="b">
        <f>OR(AND(C246='Scoring Keys'!$D$4,E246='Scoring Keys'!$D$14),AND(C246='Scoring Keys'!$D$4,E246='Scoring Keys'!$D$16),AND(C246='Scoring Keys'!$D$4,E246='Scoring Keys'!$D$17))</f>
        <v>0</v>
      </c>
      <c r="I246" s="10" t="b">
        <f>NOT(D246='Scoring Keys'!$B$18)</f>
        <v>0</v>
      </c>
      <c r="J246" s="150">
        <f t="shared" si="25"/>
        <v>1</v>
      </c>
      <c r="K246" s="150">
        <f t="shared" si="26"/>
        <v>0</v>
      </c>
    </row>
    <row r="247" spans="1:11" ht="30" customHeight="1">
      <c r="A247" s="11" t="s">
        <v>1182</v>
      </c>
      <c r="B247" s="137" t="s">
        <v>1713</v>
      </c>
      <c r="C247" s="57">
        <f>IF(B247='Scoring Keys'!$B$4,'Scoring Keys'!$D$4,IF(B247='Scoring Keys'!$B$5,'Scoring Keys'!$D$5,IF(B247='Scoring Keys'!$B$6,'Scoring Keys'!$D$6,IF(B247='Scoring Keys'!$B$7,'Scoring Keys'!$D$7,0))))</f>
        <v>0.9</v>
      </c>
      <c r="D247" s="127" t="s">
        <v>1766</v>
      </c>
      <c r="E247" s="57">
        <f>IF(D247='Scoring Keys'!$B$12,'Scoring Keys'!$D$12,IF(D247='Scoring Keys'!$B$13,'Scoring Keys'!$D$13,IF(D247='Scoring Keys'!$B$14,'Scoring Keys'!$D$14,IF(D247='Scoring Keys'!$B$15,'Scoring Keys'!$D$15,IF(D247='Scoring Keys'!$B$16,'Scoring Keys'!$D$16,0)))))</f>
        <v>0</v>
      </c>
      <c r="F247" s="57">
        <f t="shared" si="24"/>
        <v>0</v>
      </c>
      <c r="G247" s="136"/>
      <c r="H247" s="10" t="b">
        <f>OR(AND(C247='Scoring Keys'!$D$4,E247='Scoring Keys'!$D$14),AND(C247='Scoring Keys'!$D$4,E247='Scoring Keys'!$D$16),AND(C247='Scoring Keys'!$D$4,E247='Scoring Keys'!$D$17))</f>
        <v>0</v>
      </c>
      <c r="I247" s="10" t="b">
        <f>NOT(D247='Scoring Keys'!$B$18)</f>
        <v>0</v>
      </c>
      <c r="J247" s="150">
        <f t="shared" si="25"/>
        <v>1</v>
      </c>
      <c r="K247" s="150">
        <f t="shared" si="26"/>
        <v>0</v>
      </c>
    </row>
    <row r="248" spans="1:11" ht="30" customHeight="1">
      <c r="A248" s="11" t="s">
        <v>1183</v>
      </c>
      <c r="B248" s="137" t="s">
        <v>1713</v>
      </c>
      <c r="C248" s="57">
        <f>IF(B248='Scoring Keys'!$B$4,'Scoring Keys'!$D$4,IF(B248='Scoring Keys'!$B$5,'Scoring Keys'!$D$5,IF(B248='Scoring Keys'!$B$6,'Scoring Keys'!$D$6,IF(B248='Scoring Keys'!$B$7,'Scoring Keys'!$D$7,0))))</f>
        <v>0.9</v>
      </c>
      <c r="D248" s="127" t="s">
        <v>1766</v>
      </c>
      <c r="E248" s="57">
        <f>IF(D248='Scoring Keys'!$B$12,'Scoring Keys'!$D$12,IF(D248='Scoring Keys'!$B$13,'Scoring Keys'!$D$13,IF(D248='Scoring Keys'!$B$14,'Scoring Keys'!$D$14,IF(D248='Scoring Keys'!$B$15,'Scoring Keys'!$D$15,IF(D248='Scoring Keys'!$B$16,'Scoring Keys'!$D$16,0)))))</f>
        <v>0</v>
      </c>
      <c r="F248" s="57">
        <f t="shared" si="24"/>
        <v>0</v>
      </c>
      <c r="G248" s="136"/>
      <c r="H248" s="10" t="b">
        <f>OR(AND(C248='Scoring Keys'!$D$4,E248='Scoring Keys'!$D$14),AND(C248='Scoring Keys'!$D$4,E248='Scoring Keys'!$D$16),AND(C248='Scoring Keys'!$D$4,E248='Scoring Keys'!$D$17))</f>
        <v>0</v>
      </c>
      <c r="I248" s="10" t="b">
        <f>NOT(D248='Scoring Keys'!$B$18)</f>
        <v>0</v>
      </c>
      <c r="J248" s="150">
        <f t="shared" si="25"/>
        <v>1</v>
      </c>
      <c r="K248" s="150">
        <f t="shared" si="26"/>
        <v>0</v>
      </c>
    </row>
    <row r="249" spans="1:11" ht="30" customHeight="1">
      <c r="A249" s="11" t="s">
        <v>1184</v>
      </c>
      <c r="B249" s="137" t="s">
        <v>1713</v>
      </c>
      <c r="C249" s="57">
        <f>IF(B249='Scoring Keys'!$B$4,'Scoring Keys'!$D$4,IF(B249='Scoring Keys'!$B$5,'Scoring Keys'!$D$5,IF(B249='Scoring Keys'!$B$6,'Scoring Keys'!$D$6,IF(B249='Scoring Keys'!$B$7,'Scoring Keys'!$D$7,0))))</f>
        <v>0.9</v>
      </c>
      <c r="D249" s="127" t="s">
        <v>1766</v>
      </c>
      <c r="E249" s="57">
        <f>IF(D249='Scoring Keys'!$B$12,'Scoring Keys'!$D$12,IF(D249='Scoring Keys'!$B$13,'Scoring Keys'!$D$13,IF(D249='Scoring Keys'!$B$14,'Scoring Keys'!$D$14,IF(D249='Scoring Keys'!$B$15,'Scoring Keys'!$D$15,IF(D249='Scoring Keys'!$B$16,'Scoring Keys'!$D$16,0)))))</f>
        <v>0</v>
      </c>
      <c r="F249" s="57">
        <f t="shared" si="24"/>
        <v>0</v>
      </c>
      <c r="G249" s="136"/>
      <c r="H249" s="10" t="b">
        <f>OR(AND(C249='Scoring Keys'!$D$4,E249='Scoring Keys'!$D$14),AND(C249='Scoring Keys'!$D$4,E249='Scoring Keys'!$D$16),AND(C249='Scoring Keys'!$D$4,E249='Scoring Keys'!$D$17))</f>
        <v>0</v>
      </c>
      <c r="I249" s="10" t="b">
        <f>NOT(D249='Scoring Keys'!$B$18)</f>
        <v>0</v>
      </c>
      <c r="J249" s="150">
        <f t="shared" si="25"/>
        <v>1</v>
      </c>
      <c r="K249" s="150">
        <f t="shared" si="26"/>
        <v>0</v>
      </c>
    </row>
    <row r="250" spans="1:11" ht="30" customHeight="1">
      <c r="A250" s="14" t="s">
        <v>1169</v>
      </c>
      <c r="B250" s="137" t="s">
        <v>600</v>
      </c>
      <c r="C250" s="57">
        <f>IF(B250='Scoring Keys'!$B$4,'Scoring Keys'!$D$4,IF(B250='Scoring Keys'!$B$5,'Scoring Keys'!$D$5,IF(B250='Scoring Keys'!$B$6,'Scoring Keys'!$D$6,IF(B250='Scoring Keys'!$B$7,'Scoring Keys'!$D$7,0))))</f>
        <v>1</v>
      </c>
      <c r="D250" s="127" t="s">
        <v>1766</v>
      </c>
      <c r="E250" s="57">
        <f>IF(D250='Scoring Keys'!$B$12,'Scoring Keys'!$D$12,IF(D250='Scoring Keys'!$B$13,'Scoring Keys'!$D$13,IF(D250='Scoring Keys'!$B$14,'Scoring Keys'!$D$14,IF(D250='Scoring Keys'!$B$15,'Scoring Keys'!$D$15,IF(D250='Scoring Keys'!$B$16,'Scoring Keys'!$D$16,0)))))</f>
        <v>0</v>
      </c>
      <c r="F250" s="57">
        <f t="shared" si="24"/>
        <v>0</v>
      </c>
      <c r="G250" s="136"/>
      <c r="H250" s="10" t="b">
        <f>OR(AND(C250='Scoring Keys'!$D$4,E250='Scoring Keys'!$D$14),AND(C250='Scoring Keys'!$D$4,E250='Scoring Keys'!$D$16),AND(C250='Scoring Keys'!$D$4,E250='Scoring Keys'!$D$17))</f>
        <v>1</v>
      </c>
      <c r="I250" s="10" t="b">
        <f>NOT(D250='Scoring Keys'!$B$18)</f>
        <v>0</v>
      </c>
      <c r="J250" s="150">
        <f t="shared" si="25"/>
        <v>1</v>
      </c>
      <c r="K250" s="150">
        <f t="shared" si="26"/>
        <v>0</v>
      </c>
    </row>
    <row r="251" spans="1:11" ht="30" customHeight="1">
      <c r="A251" s="14" t="s">
        <v>1170</v>
      </c>
      <c r="B251" s="137" t="s">
        <v>600</v>
      </c>
      <c r="C251" s="57">
        <f>IF(B251='Scoring Keys'!$B$4,'Scoring Keys'!$D$4,IF(B251='Scoring Keys'!$B$5,'Scoring Keys'!$D$5,IF(B251='Scoring Keys'!$B$6,'Scoring Keys'!$D$6,IF(B251='Scoring Keys'!$B$7,'Scoring Keys'!$D$7,0))))</f>
        <v>1</v>
      </c>
      <c r="D251" s="127" t="s">
        <v>1766</v>
      </c>
      <c r="E251" s="57">
        <f>IF(D251='Scoring Keys'!$B$12,'Scoring Keys'!$D$12,IF(D251='Scoring Keys'!$B$13,'Scoring Keys'!$D$13,IF(D251='Scoring Keys'!$B$14,'Scoring Keys'!$D$14,IF(D251='Scoring Keys'!$B$15,'Scoring Keys'!$D$15,IF(D251='Scoring Keys'!$B$16,'Scoring Keys'!$D$16,0)))))</f>
        <v>0</v>
      </c>
      <c r="F251" s="57">
        <f t="shared" si="24"/>
        <v>0</v>
      </c>
      <c r="G251" s="136"/>
      <c r="H251" s="10" t="b">
        <f>OR(AND(C251='Scoring Keys'!$D$4,E251='Scoring Keys'!$D$14),AND(C251='Scoring Keys'!$D$4,E251='Scoring Keys'!$D$16),AND(C251='Scoring Keys'!$D$4,E251='Scoring Keys'!$D$17))</f>
        <v>1</v>
      </c>
      <c r="I251" s="10" t="b">
        <f>NOT(D251='Scoring Keys'!$B$18)</f>
        <v>0</v>
      </c>
      <c r="J251" s="150">
        <f t="shared" si="25"/>
        <v>1</v>
      </c>
      <c r="K251" s="150">
        <f t="shared" si="26"/>
        <v>0</v>
      </c>
    </row>
  </sheetData>
  <sheetProtection algorithmName="SHA-512" hashValue="QTF2Cg/2rtt8/QbWI/EQXucGezTV2KZnQeL1+oASpDO9JTTIK6l+wvot1Gi98++phT4xpq9qQLhnQlOnv+YOYw==" saltValue="PzuFDO/S0Ed7XNefd/yxXA==" spinCount="100000" sheet="1"/>
  <mergeCells count="16">
    <mergeCell ref="A5:G5"/>
    <mergeCell ref="D107:G107"/>
    <mergeCell ref="D155:G155"/>
    <mergeCell ref="A9:B9"/>
    <mergeCell ref="A12:B12"/>
    <mergeCell ref="D18:G18"/>
    <mergeCell ref="D7:G7"/>
    <mergeCell ref="D9:G9"/>
    <mergeCell ref="D223:G223"/>
    <mergeCell ref="D234:G234"/>
    <mergeCell ref="A6:G6"/>
    <mergeCell ref="D129:G129"/>
    <mergeCell ref="D12:G12"/>
    <mergeCell ref="D14:G14"/>
    <mergeCell ref="D206:G206"/>
    <mergeCell ref="D215:G215"/>
  </mergeCells>
  <conditionalFormatting sqref="D19">
    <cfRule type="expression" dxfId="72" priority="11">
      <formula>K19=1</formula>
    </cfRule>
  </conditionalFormatting>
  <conditionalFormatting sqref="D20:D106">
    <cfRule type="expression" dxfId="71" priority="10">
      <formula>K20=1</formula>
    </cfRule>
  </conditionalFormatting>
  <conditionalFormatting sqref="D108:D128">
    <cfRule type="expression" dxfId="70" priority="9">
      <formula>K108=1</formula>
    </cfRule>
  </conditionalFormatting>
  <conditionalFormatting sqref="D130:D154">
    <cfRule type="expression" dxfId="69" priority="8">
      <formula>K130=1</formula>
    </cfRule>
  </conditionalFormatting>
  <conditionalFormatting sqref="D156:D205">
    <cfRule type="expression" dxfId="68" priority="7">
      <formula>K156=1</formula>
    </cfRule>
  </conditionalFormatting>
  <conditionalFormatting sqref="D207:D214">
    <cfRule type="expression" dxfId="67" priority="6">
      <formula>K207=1</formula>
    </cfRule>
  </conditionalFormatting>
  <conditionalFormatting sqref="D216:D222">
    <cfRule type="expression" dxfId="66" priority="5">
      <formula>K216=1</formula>
    </cfRule>
  </conditionalFormatting>
  <conditionalFormatting sqref="D224:D233">
    <cfRule type="expression" dxfId="65" priority="4">
      <formula>K224=1</formula>
    </cfRule>
  </conditionalFormatting>
  <conditionalFormatting sqref="D235:D251">
    <cfRule type="expression" dxfId="64" priority="3">
      <formula>K235=1</formula>
    </cfRule>
  </conditionalFormatting>
  <conditionalFormatting sqref="D2">
    <cfRule type="expression" dxfId="63" priority="2">
      <formula>$E$2&gt;0</formula>
    </cfRule>
  </conditionalFormatting>
  <conditionalFormatting sqref="D3">
    <cfRule type="expression" dxfId="62" priority="1">
      <formula>$E$3&gt;0</formula>
    </cfRule>
  </conditionalFormatting>
  <hyperlinks>
    <hyperlink ref="G1" location="'Summary Scores'!A1" display="Click Here To Return To Main Page" xr:uid="{00000000-0004-0000-0A00-000000000000}"/>
  </hyperlinks>
  <printOptions gridLines="1"/>
  <pageMargins left="0.25" right="0.25" top="0.5" bottom="0.5" header="0.3" footer="0.3"/>
  <pageSetup scale="44"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00000000-0002-0000-0A00-000000000000}">
          <x14:formula1>
            <xm:f>'Scoring Keys'!$B$4:$B$8</xm:f>
          </x14:formula1>
          <xm:sqref>B12 B14 B18:B251</xm:sqref>
        </x14:dataValidation>
        <x14:dataValidation type="list" showInputMessage="1" showErrorMessage="1" xr:uid="{00000000-0002-0000-0A00-000001000000}">
          <x14:formula1>
            <xm:f>'Scoring Keys'!$B$12:$B$18</xm:f>
          </x14:formula1>
          <xm:sqref>D224:D233 D216:D222 D207:D214 D156:D205 D19:D106 D108:D128 D130:D154 D235:D251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K61"/>
  <sheetViews>
    <sheetView zoomScaleNormal="100" workbookViewId="0">
      <pane ySplit="8" topLeftCell="A9" activePane="bottomLeft" state="frozen"/>
      <selection activeCell="G1" sqref="G1"/>
      <selection pane="bottomLeft" activeCell="D10" sqref="D10"/>
    </sheetView>
  </sheetViews>
  <sheetFormatPr defaultColWidth="9.140625" defaultRowHeight="12.75"/>
  <cols>
    <col min="1" max="1" width="60.7109375" style="10" customWidth="1"/>
    <col min="2" max="2" width="15.7109375" style="10" customWidth="1"/>
    <col min="3" max="3" width="12.7109375" style="10" hidden="1" customWidth="1"/>
    <col min="4" max="4" width="45.7109375" style="10" customWidth="1"/>
    <col min="5" max="6" width="10.7109375" style="10" customWidth="1"/>
    <col min="7" max="7" width="60.7109375" style="10" customWidth="1"/>
    <col min="8" max="11" width="9.140625" style="10" hidden="1" customWidth="1"/>
    <col min="12" max="16384" width="9.140625" style="10"/>
  </cols>
  <sheetData>
    <row r="1" spans="1:11" s="30" customFormat="1" ht="15.75">
      <c r="A1" s="91" t="s">
        <v>1631</v>
      </c>
      <c r="B1" s="94">
        <f>AVERAGE(C9:C61)</f>
        <v>0.94615384615384579</v>
      </c>
      <c r="D1" s="156" t="s">
        <v>1813</v>
      </c>
      <c r="E1" s="157">
        <f>COUNTIF(F9:F249,"&gt;-.10")</f>
        <v>52</v>
      </c>
      <c r="F1" s="62"/>
      <c r="G1" s="164" t="s">
        <v>1918</v>
      </c>
    </row>
    <row r="2" spans="1:11" s="30" customFormat="1" ht="15.75">
      <c r="A2" s="91" t="s">
        <v>1632</v>
      </c>
      <c r="B2" s="94">
        <f>AVERAGE(E9:E249)</f>
        <v>0</v>
      </c>
      <c r="D2" s="156" t="s">
        <v>1814</v>
      </c>
      <c r="E2" s="157">
        <f>COUNTIF(K10:K471,"1")</f>
        <v>0</v>
      </c>
      <c r="F2" s="62"/>
    </row>
    <row r="3" spans="1:11" s="30" customFormat="1" ht="15.75">
      <c r="A3" s="91" t="s">
        <v>1633</v>
      </c>
      <c r="B3" s="94">
        <f>AVERAGE(F9:F249)</f>
        <v>0</v>
      </c>
      <c r="D3" s="156" t="s">
        <v>1819</v>
      </c>
      <c r="E3" s="157">
        <f>COUNTIF(J10:J471,"1")</f>
        <v>52</v>
      </c>
      <c r="F3" s="62"/>
    </row>
    <row r="4" spans="1:11" s="30" customFormat="1" ht="15.75">
      <c r="A4" s="91" t="s">
        <v>1634</v>
      </c>
      <c r="B4" s="94">
        <f>SUM(F9:F249)</f>
        <v>0</v>
      </c>
      <c r="D4" s="24"/>
      <c r="E4" s="62"/>
      <c r="F4" s="62"/>
    </row>
    <row r="5" spans="1:11" s="18" customFormat="1" ht="18.75" customHeight="1">
      <c r="A5" s="249" t="s">
        <v>1704</v>
      </c>
      <c r="B5" s="250"/>
      <c r="C5" s="250"/>
      <c r="D5" s="250"/>
      <c r="E5" s="250"/>
      <c r="F5" s="250"/>
      <c r="G5" s="251"/>
    </row>
    <row r="6" spans="1:11" s="18" customFormat="1" ht="50.1" customHeight="1">
      <c r="A6" s="254" t="s">
        <v>1576</v>
      </c>
      <c r="B6" s="255"/>
      <c r="C6" s="255"/>
      <c r="D6" s="255"/>
      <c r="E6" s="255"/>
      <c r="F6" s="255"/>
      <c r="G6" s="256"/>
    </row>
    <row r="7" spans="1:11" s="18" customFormat="1" ht="18.75" customHeight="1">
      <c r="A7" s="302" t="s">
        <v>1770</v>
      </c>
      <c r="B7" s="303"/>
      <c r="C7" s="54"/>
      <c r="D7" s="257" t="s">
        <v>417</v>
      </c>
      <c r="E7" s="258"/>
      <c r="F7" s="258"/>
      <c r="G7" s="259"/>
    </row>
    <row r="8" spans="1:11" s="18" customFormat="1" ht="75" customHeight="1">
      <c r="A8" s="36"/>
      <c r="B8" s="54"/>
      <c r="C8" s="54"/>
      <c r="D8" s="35" t="s">
        <v>1571</v>
      </c>
      <c r="E8" s="49" t="s">
        <v>1574</v>
      </c>
      <c r="F8" s="35" t="s">
        <v>1570</v>
      </c>
      <c r="G8" s="35" t="s">
        <v>580</v>
      </c>
    </row>
    <row r="9" spans="1:11" s="17" customFormat="1" ht="15" customHeight="1">
      <c r="A9" s="247" t="s">
        <v>1895</v>
      </c>
      <c r="B9" s="248"/>
      <c r="C9" s="50" t="s">
        <v>1573</v>
      </c>
      <c r="D9" s="51"/>
      <c r="E9" s="52"/>
      <c r="F9" s="52"/>
      <c r="G9" s="53"/>
    </row>
    <row r="10" spans="1:11" ht="30" customHeight="1">
      <c r="A10" s="14" t="s">
        <v>1577</v>
      </c>
      <c r="B10" s="57" t="s">
        <v>600</v>
      </c>
      <c r="C10" s="57">
        <f>IF(B10='Scoring Keys'!$B$4,'Scoring Keys'!$D$4,IF(B10='Scoring Keys'!$B$5,'Scoring Keys'!$D$5,IF(B10='Scoring Keys'!$B$6,'Scoring Keys'!$D$6,IF(B10='Scoring Keys'!$B$7,'Scoring Keys'!$D$7,0))))</f>
        <v>1</v>
      </c>
      <c r="D10" s="127" t="s">
        <v>1766</v>
      </c>
      <c r="E10" s="57">
        <f>IF(D10='Scoring Keys'!$B$12,'Scoring Keys'!$D$12,IF(D10='Scoring Keys'!$B$13,'Scoring Keys'!$D$13,IF(D10='Scoring Keys'!$B$14,'Scoring Keys'!$D$14,IF(D10='Scoring Keys'!$B$15,'Scoring Keys'!$D$15,IF(D10='Scoring Keys'!$B$16,'Scoring Keys'!$D$16,0)))))</f>
        <v>0</v>
      </c>
      <c r="F10" s="57">
        <f t="shared" ref="F10" si="0">C10*E10</f>
        <v>0</v>
      </c>
      <c r="G10" s="136"/>
      <c r="H10" s="10" t="b">
        <f>OR(AND(C10='Scoring Keys'!$D$4,E10='Scoring Keys'!$D$14),AND(C10='Scoring Keys'!$D$4,E10='Scoring Keys'!$D$16),AND(C10='Scoring Keys'!$D$4,E10='Scoring Keys'!$D$17))</f>
        <v>1</v>
      </c>
      <c r="I10" s="10" t="b">
        <f>NOT(D10='Scoring Keys'!$B$18)</f>
        <v>0</v>
      </c>
      <c r="J10" s="150">
        <f t="shared" ref="J10:J61" si="1">IF(I10,0,1)</f>
        <v>1</v>
      </c>
      <c r="K10" s="150">
        <f t="shared" ref="K10" si="2">IF(AND(H10,(I10)),1,0)</f>
        <v>0</v>
      </c>
    </row>
    <row r="11" spans="1:11" ht="30" customHeight="1">
      <c r="A11" s="11" t="s">
        <v>1705</v>
      </c>
      <c r="B11" s="57" t="s">
        <v>600</v>
      </c>
      <c r="C11" s="57">
        <f>IF(B11='Scoring Keys'!$B$4,'Scoring Keys'!$D$4,IF(B11='Scoring Keys'!$B$5,'Scoring Keys'!$D$5,IF(B11='Scoring Keys'!$B$6,'Scoring Keys'!$D$6,IF(B11='Scoring Keys'!$B$7,'Scoring Keys'!$D$7,0))))</f>
        <v>1</v>
      </c>
      <c r="D11" s="127" t="s">
        <v>1766</v>
      </c>
      <c r="E11" s="57">
        <f>IF(D11='Scoring Keys'!$B$12,'Scoring Keys'!$D$12,IF(D11='Scoring Keys'!$B$13,'Scoring Keys'!$D$13,IF(D11='Scoring Keys'!$B$14,'Scoring Keys'!$D$14,IF(D11='Scoring Keys'!$B$15,'Scoring Keys'!$D$15,IF(D11='Scoring Keys'!$B$16,'Scoring Keys'!$D$16,0)))))</f>
        <v>0</v>
      </c>
      <c r="F11" s="57">
        <f t="shared" ref="F11:F61" si="3">C11*E11</f>
        <v>0</v>
      </c>
      <c r="G11" s="136"/>
      <c r="H11" s="10" t="b">
        <f>OR(AND(C11='Scoring Keys'!$D$4,E11='Scoring Keys'!$D$14),AND(C11='Scoring Keys'!$D$4,E11='Scoring Keys'!$D$16),AND(C11='Scoring Keys'!$D$4,E11='Scoring Keys'!$D$17))</f>
        <v>1</v>
      </c>
      <c r="I11" s="10" t="b">
        <f>NOT(D11='Scoring Keys'!$B$18)</f>
        <v>0</v>
      </c>
      <c r="J11" s="150">
        <f t="shared" si="1"/>
        <v>1</v>
      </c>
      <c r="K11" s="150">
        <f t="shared" ref="K11:K61" si="4">IF(AND(H11,(I11)),1,0)</f>
        <v>0</v>
      </c>
    </row>
    <row r="12" spans="1:11" ht="30" customHeight="1">
      <c r="A12" s="11" t="s">
        <v>1578</v>
      </c>
      <c r="B12" s="57" t="s">
        <v>600</v>
      </c>
      <c r="C12" s="57">
        <f>IF(B12='Scoring Keys'!$B$4,'Scoring Keys'!$D$4,IF(B12='Scoring Keys'!$B$5,'Scoring Keys'!$D$5,IF(B12='Scoring Keys'!$B$6,'Scoring Keys'!$D$6,IF(B12='Scoring Keys'!$B$7,'Scoring Keys'!$D$7,0))))</f>
        <v>1</v>
      </c>
      <c r="D12" s="127" t="s">
        <v>1766</v>
      </c>
      <c r="E12" s="57">
        <f>IF(D12='Scoring Keys'!$B$12,'Scoring Keys'!$D$12,IF(D12='Scoring Keys'!$B$13,'Scoring Keys'!$D$13,IF(D12='Scoring Keys'!$B$14,'Scoring Keys'!$D$14,IF(D12='Scoring Keys'!$B$15,'Scoring Keys'!$D$15,IF(D12='Scoring Keys'!$B$16,'Scoring Keys'!$D$16,0)))))</f>
        <v>0</v>
      </c>
      <c r="F12" s="57">
        <f t="shared" si="3"/>
        <v>0</v>
      </c>
      <c r="G12" s="136"/>
      <c r="H12" s="10" t="b">
        <f>OR(AND(C12='Scoring Keys'!$D$4,E12='Scoring Keys'!$D$14),AND(C12='Scoring Keys'!$D$4,E12='Scoring Keys'!$D$16),AND(C12='Scoring Keys'!$D$4,E12='Scoring Keys'!$D$17))</f>
        <v>1</v>
      </c>
      <c r="I12" s="10" t="b">
        <f>NOT(D12='Scoring Keys'!$B$18)</f>
        <v>0</v>
      </c>
      <c r="J12" s="150">
        <f t="shared" si="1"/>
        <v>1</v>
      </c>
      <c r="K12" s="150">
        <f t="shared" si="4"/>
        <v>0</v>
      </c>
    </row>
    <row r="13" spans="1:11" ht="30" customHeight="1">
      <c r="A13" s="14" t="s">
        <v>1579</v>
      </c>
      <c r="B13" s="57" t="s">
        <v>600</v>
      </c>
      <c r="C13" s="57">
        <f>IF(B13='Scoring Keys'!$B$4,'Scoring Keys'!$D$4,IF(B13='Scoring Keys'!$B$5,'Scoring Keys'!$D$5,IF(B13='Scoring Keys'!$B$6,'Scoring Keys'!$D$6,IF(B13='Scoring Keys'!$B$7,'Scoring Keys'!$D$7,0))))</f>
        <v>1</v>
      </c>
      <c r="D13" s="127" t="s">
        <v>1766</v>
      </c>
      <c r="E13" s="57">
        <f>IF(D13='Scoring Keys'!$B$12,'Scoring Keys'!$D$12,IF(D13='Scoring Keys'!$B$13,'Scoring Keys'!$D$13,IF(D13='Scoring Keys'!$B$14,'Scoring Keys'!$D$14,IF(D13='Scoring Keys'!$B$15,'Scoring Keys'!$D$15,IF(D13='Scoring Keys'!$B$16,'Scoring Keys'!$D$16,0)))))</f>
        <v>0</v>
      </c>
      <c r="F13" s="57">
        <f t="shared" si="3"/>
        <v>0</v>
      </c>
      <c r="G13" s="136"/>
      <c r="H13" s="10" t="b">
        <f>OR(AND(C13='Scoring Keys'!$D$4,E13='Scoring Keys'!$D$14),AND(C13='Scoring Keys'!$D$4,E13='Scoring Keys'!$D$16),AND(C13='Scoring Keys'!$D$4,E13='Scoring Keys'!$D$17))</f>
        <v>1</v>
      </c>
      <c r="I13" s="10" t="b">
        <f>NOT(D13='Scoring Keys'!$B$18)</f>
        <v>0</v>
      </c>
      <c r="J13" s="150">
        <f t="shared" si="1"/>
        <v>1</v>
      </c>
      <c r="K13" s="150">
        <f t="shared" si="4"/>
        <v>0</v>
      </c>
    </row>
    <row r="14" spans="1:11" ht="30" customHeight="1">
      <c r="A14" s="11" t="s">
        <v>1580</v>
      </c>
      <c r="B14" s="57" t="s">
        <v>600</v>
      </c>
      <c r="C14" s="57">
        <f>IF(B14='Scoring Keys'!$B$4,'Scoring Keys'!$D$4,IF(B14='Scoring Keys'!$B$5,'Scoring Keys'!$D$5,IF(B14='Scoring Keys'!$B$6,'Scoring Keys'!$D$6,IF(B14='Scoring Keys'!$B$7,'Scoring Keys'!$D$7,0))))</f>
        <v>1</v>
      </c>
      <c r="D14" s="127" t="s">
        <v>1766</v>
      </c>
      <c r="E14" s="57">
        <f>IF(D14='Scoring Keys'!$B$12,'Scoring Keys'!$D$12,IF(D14='Scoring Keys'!$B$13,'Scoring Keys'!$D$13,IF(D14='Scoring Keys'!$B$14,'Scoring Keys'!$D$14,IF(D14='Scoring Keys'!$B$15,'Scoring Keys'!$D$15,IF(D14='Scoring Keys'!$B$16,'Scoring Keys'!$D$16,0)))))</f>
        <v>0</v>
      </c>
      <c r="F14" s="57">
        <f t="shared" si="3"/>
        <v>0</v>
      </c>
      <c r="G14" s="136"/>
      <c r="H14" s="10" t="b">
        <f>OR(AND(C14='Scoring Keys'!$D$4,E14='Scoring Keys'!$D$14),AND(C14='Scoring Keys'!$D$4,E14='Scoring Keys'!$D$16),AND(C14='Scoring Keys'!$D$4,E14='Scoring Keys'!$D$17))</f>
        <v>1</v>
      </c>
      <c r="I14" s="10" t="b">
        <f>NOT(D14='Scoring Keys'!$B$18)</f>
        <v>0</v>
      </c>
      <c r="J14" s="150">
        <f t="shared" si="1"/>
        <v>1</v>
      </c>
      <c r="K14" s="150">
        <f t="shared" si="4"/>
        <v>0</v>
      </c>
    </row>
    <row r="15" spans="1:11" ht="30" customHeight="1">
      <c r="A15" s="25" t="s">
        <v>1804</v>
      </c>
      <c r="B15" s="57" t="s">
        <v>600</v>
      </c>
      <c r="C15" s="57">
        <f>IF(B15='Scoring Keys'!$B$4,'Scoring Keys'!$D$4,IF(B15='Scoring Keys'!$B$5,'Scoring Keys'!$D$5,IF(B15='Scoring Keys'!$B$6,'Scoring Keys'!$D$6,IF(B15='Scoring Keys'!$B$7,'Scoring Keys'!$D$7,0))))</f>
        <v>1</v>
      </c>
      <c r="D15" s="127" t="s">
        <v>1766</v>
      </c>
      <c r="E15" s="57">
        <f>IF(D15='Scoring Keys'!$B$12,'Scoring Keys'!$D$12,IF(D15='Scoring Keys'!$B$13,'Scoring Keys'!$D$13,IF(D15='Scoring Keys'!$B$14,'Scoring Keys'!$D$14,IF(D15='Scoring Keys'!$B$15,'Scoring Keys'!$D$15,IF(D15='Scoring Keys'!$B$16,'Scoring Keys'!$D$16,0)))))</f>
        <v>0</v>
      </c>
      <c r="F15" s="57">
        <f t="shared" si="3"/>
        <v>0</v>
      </c>
      <c r="G15" s="136"/>
      <c r="H15" s="10" t="b">
        <f>OR(AND(C15='Scoring Keys'!$D$4,E15='Scoring Keys'!$D$14),AND(C15='Scoring Keys'!$D$4,E15='Scoring Keys'!$D$16),AND(C15='Scoring Keys'!$D$4,E15='Scoring Keys'!$D$17))</f>
        <v>1</v>
      </c>
      <c r="I15" s="10" t="b">
        <f>NOT(D15='Scoring Keys'!$B$18)</f>
        <v>0</v>
      </c>
      <c r="J15" s="150">
        <f t="shared" si="1"/>
        <v>1</v>
      </c>
      <c r="K15" s="150">
        <f t="shared" si="4"/>
        <v>0</v>
      </c>
    </row>
    <row r="16" spans="1:11" ht="30" customHeight="1">
      <c r="A16" s="25" t="s">
        <v>1592</v>
      </c>
      <c r="B16" s="57" t="s">
        <v>600</v>
      </c>
      <c r="C16" s="57">
        <f>IF(B16='Scoring Keys'!$B$4,'Scoring Keys'!$D$4,IF(B16='Scoring Keys'!$B$5,'Scoring Keys'!$D$5,IF(B16='Scoring Keys'!$B$6,'Scoring Keys'!$D$6,IF(B16='Scoring Keys'!$B$7,'Scoring Keys'!$D$7,0))))</f>
        <v>1</v>
      </c>
      <c r="D16" s="127" t="s">
        <v>1766</v>
      </c>
      <c r="E16" s="57">
        <f>IF(D16='Scoring Keys'!$B$12,'Scoring Keys'!$D$12,IF(D16='Scoring Keys'!$B$13,'Scoring Keys'!$D$13,IF(D16='Scoring Keys'!$B$14,'Scoring Keys'!$D$14,IF(D16='Scoring Keys'!$B$15,'Scoring Keys'!$D$15,IF(D16='Scoring Keys'!$B$16,'Scoring Keys'!$D$16,0)))))</f>
        <v>0</v>
      </c>
      <c r="F16" s="57">
        <f t="shared" si="3"/>
        <v>0</v>
      </c>
      <c r="G16" s="136"/>
      <c r="H16" s="10" t="b">
        <f>OR(AND(C16='Scoring Keys'!$D$4,E16='Scoring Keys'!$D$14),AND(C16='Scoring Keys'!$D$4,E16='Scoring Keys'!$D$16),AND(C16='Scoring Keys'!$D$4,E16='Scoring Keys'!$D$17))</f>
        <v>1</v>
      </c>
      <c r="I16" s="10" t="b">
        <f>NOT(D16='Scoring Keys'!$B$18)</f>
        <v>0</v>
      </c>
      <c r="J16" s="150">
        <f t="shared" si="1"/>
        <v>1</v>
      </c>
      <c r="K16" s="150">
        <f t="shared" si="4"/>
        <v>0</v>
      </c>
    </row>
    <row r="17" spans="1:11" ht="30" customHeight="1">
      <c r="A17" s="25" t="s">
        <v>1593</v>
      </c>
      <c r="B17" s="57" t="s">
        <v>600</v>
      </c>
      <c r="C17" s="57">
        <f>IF(B17='Scoring Keys'!$B$4,'Scoring Keys'!$D$4,IF(B17='Scoring Keys'!$B$5,'Scoring Keys'!$D$5,IF(B17='Scoring Keys'!$B$6,'Scoring Keys'!$D$6,IF(B17='Scoring Keys'!$B$7,'Scoring Keys'!$D$7,0))))</f>
        <v>1</v>
      </c>
      <c r="D17" s="127" t="s">
        <v>1766</v>
      </c>
      <c r="E17" s="57">
        <f>IF(D17='Scoring Keys'!$B$12,'Scoring Keys'!$D$12,IF(D17='Scoring Keys'!$B$13,'Scoring Keys'!$D$13,IF(D17='Scoring Keys'!$B$14,'Scoring Keys'!$D$14,IF(D17='Scoring Keys'!$B$15,'Scoring Keys'!$D$15,IF(D17='Scoring Keys'!$B$16,'Scoring Keys'!$D$16,0)))))</f>
        <v>0</v>
      </c>
      <c r="F17" s="57">
        <f t="shared" si="3"/>
        <v>0</v>
      </c>
      <c r="G17" s="136"/>
      <c r="H17" s="10" t="b">
        <f>OR(AND(C17='Scoring Keys'!$D$4,E17='Scoring Keys'!$D$14),AND(C17='Scoring Keys'!$D$4,E17='Scoring Keys'!$D$16),AND(C17='Scoring Keys'!$D$4,E17='Scoring Keys'!$D$17))</f>
        <v>1</v>
      </c>
      <c r="I17" s="10" t="b">
        <f>NOT(D17='Scoring Keys'!$B$18)</f>
        <v>0</v>
      </c>
      <c r="J17" s="150">
        <f t="shared" si="1"/>
        <v>1</v>
      </c>
      <c r="K17" s="150">
        <f t="shared" si="4"/>
        <v>0</v>
      </c>
    </row>
    <row r="18" spans="1:11" ht="30" customHeight="1">
      <c r="A18" s="25" t="s">
        <v>1594</v>
      </c>
      <c r="B18" s="57" t="s">
        <v>1713</v>
      </c>
      <c r="C18" s="57">
        <f>IF(B18='Scoring Keys'!$B$4,'Scoring Keys'!$D$4,IF(B18='Scoring Keys'!$B$5,'Scoring Keys'!$D$5,IF(B18='Scoring Keys'!$B$6,'Scoring Keys'!$D$6,IF(B18='Scoring Keys'!$B$7,'Scoring Keys'!$D$7,0))))</f>
        <v>0.9</v>
      </c>
      <c r="D18" s="127" t="s">
        <v>1766</v>
      </c>
      <c r="E18" s="57">
        <f>IF(D18='Scoring Keys'!$B$12,'Scoring Keys'!$D$12,IF(D18='Scoring Keys'!$B$13,'Scoring Keys'!$D$13,IF(D18='Scoring Keys'!$B$14,'Scoring Keys'!$D$14,IF(D18='Scoring Keys'!$B$15,'Scoring Keys'!$D$15,IF(D18='Scoring Keys'!$B$16,'Scoring Keys'!$D$16,0)))))</f>
        <v>0</v>
      </c>
      <c r="F18" s="57">
        <f t="shared" si="3"/>
        <v>0</v>
      </c>
      <c r="G18" s="136"/>
      <c r="H18" s="10" t="b">
        <f>OR(AND(C18='Scoring Keys'!$D$4,E18='Scoring Keys'!$D$14),AND(C18='Scoring Keys'!$D$4,E18='Scoring Keys'!$D$16),AND(C18='Scoring Keys'!$D$4,E18='Scoring Keys'!$D$17))</f>
        <v>0</v>
      </c>
      <c r="I18" s="10" t="b">
        <f>NOT(D18='Scoring Keys'!$B$18)</f>
        <v>0</v>
      </c>
      <c r="J18" s="150">
        <f t="shared" si="1"/>
        <v>1</v>
      </c>
      <c r="K18" s="150">
        <f t="shared" si="4"/>
        <v>0</v>
      </c>
    </row>
    <row r="19" spans="1:11" ht="30" customHeight="1">
      <c r="A19" s="25" t="s">
        <v>1595</v>
      </c>
      <c r="B19" s="57" t="s">
        <v>1711</v>
      </c>
      <c r="C19" s="57">
        <f>IF(B19='Scoring Keys'!$B$4,'Scoring Keys'!$D$4,IF(B19='Scoring Keys'!$B$5,'Scoring Keys'!$D$5,IF(B19='Scoring Keys'!$B$6,'Scoring Keys'!$D$6,IF(B19='Scoring Keys'!$B$7,'Scoring Keys'!$D$7,0))))</f>
        <v>0.65</v>
      </c>
      <c r="D19" s="127" t="s">
        <v>1766</v>
      </c>
      <c r="E19" s="57">
        <f>IF(D19='Scoring Keys'!$B$12,'Scoring Keys'!$D$12,IF(D19='Scoring Keys'!$B$13,'Scoring Keys'!$D$13,IF(D19='Scoring Keys'!$B$14,'Scoring Keys'!$D$14,IF(D19='Scoring Keys'!$B$15,'Scoring Keys'!$D$15,IF(D19='Scoring Keys'!$B$16,'Scoring Keys'!$D$16,0)))))</f>
        <v>0</v>
      </c>
      <c r="F19" s="57">
        <f t="shared" si="3"/>
        <v>0</v>
      </c>
      <c r="G19" s="136"/>
      <c r="H19" s="10" t="b">
        <f>OR(AND(C19='Scoring Keys'!$D$4,E19='Scoring Keys'!$D$14),AND(C19='Scoring Keys'!$D$4,E19='Scoring Keys'!$D$16),AND(C19='Scoring Keys'!$D$4,E19='Scoring Keys'!$D$17))</f>
        <v>0</v>
      </c>
      <c r="I19" s="10" t="b">
        <f>NOT(D19='Scoring Keys'!$B$18)</f>
        <v>0</v>
      </c>
      <c r="J19" s="150">
        <f t="shared" si="1"/>
        <v>1</v>
      </c>
      <c r="K19" s="150">
        <f t="shared" si="4"/>
        <v>0</v>
      </c>
    </row>
    <row r="20" spans="1:11" ht="30" customHeight="1">
      <c r="A20" s="25" t="s">
        <v>1596</v>
      </c>
      <c r="B20" s="57" t="s">
        <v>1711</v>
      </c>
      <c r="C20" s="57">
        <f>IF(B20='Scoring Keys'!$B$4,'Scoring Keys'!$D$4,IF(B20='Scoring Keys'!$B$5,'Scoring Keys'!$D$5,IF(B20='Scoring Keys'!$B$6,'Scoring Keys'!$D$6,IF(B20='Scoring Keys'!$B$7,'Scoring Keys'!$D$7,0))))</f>
        <v>0.65</v>
      </c>
      <c r="D20" s="127" t="s">
        <v>1766</v>
      </c>
      <c r="E20" s="57">
        <f>IF(D20='Scoring Keys'!$B$12,'Scoring Keys'!$D$12,IF(D20='Scoring Keys'!$B$13,'Scoring Keys'!$D$13,IF(D20='Scoring Keys'!$B$14,'Scoring Keys'!$D$14,IF(D20='Scoring Keys'!$B$15,'Scoring Keys'!$D$15,IF(D20='Scoring Keys'!$B$16,'Scoring Keys'!$D$16,0)))))</f>
        <v>0</v>
      </c>
      <c r="F20" s="57">
        <f t="shared" si="3"/>
        <v>0</v>
      </c>
      <c r="G20" s="136"/>
      <c r="H20" s="10" t="b">
        <f>OR(AND(C20='Scoring Keys'!$D$4,E20='Scoring Keys'!$D$14),AND(C20='Scoring Keys'!$D$4,E20='Scoring Keys'!$D$16),AND(C20='Scoring Keys'!$D$4,E20='Scoring Keys'!$D$17))</f>
        <v>0</v>
      </c>
      <c r="I20" s="10" t="b">
        <f>NOT(D20='Scoring Keys'!$B$18)</f>
        <v>0</v>
      </c>
      <c r="J20" s="150">
        <f t="shared" si="1"/>
        <v>1</v>
      </c>
      <c r="K20" s="150">
        <f t="shared" si="4"/>
        <v>0</v>
      </c>
    </row>
    <row r="21" spans="1:11" ht="30" customHeight="1">
      <c r="A21" s="25" t="s">
        <v>1597</v>
      </c>
      <c r="B21" s="57" t="s">
        <v>600</v>
      </c>
      <c r="C21" s="57">
        <f>IF(B21='Scoring Keys'!$B$4,'Scoring Keys'!$D$4,IF(B21='Scoring Keys'!$B$5,'Scoring Keys'!$D$5,IF(B21='Scoring Keys'!$B$6,'Scoring Keys'!$D$6,IF(B21='Scoring Keys'!$B$7,'Scoring Keys'!$D$7,0))))</f>
        <v>1</v>
      </c>
      <c r="D21" s="127" t="s">
        <v>1766</v>
      </c>
      <c r="E21" s="57">
        <f>IF(D21='Scoring Keys'!$B$12,'Scoring Keys'!$D$12,IF(D21='Scoring Keys'!$B$13,'Scoring Keys'!$D$13,IF(D21='Scoring Keys'!$B$14,'Scoring Keys'!$D$14,IF(D21='Scoring Keys'!$B$15,'Scoring Keys'!$D$15,IF(D21='Scoring Keys'!$B$16,'Scoring Keys'!$D$16,0)))))</f>
        <v>0</v>
      </c>
      <c r="F21" s="57">
        <f t="shared" si="3"/>
        <v>0</v>
      </c>
      <c r="G21" s="136"/>
      <c r="H21" s="10" t="b">
        <f>OR(AND(C21='Scoring Keys'!$D$4,E21='Scoring Keys'!$D$14),AND(C21='Scoring Keys'!$D$4,E21='Scoring Keys'!$D$16),AND(C21='Scoring Keys'!$D$4,E21='Scoring Keys'!$D$17))</f>
        <v>1</v>
      </c>
      <c r="I21" s="10" t="b">
        <f>NOT(D21='Scoring Keys'!$B$18)</f>
        <v>0</v>
      </c>
      <c r="J21" s="150">
        <f t="shared" si="1"/>
        <v>1</v>
      </c>
      <c r="K21" s="150">
        <f t="shared" si="4"/>
        <v>0</v>
      </c>
    </row>
    <row r="22" spans="1:11" ht="30" customHeight="1">
      <c r="A22" s="25" t="s">
        <v>1598</v>
      </c>
      <c r="B22" s="57" t="s">
        <v>600</v>
      </c>
      <c r="C22" s="57">
        <f>IF(B22='Scoring Keys'!$B$4,'Scoring Keys'!$D$4,IF(B22='Scoring Keys'!$B$5,'Scoring Keys'!$D$5,IF(B22='Scoring Keys'!$B$6,'Scoring Keys'!$D$6,IF(B22='Scoring Keys'!$B$7,'Scoring Keys'!$D$7,0))))</f>
        <v>1</v>
      </c>
      <c r="D22" s="127" t="s">
        <v>1766</v>
      </c>
      <c r="E22" s="57">
        <f>IF(D22='Scoring Keys'!$B$12,'Scoring Keys'!$D$12,IF(D22='Scoring Keys'!$B$13,'Scoring Keys'!$D$13,IF(D22='Scoring Keys'!$B$14,'Scoring Keys'!$D$14,IF(D22='Scoring Keys'!$B$15,'Scoring Keys'!$D$15,IF(D22='Scoring Keys'!$B$16,'Scoring Keys'!$D$16,0)))))</f>
        <v>0</v>
      </c>
      <c r="F22" s="57">
        <f t="shared" si="3"/>
        <v>0</v>
      </c>
      <c r="G22" s="136"/>
      <c r="H22" s="10" t="b">
        <f>OR(AND(C22='Scoring Keys'!$D$4,E22='Scoring Keys'!$D$14),AND(C22='Scoring Keys'!$D$4,E22='Scoring Keys'!$D$16),AND(C22='Scoring Keys'!$D$4,E22='Scoring Keys'!$D$17))</f>
        <v>1</v>
      </c>
      <c r="I22" s="10" t="b">
        <f>NOT(D22='Scoring Keys'!$B$18)</f>
        <v>0</v>
      </c>
      <c r="J22" s="150">
        <f t="shared" si="1"/>
        <v>1</v>
      </c>
      <c r="K22" s="150">
        <f t="shared" si="4"/>
        <v>0</v>
      </c>
    </row>
    <row r="23" spans="1:11" ht="30" customHeight="1">
      <c r="A23" s="25" t="s">
        <v>1599</v>
      </c>
      <c r="B23" s="57" t="s">
        <v>1713</v>
      </c>
      <c r="C23" s="57">
        <f>IF(B23='Scoring Keys'!$B$4,'Scoring Keys'!$D$4,IF(B23='Scoring Keys'!$B$5,'Scoring Keys'!$D$5,IF(B23='Scoring Keys'!$B$6,'Scoring Keys'!$D$6,IF(B23='Scoring Keys'!$B$7,'Scoring Keys'!$D$7,0))))</f>
        <v>0.9</v>
      </c>
      <c r="D23" s="127" t="s">
        <v>1766</v>
      </c>
      <c r="E23" s="57">
        <f>IF(D23='Scoring Keys'!$B$12,'Scoring Keys'!$D$12,IF(D23='Scoring Keys'!$B$13,'Scoring Keys'!$D$13,IF(D23='Scoring Keys'!$B$14,'Scoring Keys'!$D$14,IF(D23='Scoring Keys'!$B$15,'Scoring Keys'!$D$15,IF(D23='Scoring Keys'!$B$16,'Scoring Keys'!$D$16,0)))))</f>
        <v>0</v>
      </c>
      <c r="F23" s="57">
        <f t="shared" si="3"/>
        <v>0</v>
      </c>
      <c r="G23" s="136"/>
      <c r="H23" s="10" t="b">
        <f>OR(AND(C23='Scoring Keys'!$D$4,E23='Scoring Keys'!$D$14),AND(C23='Scoring Keys'!$D$4,E23='Scoring Keys'!$D$16),AND(C23='Scoring Keys'!$D$4,E23='Scoring Keys'!$D$17))</f>
        <v>0</v>
      </c>
      <c r="I23" s="10" t="b">
        <f>NOT(D23='Scoring Keys'!$B$18)</f>
        <v>0</v>
      </c>
      <c r="J23" s="150">
        <f t="shared" si="1"/>
        <v>1</v>
      </c>
      <c r="K23" s="150">
        <f t="shared" si="4"/>
        <v>0</v>
      </c>
    </row>
    <row r="24" spans="1:11" ht="30" customHeight="1">
      <c r="A24" s="25" t="s">
        <v>1600</v>
      </c>
      <c r="B24" s="57" t="s">
        <v>1713</v>
      </c>
      <c r="C24" s="57">
        <f>IF(B24='Scoring Keys'!$B$4,'Scoring Keys'!$D$4,IF(B24='Scoring Keys'!$B$5,'Scoring Keys'!$D$5,IF(B24='Scoring Keys'!$B$6,'Scoring Keys'!$D$6,IF(B24='Scoring Keys'!$B$7,'Scoring Keys'!$D$7,0))))</f>
        <v>0.9</v>
      </c>
      <c r="D24" s="127" t="s">
        <v>1766</v>
      </c>
      <c r="E24" s="57">
        <f>IF(D24='Scoring Keys'!$B$12,'Scoring Keys'!$D$12,IF(D24='Scoring Keys'!$B$13,'Scoring Keys'!$D$13,IF(D24='Scoring Keys'!$B$14,'Scoring Keys'!$D$14,IF(D24='Scoring Keys'!$B$15,'Scoring Keys'!$D$15,IF(D24='Scoring Keys'!$B$16,'Scoring Keys'!$D$16,0)))))</f>
        <v>0</v>
      </c>
      <c r="F24" s="57">
        <f t="shared" si="3"/>
        <v>0</v>
      </c>
      <c r="G24" s="136"/>
      <c r="H24" s="10" t="b">
        <f>OR(AND(C24='Scoring Keys'!$D$4,E24='Scoring Keys'!$D$14),AND(C24='Scoring Keys'!$D$4,E24='Scoring Keys'!$D$16),AND(C24='Scoring Keys'!$D$4,E24='Scoring Keys'!$D$17))</f>
        <v>0</v>
      </c>
      <c r="I24" s="10" t="b">
        <f>NOT(D24='Scoring Keys'!$B$18)</f>
        <v>0</v>
      </c>
      <c r="J24" s="150">
        <f t="shared" si="1"/>
        <v>1</v>
      </c>
      <c r="K24" s="150">
        <f t="shared" si="4"/>
        <v>0</v>
      </c>
    </row>
    <row r="25" spans="1:11" ht="30" customHeight="1">
      <c r="A25" s="25" t="s">
        <v>1601</v>
      </c>
      <c r="B25" s="57" t="s">
        <v>600</v>
      </c>
      <c r="C25" s="57">
        <f>IF(B25='Scoring Keys'!$B$4,'Scoring Keys'!$D$4,IF(B25='Scoring Keys'!$B$5,'Scoring Keys'!$D$5,IF(B25='Scoring Keys'!$B$6,'Scoring Keys'!$D$6,IF(B25='Scoring Keys'!$B$7,'Scoring Keys'!$D$7,0))))</f>
        <v>1</v>
      </c>
      <c r="D25" s="127" t="s">
        <v>1766</v>
      </c>
      <c r="E25" s="57">
        <f>IF(D25='Scoring Keys'!$B$12,'Scoring Keys'!$D$12,IF(D25='Scoring Keys'!$B$13,'Scoring Keys'!$D$13,IF(D25='Scoring Keys'!$B$14,'Scoring Keys'!$D$14,IF(D25='Scoring Keys'!$B$15,'Scoring Keys'!$D$15,IF(D25='Scoring Keys'!$B$16,'Scoring Keys'!$D$16,0)))))</f>
        <v>0</v>
      </c>
      <c r="F25" s="57">
        <f t="shared" si="3"/>
        <v>0</v>
      </c>
      <c r="G25" s="136"/>
      <c r="H25" s="10" t="b">
        <f>OR(AND(C25='Scoring Keys'!$D$4,E25='Scoring Keys'!$D$14),AND(C25='Scoring Keys'!$D$4,E25='Scoring Keys'!$D$16),AND(C25='Scoring Keys'!$D$4,E25='Scoring Keys'!$D$17))</f>
        <v>1</v>
      </c>
      <c r="I25" s="10" t="b">
        <f>NOT(D25='Scoring Keys'!$B$18)</f>
        <v>0</v>
      </c>
      <c r="J25" s="150">
        <f t="shared" si="1"/>
        <v>1</v>
      </c>
      <c r="K25" s="150">
        <f t="shared" si="4"/>
        <v>0</v>
      </c>
    </row>
    <row r="26" spans="1:11" ht="30" customHeight="1">
      <c r="A26" s="25" t="s">
        <v>1602</v>
      </c>
      <c r="B26" s="57" t="s">
        <v>600</v>
      </c>
      <c r="C26" s="57">
        <f>IF(B26='Scoring Keys'!$B$4,'Scoring Keys'!$D$4,IF(B26='Scoring Keys'!$B$5,'Scoring Keys'!$D$5,IF(B26='Scoring Keys'!$B$6,'Scoring Keys'!$D$6,IF(B26='Scoring Keys'!$B$7,'Scoring Keys'!$D$7,0))))</f>
        <v>1</v>
      </c>
      <c r="D26" s="127" t="s">
        <v>1766</v>
      </c>
      <c r="E26" s="57">
        <f>IF(D26='Scoring Keys'!$B$12,'Scoring Keys'!$D$12,IF(D26='Scoring Keys'!$B$13,'Scoring Keys'!$D$13,IF(D26='Scoring Keys'!$B$14,'Scoring Keys'!$D$14,IF(D26='Scoring Keys'!$B$15,'Scoring Keys'!$D$15,IF(D26='Scoring Keys'!$B$16,'Scoring Keys'!$D$16,0)))))</f>
        <v>0</v>
      </c>
      <c r="F26" s="57">
        <f t="shared" si="3"/>
        <v>0</v>
      </c>
      <c r="G26" s="136"/>
      <c r="H26" s="10" t="b">
        <f>OR(AND(C26='Scoring Keys'!$D$4,E26='Scoring Keys'!$D$14),AND(C26='Scoring Keys'!$D$4,E26='Scoring Keys'!$D$16),AND(C26='Scoring Keys'!$D$4,E26='Scoring Keys'!$D$17))</f>
        <v>1</v>
      </c>
      <c r="I26" s="10" t="b">
        <f>NOT(D26='Scoring Keys'!$B$18)</f>
        <v>0</v>
      </c>
      <c r="J26" s="150">
        <f t="shared" si="1"/>
        <v>1</v>
      </c>
      <c r="K26" s="150">
        <f t="shared" si="4"/>
        <v>0</v>
      </c>
    </row>
    <row r="27" spans="1:11" ht="30" customHeight="1">
      <c r="A27" s="25" t="s">
        <v>1603</v>
      </c>
      <c r="B27" s="57" t="s">
        <v>600</v>
      </c>
      <c r="C27" s="57">
        <f>IF(B27='Scoring Keys'!$B$4,'Scoring Keys'!$D$4,IF(B27='Scoring Keys'!$B$5,'Scoring Keys'!$D$5,IF(B27='Scoring Keys'!$B$6,'Scoring Keys'!$D$6,IF(B27='Scoring Keys'!$B$7,'Scoring Keys'!$D$7,0))))</f>
        <v>1</v>
      </c>
      <c r="D27" s="127" t="s">
        <v>1766</v>
      </c>
      <c r="E27" s="57">
        <f>IF(D27='Scoring Keys'!$B$12,'Scoring Keys'!$D$12,IF(D27='Scoring Keys'!$B$13,'Scoring Keys'!$D$13,IF(D27='Scoring Keys'!$B$14,'Scoring Keys'!$D$14,IF(D27='Scoring Keys'!$B$15,'Scoring Keys'!$D$15,IF(D27='Scoring Keys'!$B$16,'Scoring Keys'!$D$16,0)))))</f>
        <v>0</v>
      </c>
      <c r="F27" s="57">
        <f t="shared" si="3"/>
        <v>0</v>
      </c>
      <c r="G27" s="136"/>
      <c r="H27" s="10" t="b">
        <f>OR(AND(C27='Scoring Keys'!$D$4,E27='Scoring Keys'!$D$14),AND(C27='Scoring Keys'!$D$4,E27='Scoring Keys'!$D$16),AND(C27='Scoring Keys'!$D$4,E27='Scoring Keys'!$D$17))</f>
        <v>1</v>
      </c>
      <c r="I27" s="10" t="b">
        <f>NOT(D27='Scoring Keys'!$B$18)</f>
        <v>0</v>
      </c>
      <c r="J27" s="150">
        <f t="shared" si="1"/>
        <v>1</v>
      </c>
      <c r="K27" s="150">
        <f t="shared" si="4"/>
        <v>0</v>
      </c>
    </row>
    <row r="28" spans="1:11" ht="30" customHeight="1">
      <c r="A28" s="56" t="s">
        <v>1582</v>
      </c>
      <c r="B28" s="57" t="s">
        <v>1713</v>
      </c>
      <c r="C28" s="57">
        <f>IF(B28='Scoring Keys'!$B$4,'Scoring Keys'!$D$4,IF(B28='Scoring Keys'!$B$5,'Scoring Keys'!$D$5,IF(B28='Scoring Keys'!$B$6,'Scoring Keys'!$D$6,IF(B28='Scoring Keys'!$B$7,'Scoring Keys'!$D$7,0))))</f>
        <v>0.9</v>
      </c>
      <c r="D28" s="127" t="s">
        <v>1766</v>
      </c>
      <c r="E28" s="57">
        <f>IF(D28='Scoring Keys'!$B$12,'Scoring Keys'!$D$12,IF(D28='Scoring Keys'!$B$13,'Scoring Keys'!$D$13,IF(D28='Scoring Keys'!$B$14,'Scoring Keys'!$D$14,IF(D28='Scoring Keys'!$B$15,'Scoring Keys'!$D$15,IF(D28='Scoring Keys'!$B$16,'Scoring Keys'!$D$16,0)))))</f>
        <v>0</v>
      </c>
      <c r="F28" s="57">
        <f t="shared" si="3"/>
        <v>0</v>
      </c>
      <c r="G28" s="136"/>
      <c r="H28" s="10" t="b">
        <f>OR(AND(C28='Scoring Keys'!$D$4,E28='Scoring Keys'!$D$14),AND(C28='Scoring Keys'!$D$4,E28='Scoring Keys'!$D$16),AND(C28='Scoring Keys'!$D$4,E28='Scoring Keys'!$D$17))</f>
        <v>0</v>
      </c>
      <c r="I28" s="10" t="b">
        <f>NOT(D28='Scoring Keys'!$B$18)</f>
        <v>0</v>
      </c>
      <c r="J28" s="150">
        <f t="shared" si="1"/>
        <v>1</v>
      </c>
      <c r="K28" s="150">
        <f t="shared" si="4"/>
        <v>0</v>
      </c>
    </row>
    <row r="29" spans="1:11" ht="30" customHeight="1">
      <c r="A29" s="56" t="s">
        <v>1621</v>
      </c>
      <c r="B29" s="57" t="s">
        <v>1713</v>
      </c>
      <c r="C29" s="57">
        <f>IF(B29='Scoring Keys'!$B$4,'Scoring Keys'!$D$4,IF(B29='Scoring Keys'!$B$5,'Scoring Keys'!$D$5,IF(B29='Scoring Keys'!$B$6,'Scoring Keys'!$D$6,IF(B29='Scoring Keys'!$B$7,'Scoring Keys'!$D$7,0))))</f>
        <v>0.9</v>
      </c>
      <c r="D29" s="127" t="s">
        <v>1766</v>
      </c>
      <c r="E29" s="57">
        <f>IF(D29='Scoring Keys'!$B$12,'Scoring Keys'!$D$12,IF(D29='Scoring Keys'!$B$13,'Scoring Keys'!$D$13,IF(D29='Scoring Keys'!$B$14,'Scoring Keys'!$D$14,IF(D29='Scoring Keys'!$B$15,'Scoring Keys'!$D$15,IF(D29='Scoring Keys'!$B$16,'Scoring Keys'!$D$16,0)))))</f>
        <v>0</v>
      </c>
      <c r="F29" s="57">
        <f t="shared" si="3"/>
        <v>0</v>
      </c>
      <c r="G29" s="136"/>
      <c r="H29" s="10" t="b">
        <f>OR(AND(C29='Scoring Keys'!$D$4,E29='Scoring Keys'!$D$14),AND(C29='Scoring Keys'!$D$4,E29='Scoring Keys'!$D$16),AND(C29='Scoring Keys'!$D$4,E29='Scoring Keys'!$D$17))</f>
        <v>0</v>
      </c>
      <c r="I29" s="10" t="b">
        <f>NOT(D29='Scoring Keys'!$B$18)</f>
        <v>0</v>
      </c>
      <c r="J29" s="150">
        <f t="shared" si="1"/>
        <v>1</v>
      </c>
      <c r="K29" s="150">
        <f t="shared" si="4"/>
        <v>0</v>
      </c>
    </row>
    <row r="30" spans="1:11" ht="30" customHeight="1">
      <c r="A30" s="25" t="s">
        <v>1617</v>
      </c>
      <c r="B30" s="57" t="s">
        <v>600</v>
      </c>
      <c r="C30" s="57">
        <f>IF(B30='Scoring Keys'!$B$4,'Scoring Keys'!$D$4,IF(B30='Scoring Keys'!$B$5,'Scoring Keys'!$D$5,IF(B30='Scoring Keys'!$B$6,'Scoring Keys'!$D$6,IF(B30='Scoring Keys'!$B$7,'Scoring Keys'!$D$7,0))))</f>
        <v>1</v>
      </c>
      <c r="D30" s="127" t="s">
        <v>1766</v>
      </c>
      <c r="E30" s="57">
        <f>IF(D30='Scoring Keys'!$B$12,'Scoring Keys'!$D$12,IF(D30='Scoring Keys'!$B$13,'Scoring Keys'!$D$13,IF(D30='Scoring Keys'!$B$14,'Scoring Keys'!$D$14,IF(D30='Scoring Keys'!$B$15,'Scoring Keys'!$D$15,IF(D30='Scoring Keys'!$B$16,'Scoring Keys'!$D$16,0)))))</f>
        <v>0</v>
      </c>
      <c r="F30" s="57">
        <f t="shared" si="3"/>
        <v>0</v>
      </c>
      <c r="G30" s="136"/>
      <c r="H30" s="10" t="b">
        <f>OR(AND(C30='Scoring Keys'!$D$4,E30='Scoring Keys'!$D$14),AND(C30='Scoring Keys'!$D$4,E30='Scoring Keys'!$D$16),AND(C30='Scoring Keys'!$D$4,E30='Scoring Keys'!$D$17))</f>
        <v>1</v>
      </c>
      <c r="I30" s="10" t="b">
        <f>NOT(D30='Scoring Keys'!$B$18)</f>
        <v>0</v>
      </c>
      <c r="J30" s="150">
        <f t="shared" si="1"/>
        <v>1</v>
      </c>
      <c r="K30" s="150">
        <f t="shared" si="4"/>
        <v>0</v>
      </c>
    </row>
    <row r="31" spans="1:11" ht="30" customHeight="1">
      <c r="A31" s="25" t="s">
        <v>1618</v>
      </c>
      <c r="B31" s="57" t="s">
        <v>600</v>
      </c>
      <c r="C31" s="57">
        <f>IF(B31='Scoring Keys'!$B$4,'Scoring Keys'!$D$4,IF(B31='Scoring Keys'!$B$5,'Scoring Keys'!$D$5,IF(B31='Scoring Keys'!$B$6,'Scoring Keys'!$D$6,IF(B31='Scoring Keys'!$B$7,'Scoring Keys'!$D$7,0))))</f>
        <v>1</v>
      </c>
      <c r="D31" s="127" t="s">
        <v>1766</v>
      </c>
      <c r="E31" s="57">
        <f>IF(D31='Scoring Keys'!$B$12,'Scoring Keys'!$D$12,IF(D31='Scoring Keys'!$B$13,'Scoring Keys'!$D$13,IF(D31='Scoring Keys'!$B$14,'Scoring Keys'!$D$14,IF(D31='Scoring Keys'!$B$15,'Scoring Keys'!$D$15,IF(D31='Scoring Keys'!$B$16,'Scoring Keys'!$D$16,0)))))</f>
        <v>0</v>
      </c>
      <c r="F31" s="57">
        <f t="shared" si="3"/>
        <v>0</v>
      </c>
      <c r="G31" s="136"/>
      <c r="H31" s="10" t="b">
        <f>OR(AND(C31='Scoring Keys'!$D$4,E31='Scoring Keys'!$D$14),AND(C31='Scoring Keys'!$D$4,E31='Scoring Keys'!$D$16),AND(C31='Scoring Keys'!$D$4,E31='Scoring Keys'!$D$17))</f>
        <v>1</v>
      </c>
      <c r="I31" s="10" t="b">
        <f>NOT(D31='Scoring Keys'!$B$18)</f>
        <v>0</v>
      </c>
      <c r="J31" s="150">
        <f t="shared" si="1"/>
        <v>1</v>
      </c>
      <c r="K31" s="150">
        <f t="shared" si="4"/>
        <v>0</v>
      </c>
    </row>
    <row r="32" spans="1:11" ht="30" customHeight="1">
      <c r="A32" s="25" t="s">
        <v>1619</v>
      </c>
      <c r="B32" s="57" t="s">
        <v>1711</v>
      </c>
      <c r="C32" s="57">
        <f>IF(B32='Scoring Keys'!$B$4,'Scoring Keys'!$D$4,IF(B32='Scoring Keys'!$B$5,'Scoring Keys'!$D$5,IF(B32='Scoring Keys'!$B$6,'Scoring Keys'!$D$6,IF(B32='Scoring Keys'!$B$7,'Scoring Keys'!$D$7,0))))</f>
        <v>0.65</v>
      </c>
      <c r="D32" s="127" t="s">
        <v>1766</v>
      </c>
      <c r="E32" s="57">
        <f>IF(D32='Scoring Keys'!$B$12,'Scoring Keys'!$D$12,IF(D32='Scoring Keys'!$B$13,'Scoring Keys'!$D$13,IF(D32='Scoring Keys'!$B$14,'Scoring Keys'!$D$14,IF(D32='Scoring Keys'!$B$15,'Scoring Keys'!$D$15,IF(D32='Scoring Keys'!$B$16,'Scoring Keys'!$D$16,0)))))</f>
        <v>0</v>
      </c>
      <c r="F32" s="57">
        <f t="shared" si="3"/>
        <v>0</v>
      </c>
      <c r="G32" s="136"/>
      <c r="H32" s="10" t="b">
        <f>OR(AND(C32='Scoring Keys'!$D$4,E32='Scoring Keys'!$D$14),AND(C32='Scoring Keys'!$D$4,E32='Scoring Keys'!$D$16),AND(C32='Scoring Keys'!$D$4,E32='Scoring Keys'!$D$17))</f>
        <v>0</v>
      </c>
      <c r="I32" s="10" t="b">
        <f>NOT(D32='Scoring Keys'!$B$18)</f>
        <v>0</v>
      </c>
      <c r="J32" s="150">
        <f t="shared" si="1"/>
        <v>1</v>
      </c>
      <c r="K32" s="150">
        <f t="shared" si="4"/>
        <v>0</v>
      </c>
    </row>
    <row r="33" spans="1:11" ht="30" customHeight="1">
      <c r="A33" s="25" t="s">
        <v>1620</v>
      </c>
      <c r="B33" s="57" t="s">
        <v>1711</v>
      </c>
      <c r="C33" s="57">
        <f>IF(B33='Scoring Keys'!$B$4,'Scoring Keys'!$D$4,IF(B33='Scoring Keys'!$B$5,'Scoring Keys'!$D$5,IF(B33='Scoring Keys'!$B$6,'Scoring Keys'!$D$6,IF(B33='Scoring Keys'!$B$7,'Scoring Keys'!$D$7,0))))</f>
        <v>0.65</v>
      </c>
      <c r="D33" s="127" t="s">
        <v>1766</v>
      </c>
      <c r="E33" s="57">
        <f>IF(D33='Scoring Keys'!$B$12,'Scoring Keys'!$D$12,IF(D33='Scoring Keys'!$B$13,'Scoring Keys'!$D$13,IF(D33='Scoring Keys'!$B$14,'Scoring Keys'!$D$14,IF(D33='Scoring Keys'!$B$15,'Scoring Keys'!$D$15,IF(D33='Scoring Keys'!$B$16,'Scoring Keys'!$D$16,0)))))</f>
        <v>0</v>
      </c>
      <c r="F33" s="57">
        <f t="shared" si="3"/>
        <v>0</v>
      </c>
      <c r="G33" s="136"/>
      <c r="H33" s="10" t="b">
        <f>OR(AND(C33='Scoring Keys'!$D$4,E33='Scoring Keys'!$D$14),AND(C33='Scoring Keys'!$D$4,E33='Scoring Keys'!$D$16),AND(C33='Scoring Keys'!$D$4,E33='Scoring Keys'!$D$17))</f>
        <v>0</v>
      </c>
      <c r="I33" s="10" t="b">
        <f>NOT(D33='Scoring Keys'!$B$18)</f>
        <v>0</v>
      </c>
      <c r="J33" s="150">
        <f t="shared" si="1"/>
        <v>1</v>
      </c>
      <c r="K33" s="150">
        <f t="shared" si="4"/>
        <v>0</v>
      </c>
    </row>
    <row r="34" spans="1:11" ht="30" customHeight="1">
      <c r="A34" s="11" t="s">
        <v>1583</v>
      </c>
      <c r="B34" s="57" t="s">
        <v>600</v>
      </c>
      <c r="C34" s="57">
        <f>IF(B34='Scoring Keys'!$B$4,'Scoring Keys'!$D$4,IF(B34='Scoring Keys'!$B$5,'Scoring Keys'!$D$5,IF(B34='Scoring Keys'!$B$6,'Scoring Keys'!$D$6,IF(B34='Scoring Keys'!$B$7,'Scoring Keys'!$D$7,0))))</f>
        <v>1</v>
      </c>
      <c r="D34" s="127" t="s">
        <v>1766</v>
      </c>
      <c r="E34" s="57">
        <f>IF(D34='Scoring Keys'!$B$12,'Scoring Keys'!$D$12,IF(D34='Scoring Keys'!$B$13,'Scoring Keys'!$D$13,IF(D34='Scoring Keys'!$B$14,'Scoring Keys'!$D$14,IF(D34='Scoring Keys'!$B$15,'Scoring Keys'!$D$15,IF(D34='Scoring Keys'!$B$16,'Scoring Keys'!$D$16,0)))))</f>
        <v>0</v>
      </c>
      <c r="F34" s="57">
        <f t="shared" si="3"/>
        <v>0</v>
      </c>
      <c r="G34" s="136"/>
      <c r="H34" s="10" t="b">
        <f>OR(AND(C34='Scoring Keys'!$D$4,E34='Scoring Keys'!$D$14),AND(C34='Scoring Keys'!$D$4,E34='Scoring Keys'!$D$16),AND(C34='Scoring Keys'!$D$4,E34='Scoring Keys'!$D$17))</f>
        <v>1</v>
      </c>
      <c r="I34" s="10" t="b">
        <f>NOT(D34='Scoring Keys'!$B$18)</f>
        <v>0</v>
      </c>
      <c r="J34" s="150">
        <f t="shared" si="1"/>
        <v>1</v>
      </c>
      <c r="K34" s="150">
        <f t="shared" si="4"/>
        <v>0</v>
      </c>
    </row>
    <row r="35" spans="1:11" ht="30" customHeight="1">
      <c r="A35" s="25" t="s">
        <v>1604</v>
      </c>
      <c r="B35" s="57" t="s">
        <v>600</v>
      </c>
      <c r="C35" s="57">
        <f>IF(B35='Scoring Keys'!$B$4,'Scoring Keys'!$D$4,IF(B35='Scoring Keys'!$B$5,'Scoring Keys'!$D$5,IF(B35='Scoring Keys'!$B$6,'Scoring Keys'!$D$6,IF(B35='Scoring Keys'!$B$7,'Scoring Keys'!$D$7,0))))</f>
        <v>1</v>
      </c>
      <c r="D35" s="127" t="s">
        <v>1766</v>
      </c>
      <c r="E35" s="57">
        <f>IF(D35='Scoring Keys'!$B$12,'Scoring Keys'!$D$12,IF(D35='Scoring Keys'!$B$13,'Scoring Keys'!$D$13,IF(D35='Scoring Keys'!$B$14,'Scoring Keys'!$D$14,IF(D35='Scoring Keys'!$B$15,'Scoring Keys'!$D$15,IF(D35='Scoring Keys'!$B$16,'Scoring Keys'!$D$16,0)))))</f>
        <v>0</v>
      </c>
      <c r="F35" s="57">
        <f t="shared" si="3"/>
        <v>0</v>
      </c>
      <c r="G35" s="136"/>
      <c r="H35" s="10" t="b">
        <f>OR(AND(C35='Scoring Keys'!$D$4,E35='Scoring Keys'!$D$14),AND(C35='Scoring Keys'!$D$4,E35='Scoring Keys'!$D$16),AND(C35='Scoring Keys'!$D$4,E35='Scoring Keys'!$D$17))</f>
        <v>1</v>
      </c>
      <c r="I35" s="10" t="b">
        <f>NOT(D35='Scoring Keys'!$B$18)</f>
        <v>0</v>
      </c>
      <c r="J35" s="150">
        <f t="shared" si="1"/>
        <v>1</v>
      </c>
      <c r="K35" s="150">
        <f t="shared" si="4"/>
        <v>0</v>
      </c>
    </row>
    <row r="36" spans="1:11" ht="30" customHeight="1">
      <c r="A36" s="25" t="s">
        <v>1605</v>
      </c>
      <c r="B36" s="57" t="s">
        <v>1713</v>
      </c>
      <c r="C36" s="57">
        <f>IF(B36='Scoring Keys'!$B$4,'Scoring Keys'!$D$4,IF(B36='Scoring Keys'!$B$5,'Scoring Keys'!$D$5,IF(B36='Scoring Keys'!$B$6,'Scoring Keys'!$D$6,IF(B36='Scoring Keys'!$B$7,'Scoring Keys'!$D$7,0))))</f>
        <v>0.9</v>
      </c>
      <c r="D36" s="127" t="s">
        <v>1766</v>
      </c>
      <c r="E36" s="57">
        <f>IF(D36='Scoring Keys'!$B$12,'Scoring Keys'!$D$12,IF(D36='Scoring Keys'!$B$13,'Scoring Keys'!$D$13,IF(D36='Scoring Keys'!$B$14,'Scoring Keys'!$D$14,IF(D36='Scoring Keys'!$B$15,'Scoring Keys'!$D$15,IF(D36='Scoring Keys'!$B$16,'Scoring Keys'!$D$16,0)))))</f>
        <v>0</v>
      </c>
      <c r="F36" s="57">
        <f t="shared" si="3"/>
        <v>0</v>
      </c>
      <c r="G36" s="136"/>
      <c r="H36" s="10" t="b">
        <f>OR(AND(C36='Scoring Keys'!$D$4,E36='Scoring Keys'!$D$14),AND(C36='Scoring Keys'!$D$4,E36='Scoring Keys'!$D$16),AND(C36='Scoring Keys'!$D$4,E36='Scoring Keys'!$D$17))</f>
        <v>0</v>
      </c>
      <c r="I36" s="10" t="b">
        <f>NOT(D36='Scoring Keys'!$B$18)</f>
        <v>0</v>
      </c>
      <c r="J36" s="150">
        <f t="shared" si="1"/>
        <v>1</v>
      </c>
      <c r="K36" s="150">
        <f t="shared" si="4"/>
        <v>0</v>
      </c>
    </row>
    <row r="37" spans="1:11" ht="30" customHeight="1">
      <c r="A37" s="11" t="s">
        <v>1584</v>
      </c>
      <c r="B37" s="57" t="s">
        <v>600</v>
      </c>
      <c r="C37" s="57">
        <f>IF(B37='Scoring Keys'!$B$4,'Scoring Keys'!$D$4,IF(B37='Scoring Keys'!$B$5,'Scoring Keys'!$D$5,IF(B37='Scoring Keys'!$B$6,'Scoring Keys'!$D$6,IF(B37='Scoring Keys'!$B$7,'Scoring Keys'!$D$7,0))))</f>
        <v>1</v>
      </c>
      <c r="D37" s="127" t="s">
        <v>1766</v>
      </c>
      <c r="E37" s="57">
        <f>IF(D37='Scoring Keys'!$B$12,'Scoring Keys'!$D$12,IF(D37='Scoring Keys'!$B$13,'Scoring Keys'!$D$13,IF(D37='Scoring Keys'!$B$14,'Scoring Keys'!$D$14,IF(D37='Scoring Keys'!$B$15,'Scoring Keys'!$D$15,IF(D37='Scoring Keys'!$B$16,'Scoring Keys'!$D$16,0)))))</f>
        <v>0</v>
      </c>
      <c r="F37" s="57">
        <f t="shared" si="3"/>
        <v>0</v>
      </c>
      <c r="G37" s="136"/>
      <c r="H37" s="10" t="b">
        <f>OR(AND(C37='Scoring Keys'!$D$4,E37='Scoring Keys'!$D$14),AND(C37='Scoring Keys'!$D$4,E37='Scoring Keys'!$D$16),AND(C37='Scoring Keys'!$D$4,E37='Scoring Keys'!$D$17))</f>
        <v>1</v>
      </c>
      <c r="I37" s="10" t="b">
        <f>NOT(D37='Scoring Keys'!$B$18)</f>
        <v>0</v>
      </c>
      <c r="J37" s="150">
        <f t="shared" si="1"/>
        <v>1</v>
      </c>
      <c r="K37" s="150">
        <f t="shared" si="4"/>
        <v>0</v>
      </c>
    </row>
    <row r="38" spans="1:11" ht="30" customHeight="1">
      <c r="A38" s="25" t="s">
        <v>1585</v>
      </c>
      <c r="B38" s="57" t="s">
        <v>600</v>
      </c>
      <c r="C38" s="57">
        <f>IF(B38='Scoring Keys'!$B$4,'Scoring Keys'!$D$4,IF(B38='Scoring Keys'!$B$5,'Scoring Keys'!$D$5,IF(B38='Scoring Keys'!$B$6,'Scoring Keys'!$D$6,IF(B38='Scoring Keys'!$B$7,'Scoring Keys'!$D$7,0))))</f>
        <v>1</v>
      </c>
      <c r="D38" s="127" t="s">
        <v>1766</v>
      </c>
      <c r="E38" s="57">
        <f>IF(D38='Scoring Keys'!$B$12,'Scoring Keys'!$D$12,IF(D38='Scoring Keys'!$B$13,'Scoring Keys'!$D$13,IF(D38='Scoring Keys'!$B$14,'Scoring Keys'!$D$14,IF(D38='Scoring Keys'!$B$15,'Scoring Keys'!$D$15,IF(D38='Scoring Keys'!$B$16,'Scoring Keys'!$D$16,0)))))</f>
        <v>0</v>
      </c>
      <c r="F38" s="57">
        <f t="shared" si="3"/>
        <v>0</v>
      </c>
      <c r="G38" s="136"/>
      <c r="H38" s="10" t="b">
        <f>OR(AND(C38='Scoring Keys'!$D$4,E38='Scoring Keys'!$D$14),AND(C38='Scoring Keys'!$D$4,E38='Scoring Keys'!$D$16),AND(C38='Scoring Keys'!$D$4,E38='Scoring Keys'!$D$17))</f>
        <v>1</v>
      </c>
      <c r="I38" s="10" t="b">
        <f>NOT(D38='Scoring Keys'!$B$18)</f>
        <v>0</v>
      </c>
      <c r="J38" s="150">
        <f t="shared" si="1"/>
        <v>1</v>
      </c>
      <c r="K38" s="150">
        <f t="shared" si="4"/>
        <v>0</v>
      </c>
    </row>
    <row r="39" spans="1:11" ht="30" customHeight="1">
      <c r="A39" s="25" t="s">
        <v>1586</v>
      </c>
      <c r="B39" s="57" t="s">
        <v>600</v>
      </c>
      <c r="C39" s="57">
        <f>IF(B39='Scoring Keys'!$B$4,'Scoring Keys'!$D$4,IF(B39='Scoring Keys'!$B$5,'Scoring Keys'!$D$5,IF(B39='Scoring Keys'!$B$6,'Scoring Keys'!$D$6,IF(B39='Scoring Keys'!$B$7,'Scoring Keys'!$D$7,0))))</f>
        <v>1</v>
      </c>
      <c r="D39" s="127" t="s">
        <v>1766</v>
      </c>
      <c r="E39" s="57">
        <f>IF(D39='Scoring Keys'!$B$12,'Scoring Keys'!$D$12,IF(D39='Scoring Keys'!$B$13,'Scoring Keys'!$D$13,IF(D39='Scoring Keys'!$B$14,'Scoring Keys'!$D$14,IF(D39='Scoring Keys'!$B$15,'Scoring Keys'!$D$15,IF(D39='Scoring Keys'!$B$16,'Scoring Keys'!$D$16,0)))))</f>
        <v>0</v>
      </c>
      <c r="F39" s="57">
        <f t="shared" si="3"/>
        <v>0</v>
      </c>
      <c r="G39" s="136"/>
      <c r="H39" s="10" t="b">
        <f>OR(AND(C39='Scoring Keys'!$D$4,E39='Scoring Keys'!$D$14),AND(C39='Scoring Keys'!$D$4,E39='Scoring Keys'!$D$16),AND(C39='Scoring Keys'!$D$4,E39='Scoring Keys'!$D$17))</f>
        <v>1</v>
      </c>
      <c r="I39" s="10" t="b">
        <f>NOT(D39='Scoring Keys'!$B$18)</f>
        <v>0</v>
      </c>
      <c r="J39" s="150">
        <f t="shared" si="1"/>
        <v>1</v>
      </c>
      <c r="K39" s="150">
        <f t="shared" si="4"/>
        <v>0</v>
      </c>
    </row>
    <row r="40" spans="1:11" ht="30" customHeight="1">
      <c r="A40" s="25" t="s">
        <v>1587</v>
      </c>
      <c r="B40" s="57" t="s">
        <v>600</v>
      </c>
      <c r="C40" s="57">
        <f>IF(B40='Scoring Keys'!$B$4,'Scoring Keys'!$D$4,IF(B40='Scoring Keys'!$B$5,'Scoring Keys'!$D$5,IF(B40='Scoring Keys'!$B$6,'Scoring Keys'!$D$6,IF(B40='Scoring Keys'!$B$7,'Scoring Keys'!$D$7,0))))</f>
        <v>1</v>
      </c>
      <c r="D40" s="127" t="s">
        <v>1766</v>
      </c>
      <c r="E40" s="57">
        <f>IF(D40='Scoring Keys'!$B$12,'Scoring Keys'!$D$12,IF(D40='Scoring Keys'!$B$13,'Scoring Keys'!$D$13,IF(D40='Scoring Keys'!$B$14,'Scoring Keys'!$D$14,IF(D40='Scoring Keys'!$B$15,'Scoring Keys'!$D$15,IF(D40='Scoring Keys'!$B$16,'Scoring Keys'!$D$16,0)))))</f>
        <v>0</v>
      </c>
      <c r="F40" s="57">
        <f t="shared" si="3"/>
        <v>0</v>
      </c>
      <c r="G40" s="136"/>
      <c r="H40" s="10" t="b">
        <f>OR(AND(C40='Scoring Keys'!$D$4,E40='Scoring Keys'!$D$14),AND(C40='Scoring Keys'!$D$4,E40='Scoring Keys'!$D$16),AND(C40='Scoring Keys'!$D$4,E40='Scoring Keys'!$D$17))</f>
        <v>1</v>
      </c>
      <c r="I40" s="10" t="b">
        <f>NOT(D40='Scoring Keys'!$B$18)</f>
        <v>0</v>
      </c>
      <c r="J40" s="150">
        <f t="shared" si="1"/>
        <v>1</v>
      </c>
      <c r="K40" s="150">
        <f t="shared" si="4"/>
        <v>0</v>
      </c>
    </row>
    <row r="41" spans="1:11" ht="30" customHeight="1">
      <c r="A41" s="25" t="s">
        <v>1588</v>
      </c>
      <c r="B41" s="57" t="s">
        <v>600</v>
      </c>
      <c r="C41" s="57">
        <f>IF(B41='Scoring Keys'!$B$4,'Scoring Keys'!$D$4,IF(B41='Scoring Keys'!$B$5,'Scoring Keys'!$D$5,IF(B41='Scoring Keys'!$B$6,'Scoring Keys'!$D$6,IF(B41='Scoring Keys'!$B$7,'Scoring Keys'!$D$7,0))))</f>
        <v>1</v>
      </c>
      <c r="D41" s="127" t="s">
        <v>1766</v>
      </c>
      <c r="E41" s="57">
        <f>IF(D41='Scoring Keys'!$B$12,'Scoring Keys'!$D$12,IF(D41='Scoring Keys'!$B$13,'Scoring Keys'!$D$13,IF(D41='Scoring Keys'!$B$14,'Scoring Keys'!$D$14,IF(D41='Scoring Keys'!$B$15,'Scoring Keys'!$D$15,IF(D41='Scoring Keys'!$B$16,'Scoring Keys'!$D$16,0)))))</f>
        <v>0</v>
      </c>
      <c r="F41" s="57">
        <f t="shared" si="3"/>
        <v>0</v>
      </c>
      <c r="G41" s="136"/>
      <c r="H41" s="10" t="b">
        <f>OR(AND(C41='Scoring Keys'!$D$4,E41='Scoring Keys'!$D$14),AND(C41='Scoring Keys'!$D$4,E41='Scoring Keys'!$D$16),AND(C41='Scoring Keys'!$D$4,E41='Scoring Keys'!$D$17))</f>
        <v>1</v>
      </c>
      <c r="I41" s="10" t="b">
        <f>NOT(D41='Scoring Keys'!$B$18)</f>
        <v>0</v>
      </c>
      <c r="J41" s="150">
        <f t="shared" si="1"/>
        <v>1</v>
      </c>
      <c r="K41" s="150">
        <f t="shared" si="4"/>
        <v>0</v>
      </c>
    </row>
    <row r="42" spans="1:11" ht="30" customHeight="1">
      <c r="A42" s="25" t="s">
        <v>1589</v>
      </c>
      <c r="B42" s="57" t="s">
        <v>600</v>
      </c>
      <c r="C42" s="57">
        <f>IF(B42='Scoring Keys'!$B$4,'Scoring Keys'!$D$4,IF(B42='Scoring Keys'!$B$5,'Scoring Keys'!$D$5,IF(B42='Scoring Keys'!$B$6,'Scoring Keys'!$D$6,IF(B42='Scoring Keys'!$B$7,'Scoring Keys'!$D$7,0))))</f>
        <v>1</v>
      </c>
      <c r="D42" s="127" t="s">
        <v>1766</v>
      </c>
      <c r="E42" s="57">
        <f>IF(D42='Scoring Keys'!$B$12,'Scoring Keys'!$D$12,IF(D42='Scoring Keys'!$B$13,'Scoring Keys'!$D$13,IF(D42='Scoring Keys'!$B$14,'Scoring Keys'!$D$14,IF(D42='Scoring Keys'!$B$15,'Scoring Keys'!$D$15,IF(D42='Scoring Keys'!$B$16,'Scoring Keys'!$D$16,0)))))</f>
        <v>0</v>
      </c>
      <c r="F42" s="57">
        <f t="shared" si="3"/>
        <v>0</v>
      </c>
      <c r="G42" s="136"/>
      <c r="H42" s="10" t="b">
        <f>OR(AND(C42='Scoring Keys'!$D$4,E42='Scoring Keys'!$D$14),AND(C42='Scoring Keys'!$D$4,E42='Scoring Keys'!$D$16),AND(C42='Scoring Keys'!$D$4,E42='Scoring Keys'!$D$17))</f>
        <v>1</v>
      </c>
      <c r="I42" s="10" t="b">
        <f>NOT(D42='Scoring Keys'!$B$18)</f>
        <v>0</v>
      </c>
      <c r="J42" s="150">
        <f t="shared" si="1"/>
        <v>1</v>
      </c>
      <c r="K42" s="150">
        <f t="shared" si="4"/>
        <v>0</v>
      </c>
    </row>
    <row r="43" spans="1:11" ht="30" customHeight="1">
      <c r="A43" s="25" t="s">
        <v>1590</v>
      </c>
      <c r="B43" s="57" t="s">
        <v>600</v>
      </c>
      <c r="C43" s="57">
        <f>IF(B43='Scoring Keys'!$B$4,'Scoring Keys'!$D$4,IF(B43='Scoring Keys'!$B$5,'Scoring Keys'!$D$5,IF(B43='Scoring Keys'!$B$6,'Scoring Keys'!$D$6,IF(B43='Scoring Keys'!$B$7,'Scoring Keys'!$D$7,0))))</f>
        <v>1</v>
      </c>
      <c r="D43" s="127" t="s">
        <v>1766</v>
      </c>
      <c r="E43" s="57">
        <f>IF(D43='Scoring Keys'!$B$12,'Scoring Keys'!$D$12,IF(D43='Scoring Keys'!$B$13,'Scoring Keys'!$D$13,IF(D43='Scoring Keys'!$B$14,'Scoring Keys'!$D$14,IF(D43='Scoring Keys'!$B$15,'Scoring Keys'!$D$15,IF(D43='Scoring Keys'!$B$16,'Scoring Keys'!$D$16,0)))))</f>
        <v>0</v>
      </c>
      <c r="F43" s="57">
        <f t="shared" si="3"/>
        <v>0</v>
      </c>
      <c r="G43" s="136"/>
      <c r="H43" s="10" t="b">
        <f>OR(AND(C43='Scoring Keys'!$D$4,E43='Scoring Keys'!$D$14),AND(C43='Scoring Keys'!$D$4,E43='Scoring Keys'!$D$16),AND(C43='Scoring Keys'!$D$4,E43='Scoring Keys'!$D$17))</f>
        <v>1</v>
      </c>
      <c r="I43" s="10" t="b">
        <f>NOT(D43='Scoring Keys'!$B$18)</f>
        <v>0</v>
      </c>
      <c r="J43" s="150">
        <f t="shared" si="1"/>
        <v>1</v>
      </c>
      <c r="K43" s="150">
        <f t="shared" si="4"/>
        <v>0</v>
      </c>
    </row>
    <row r="44" spans="1:11" ht="30" customHeight="1">
      <c r="A44" s="25" t="s">
        <v>1591</v>
      </c>
      <c r="B44" s="57" t="s">
        <v>600</v>
      </c>
      <c r="C44" s="57">
        <f>IF(B44='Scoring Keys'!$B$4,'Scoring Keys'!$D$4,IF(B44='Scoring Keys'!$B$5,'Scoring Keys'!$D$5,IF(B44='Scoring Keys'!$B$6,'Scoring Keys'!$D$6,IF(B44='Scoring Keys'!$B$7,'Scoring Keys'!$D$7,0))))</f>
        <v>1</v>
      </c>
      <c r="D44" s="127" t="s">
        <v>1766</v>
      </c>
      <c r="E44" s="57">
        <f>IF(D44='Scoring Keys'!$B$12,'Scoring Keys'!$D$12,IF(D44='Scoring Keys'!$B$13,'Scoring Keys'!$D$13,IF(D44='Scoring Keys'!$B$14,'Scoring Keys'!$D$14,IF(D44='Scoring Keys'!$B$15,'Scoring Keys'!$D$15,IF(D44='Scoring Keys'!$B$16,'Scoring Keys'!$D$16,0)))))</f>
        <v>0</v>
      </c>
      <c r="F44" s="57">
        <f t="shared" si="3"/>
        <v>0</v>
      </c>
      <c r="G44" s="136"/>
      <c r="H44" s="10" t="b">
        <f>OR(AND(C44='Scoring Keys'!$D$4,E44='Scoring Keys'!$D$14),AND(C44='Scoring Keys'!$D$4,E44='Scoring Keys'!$D$16),AND(C44='Scoring Keys'!$D$4,E44='Scoring Keys'!$D$17))</f>
        <v>1</v>
      </c>
      <c r="I44" s="10" t="b">
        <f>NOT(D44='Scoring Keys'!$B$18)</f>
        <v>0</v>
      </c>
      <c r="J44" s="150">
        <f t="shared" si="1"/>
        <v>1</v>
      </c>
      <c r="K44" s="150">
        <f t="shared" si="4"/>
        <v>0</v>
      </c>
    </row>
    <row r="45" spans="1:11" ht="30" customHeight="1">
      <c r="A45" s="11" t="s">
        <v>1606</v>
      </c>
      <c r="B45" s="57" t="s">
        <v>600</v>
      </c>
      <c r="C45" s="57">
        <f>IF(B45='Scoring Keys'!$B$4,'Scoring Keys'!$D$4,IF(B45='Scoring Keys'!$B$5,'Scoring Keys'!$D$5,IF(B45='Scoring Keys'!$B$6,'Scoring Keys'!$D$6,IF(B45='Scoring Keys'!$B$7,'Scoring Keys'!$D$7,0))))</f>
        <v>1</v>
      </c>
      <c r="D45" s="127" t="s">
        <v>1766</v>
      </c>
      <c r="E45" s="57">
        <f>IF(D45='Scoring Keys'!$B$12,'Scoring Keys'!$D$12,IF(D45='Scoring Keys'!$B$13,'Scoring Keys'!$D$13,IF(D45='Scoring Keys'!$B$14,'Scoring Keys'!$D$14,IF(D45='Scoring Keys'!$B$15,'Scoring Keys'!$D$15,IF(D45='Scoring Keys'!$B$16,'Scoring Keys'!$D$16,0)))))</f>
        <v>0</v>
      </c>
      <c r="F45" s="57">
        <f t="shared" si="3"/>
        <v>0</v>
      </c>
      <c r="G45" s="136"/>
      <c r="H45" s="10" t="b">
        <f>OR(AND(C45='Scoring Keys'!$D$4,E45='Scoring Keys'!$D$14),AND(C45='Scoring Keys'!$D$4,E45='Scoring Keys'!$D$16),AND(C45='Scoring Keys'!$D$4,E45='Scoring Keys'!$D$17))</f>
        <v>1</v>
      </c>
      <c r="I45" s="10" t="b">
        <f>NOT(D45='Scoring Keys'!$B$18)</f>
        <v>0</v>
      </c>
      <c r="J45" s="150">
        <f t="shared" si="1"/>
        <v>1</v>
      </c>
      <c r="K45" s="150">
        <f t="shared" si="4"/>
        <v>0</v>
      </c>
    </row>
    <row r="46" spans="1:11" ht="25.5">
      <c r="A46" s="11" t="s">
        <v>1805</v>
      </c>
      <c r="B46" s="57" t="s">
        <v>600</v>
      </c>
      <c r="C46" s="57">
        <f>IF(B46='Scoring Keys'!$B$4,'Scoring Keys'!$D$4,IF(B46='Scoring Keys'!$B$5,'Scoring Keys'!$D$5,IF(B46='Scoring Keys'!$B$6,'Scoring Keys'!$D$6,IF(B46='Scoring Keys'!$B$7,'Scoring Keys'!$D$7,0))))</f>
        <v>1</v>
      </c>
      <c r="D46" s="127" t="s">
        <v>1766</v>
      </c>
      <c r="E46" s="57">
        <f>IF(D46='Scoring Keys'!$B$12,'Scoring Keys'!$D$12,IF(D46='Scoring Keys'!$B$13,'Scoring Keys'!$D$13,IF(D46='Scoring Keys'!$B$14,'Scoring Keys'!$D$14,IF(D46='Scoring Keys'!$B$15,'Scoring Keys'!$D$15,IF(D46='Scoring Keys'!$B$16,'Scoring Keys'!$D$16,0)))))</f>
        <v>0</v>
      </c>
      <c r="F46" s="57">
        <f t="shared" si="3"/>
        <v>0</v>
      </c>
      <c r="G46" s="136"/>
      <c r="H46" s="10" t="b">
        <f>OR(AND(C46='Scoring Keys'!$D$4,E46='Scoring Keys'!$D$14),AND(C46='Scoring Keys'!$D$4,E46='Scoring Keys'!$D$16),AND(C46='Scoring Keys'!$D$4,E46='Scoring Keys'!$D$17))</f>
        <v>1</v>
      </c>
      <c r="I46" s="10" t="b">
        <f>NOT(D46='Scoring Keys'!$B$18)</f>
        <v>0</v>
      </c>
      <c r="J46" s="150">
        <f t="shared" si="1"/>
        <v>1</v>
      </c>
      <c r="K46" s="150">
        <f t="shared" si="4"/>
        <v>0</v>
      </c>
    </row>
    <row r="47" spans="1:11" ht="30" customHeight="1">
      <c r="A47" s="11" t="s">
        <v>1607</v>
      </c>
      <c r="B47" s="57" t="s">
        <v>600</v>
      </c>
      <c r="C47" s="57">
        <f>IF(B47='Scoring Keys'!$B$4,'Scoring Keys'!$D$4,IF(B47='Scoring Keys'!$B$5,'Scoring Keys'!$D$5,IF(B47='Scoring Keys'!$B$6,'Scoring Keys'!$D$6,IF(B47='Scoring Keys'!$B$7,'Scoring Keys'!$D$7,0))))</f>
        <v>1</v>
      </c>
      <c r="D47" s="127" t="s">
        <v>1766</v>
      </c>
      <c r="E47" s="57">
        <f>IF(D47='Scoring Keys'!$B$12,'Scoring Keys'!$D$12,IF(D47='Scoring Keys'!$B$13,'Scoring Keys'!$D$13,IF(D47='Scoring Keys'!$B$14,'Scoring Keys'!$D$14,IF(D47='Scoring Keys'!$B$15,'Scoring Keys'!$D$15,IF(D47='Scoring Keys'!$B$16,'Scoring Keys'!$D$16,0)))))</f>
        <v>0</v>
      </c>
      <c r="F47" s="57">
        <f t="shared" si="3"/>
        <v>0</v>
      </c>
      <c r="G47" s="136"/>
      <c r="H47" s="10" t="b">
        <f>OR(AND(C47='Scoring Keys'!$D$4,E47='Scoring Keys'!$D$14),AND(C47='Scoring Keys'!$D$4,E47='Scoring Keys'!$D$16),AND(C47='Scoring Keys'!$D$4,E47='Scoring Keys'!$D$17))</f>
        <v>1</v>
      </c>
      <c r="I47" s="10" t="b">
        <f>NOT(D47='Scoring Keys'!$B$18)</f>
        <v>0</v>
      </c>
      <c r="J47" s="150">
        <f t="shared" si="1"/>
        <v>1</v>
      </c>
      <c r="K47" s="150">
        <f t="shared" si="4"/>
        <v>0</v>
      </c>
    </row>
    <row r="48" spans="1:11" ht="30" customHeight="1">
      <c r="A48" s="11" t="s">
        <v>1608</v>
      </c>
      <c r="B48" s="57" t="s">
        <v>1713</v>
      </c>
      <c r="C48" s="57">
        <f>IF(B48='Scoring Keys'!$B$4,'Scoring Keys'!$D$4,IF(B48='Scoring Keys'!$B$5,'Scoring Keys'!$D$5,IF(B48='Scoring Keys'!$B$6,'Scoring Keys'!$D$6,IF(B48='Scoring Keys'!$B$7,'Scoring Keys'!$D$7,0))))</f>
        <v>0.9</v>
      </c>
      <c r="D48" s="127" t="s">
        <v>1766</v>
      </c>
      <c r="E48" s="57">
        <f>IF(D48='Scoring Keys'!$B$12,'Scoring Keys'!$D$12,IF(D48='Scoring Keys'!$B$13,'Scoring Keys'!$D$13,IF(D48='Scoring Keys'!$B$14,'Scoring Keys'!$D$14,IF(D48='Scoring Keys'!$B$15,'Scoring Keys'!$D$15,IF(D48='Scoring Keys'!$B$16,'Scoring Keys'!$D$16,0)))))</f>
        <v>0</v>
      </c>
      <c r="F48" s="57">
        <f t="shared" si="3"/>
        <v>0</v>
      </c>
      <c r="G48" s="136"/>
      <c r="H48" s="10" t="b">
        <f>OR(AND(C48='Scoring Keys'!$D$4,E48='Scoring Keys'!$D$14),AND(C48='Scoring Keys'!$D$4,E48='Scoring Keys'!$D$16),AND(C48='Scoring Keys'!$D$4,E48='Scoring Keys'!$D$17))</f>
        <v>0</v>
      </c>
      <c r="I48" s="10" t="b">
        <f>NOT(D48='Scoring Keys'!$B$18)</f>
        <v>0</v>
      </c>
      <c r="J48" s="150">
        <f t="shared" si="1"/>
        <v>1</v>
      </c>
      <c r="K48" s="150">
        <f t="shared" si="4"/>
        <v>0</v>
      </c>
    </row>
    <row r="49" spans="1:11" ht="30" customHeight="1">
      <c r="A49" s="11" t="s">
        <v>1609</v>
      </c>
      <c r="B49" s="57" t="s">
        <v>600</v>
      </c>
      <c r="C49" s="57">
        <f>IF(B49='Scoring Keys'!$B$4,'Scoring Keys'!$D$4,IF(B49='Scoring Keys'!$B$5,'Scoring Keys'!$D$5,IF(B49='Scoring Keys'!$B$6,'Scoring Keys'!$D$6,IF(B49='Scoring Keys'!$B$7,'Scoring Keys'!$D$7,0))))</f>
        <v>1</v>
      </c>
      <c r="D49" s="127" t="s">
        <v>1766</v>
      </c>
      <c r="E49" s="57">
        <f>IF(D49='Scoring Keys'!$B$12,'Scoring Keys'!$D$12,IF(D49='Scoring Keys'!$B$13,'Scoring Keys'!$D$13,IF(D49='Scoring Keys'!$B$14,'Scoring Keys'!$D$14,IF(D49='Scoring Keys'!$B$15,'Scoring Keys'!$D$15,IF(D49='Scoring Keys'!$B$16,'Scoring Keys'!$D$16,0)))))</f>
        <v>0</v>
      </c>
      <c r="F49" s="57">
        <f t="shared" si="3"/>
        <v>0</v>
      </c>
      <c r="G49" s="136"/>
      <c r="H49" s="10" t="b">
        <f>OR(AND(C49='Scoring Keys'!$D$4,E49='Scoring Keys'!$D$14),AND(C49='Scoring Keys'!$D$4,E49='Scoring Keys'!$D$16),AND(C49='Scoring Keys'!$D$4,E49='Scoring Keys'!$D$17))</f>
        <v>1</v>
      </c>
      <c r="I49" s="10" t="b">
        <f>NOT(D49='Scoring Keys'!$B$18)</f>
        <v>0</v>
      </c>
      <c r="J49" s="150">
        <f t="shared" si="1"/>
        <v>1</v>
      </c>
      <c r="K49" s="150">
        <f t="shared" si="4"/>
        <v>0</v>
      </c>
    </row>
    <row r="50" spans="1:11" ht="30" customHeight="1">
      <c r="A50" s="14" t="s">
        <v>1806</v>
      </c>
      <c r="B50" s="57" t="s">
        <v>1713</v>
      </c>
      <c r="C50" s="57">
        <f>IF(B50='Scoring Keys'!$B$4,'Scoring Keys'!$D$4,IF(B50='Scoring Keys'!$B$5,'Scoring Keys'!$D$5,IF(B50='Scoring Keys'!$B$6,'Scoring Keys'!$D$6,IF(B50='Scoring Keys'!$B$7,'Scoring Keys'!$D$7,0))))</f>
        <v>0.9</v>
      </c>
      <c r="D50" s="127" t="s">
        <v>1766</v>
      </c>
      <c r="E50" s="57">
        <f>IF(D50='Scoring Keys'!$B$12,'Scoring Keys'!$D$12,IF(D50='Scoring Keys'!$B$13,'Scoring Keys'!$D$13,IF(D50='Scoring Keys'!$B$14,'Scoring Keys'!$D$14,IF(D50='Scoring Keys'!$B$15,'Scoring Keys'!$D$15,IF(D50='Scoring Keys'!$B$16,'Scoring Keys'!$D$16,0)))))</f>
        <v>0</v>
      </c>
      <c r="F50" s="57">
        <f t="shared" si="3"/>
        <v>0</v>
      </c>
      <c r="G50" s="136"/>
      <c r="H50" s="10" t="b">
        <f>OR(AND(C50='Scoring Keys'!$D$4,E50='Scoring Keys'!$D$14),AND(C50='Scoring Keys'!$D$4,E50='Scoring Keys'!$D$16),AND(C50='Scoring Keys'!$D$4,E50='Scoring Keys'!$D$17))</f>
        <v>0</v>
      </c>
      <c r="I50" s="10" t="b">
        <f>NOT(D50='Scoring Keys'!$B$18)</f>
        <v>0</v>
      </c>
      <c r="J50" s="150">
        <f t="shared" si="1"/>
        <v>1</v>
      </c>
      <c r="K50" s="150">
        <f t="shared" si="4"/>
        <v>0</v>
      </c>
    </row>
    <row r="51" spans="1:11" ht="30" customHeight="1">
      <c r="A51" s="11" t="s">
        <v>1807</v>
      </c>
      <c r="B51" s="57" t="s">
        <v>1713</v>
      </c>
      <c r="C51" s="57">
        <f>IF(B51='Scoring Keys'!$B$4,'Scoring Keys'!$D$4,IF(B51='Scoring Keys'!$B$5,'Scoring Keys'!$D$5,IF(B51='Scoring Keys'!$B$6,'Scoring Keys'!$D$6,IF(B51='Scoring Keys'!$B$7,'Scoring Keys'!$D$7,0))))</f>
        <v>0.9</v>
      </c>
      <c r="D51" s="127" t="s">
        <v>1766</v>
      </c>
      <c r="E51" s="57">
        <f>IF(D51='Scoring Keys'!$B$12,'Scoring Keys'!$D$12,IF(D51='Scoring Keys'!$B$13,'Scoring Keys'!$D$13,IF(D51='Scoring Keys'!$B$14,'Scoring Keys'!$D$14,IF(D51='Scoring Keys'!$B$15,'Scoring Keys'!$D$15,IF(D51='Scoring Keys'!$B$16,'Scoring Keys'!$D$16,0)))))</f>
        <v>0</v>
      </c>
      <c r="F51" s="57">
        <f t="shared" si="3"/>
        <v>0</v>
      </c>
      <c r="G51" s="136"/>
      <c r="H51" s="10" t="b">
        <f>OR(AND(C51='Scoring Keys'!$D$4,E51='Scoring Keys'!$D$14),AND(C51='Scoring Keys'!$D$4,E51='Scoring Keys'!$D$16),AND(C51='Scoring Keys'!$D$4,E51='Scoring Keys'!$D$17))</f>
        <v>0</v>
      </c>
      <c r="I51" s="10" t="b">
        <f>NOT(D51='Scoring Keys'!$B$18)</f>
        <v>0</v>
      </c>
      <c r="J51" s="150">
        <f t="shared" si="1"/>
        <v>1</v>
      </c>
      <c r="K51" s="150">
        <f t="shared" si="4"/>
        <v>0</v>
      </c>
    </row>
    <row r="52" spans="1:11" s="27" customFormat="1" ht="30" customHeight="1">
      <c r="A52" s="14" t="s">
        <v>1706</v>
      </c>
      <c r="B52" s="141" t="s">
        <v>1713</v>
      </c>
      <c r="C52" s="57">
        <f>IF(B52='Scoring Keys'!$B$4,'Scoring Keys'!$D$4,IF(B52='Scoring Keys'!$B$5,'Scoring Keys'!$D$5,IF(B52='Scoring Keys'!$B$6,'Scoring Keys'!$D$6,IF(B52='Scoring Keys'!$B$7,'Scoring Keys'!$D$7,0))))</f>
        <v>0.9</v>
      </c>
      <c r="D52" s="127" t="s">
        <v>1766</v>
      </c>
      <c r="E52" s="57">
        <f>IF(D52='Scoring Keys'!$B$12,'Scoring Keys'!$D$12,IF(D52='Scoring Keys'!$B$13,'Scoring Keys'!$D$13,IF(D52='Scoring Keys'!$B$14,'Scoring Keys'!$D$14,IF(D52='Scoring Keys'!$B$15,'Scoring Keys'!$D$15,IF(D52='Scoring Keys'!$B$16,'Scoring Keys'!$D$16,0)))))</f>
        <v>0</v>
      </c>
      <c r="F52" s="57">
        <f t="shared" si="3"/>
        <v>0</v>
      </c>
      <c r="G52" s="136"/>
      <c r="H52" s="10" t="b">
        <f>OR(AND(C52='Scoring Keys'!$D$4,E52='Scoring Keys'!$D$14),AND(C52='Scoring Keys'!$D$4,E52='Scoring Keys'!$D$16),AND(C52='Scoring Keys'!$D$4,E52='Scoring Keys'!$D$17))</f>
        <v>0</v>
      </c>
      <c r="I52" s="10" t="b">
        <f>NOT(D52='Scoring Keys'!$B$18)</f>
        <v>0</v>
      </c>
      <c r="J52" s="150">
        <f t="shared" si="1"/>
        <v>1</v>
      </c>
      <c r="K52" s="150">
        <f t="shared" si="4"/>
        <v>0</v>
      </c>
    </row>
    <row r="53" spans="1:11" s="27" customFormat="1" ht="30" customHeight="1">
      <c r="A53" s="14" t="s">
        <v>1808</v>
      </c>
      <c r="B53" s="57" t="s">
        <v>600</v>
      </c>
      <c r="C53" s="57">
        <f>IF(B53='Scoring Keys'!$B$4,'Scoring Keys'!$D$4,IF(B53='Scoring Keys'!$B$5,'Scoring Keys'!$D$5,IF(B53='Scoring Keys'!$B$6,'Scoring Keys'!$D$6,IF(B53='Scoring Keys'!$B$7,'Scoring Keys'!$D$7,0))))</f>
        <v>1</v>
      </c>
      <c r="D53" s="127" t="s">
        <v>1766</v>
      </c>
      <c r="E53" s="57">
        <f>IF(D53='Scoring Keys'!$B$12,'Scoring Keys'!$D$12,IF(D53='Scoring Keys'!$B$13,'Scoring Keys'!$D$13,IF(D53='Scoring Keys'!$B$14,'Scoring Keys'!$D$14,IF(D53='Scoring Keys'!$B$15,'Scoring Keys'!$D$15,IF(D53='Scoring Keys'!$B$16,'Scoring Keys'!$D$16,0)))))</f>
        <v>0</v>
      </c>
      <c r="F53" s="57">
        <f t="shared" si="3"/>
        <v>0</v>
      </c>
      <c r="G53" s="136"/>
      <c r="H53" s="10" t="b">
        <f>OR(AND(C53='Scoring Keys'!$D$4,E53='Scoring Keys'!$D$14),AND(C53='Scoring Keys'!$D$4,E53='Scoring Keys'!$D$16),AND(C53='Scoring Keys'!$D$4,E53='Scoring Keys'!$D$17))</f>
        <v>1</v>
      </c>
      <c r="I53" s="10" t="b">
        <f>NOT(D53='Scoring Keys'!$B$18)</f>
        <v>0</v>
      </c>
      <c r="J53" s="150">
        <f t="shared" si="1"/>
        <v>1</v>
      </c>
      <c r="K53" s="150">
        <f t="shared" si="4"/>
        <v>0</v>
      </c>
    </row>
    <row r="54" spans="1:11" s="27" customFormat="1" ht="38.25">
      <c r="A54" s="11" t="s">
        <v>1707</v>
      </c>
      <c r="B54" s="57" t="s">
        <v>600</v>
      </c>
      <c r="C54" s="57">
        <f>IF(B54='Scoring Keys'!$B$4,'Scoring Keys'!$D$4,IF(B54='Scoring Keys'!$B$5,'Scoring Keys'!$D$5,IF(B54='Scoring Keys'!$B$6,'Scoring Keys'!$D$6,IF(B54='Scoring Keys'!$B$7,'Scoring Keys'!$D$7,0))))</f>
        <v>1</v>
      </c>
      <c r="D54" s="127" t="s">
        <v>1766</v>
      </c>
      <c r="E54" s="57">
        <f>IF(D54='Scoring Keys'!$B$12,'Scoring Keys'!$D$12,IF(D54='Scoring Keys'!$B$13,'Scoring Keys'!$D$13,IF(D54='Scoring Keys'!$B$14,'Scoring Keys'!$D$14,IF(D54='Scoring Keys'!$B$15,'Scoring Keys'!$D$15,IF(D54='Scoring Keys'!$B$16,'Scoring Keys'!$D$16,0)))))</f>
        <v>0</v>
      </c>
      <c r="F54" s="57">
        <f t="shared" si="3"/>
        <v>0</v>
      </c>
      <c r="G54" s="136"/>
      <c r="H54" s="10" t="b">
        <f>OR(AND(C54='Scoring Keys'!$D$4,E54='Scoring Keys'!$D$14),AND(C54='Scoring Keys'!$D$4,E54='Scoring Keys'!$D$16),AND(C54='Scoring Keys'!$D$4,E54='Scoring Keys'!$D$17))</f>
        <v>1</v>
      </c>
      <c r="I54" s="10" t="b">
        <f>NOT(D54='Scoring Keys'!$B$18)</f>
        <v>0</v>
      </c>
      <c r="J54" s="150">
        <f t="shared" si="1"/>
        <v>1</v>
      </c>
      <c r="K54" s="150">
        <f t="shared" si="4"/>
        <v>0</v>
      </c>
    </row>
    <row r="55" spans="1:11" s="27" customFormat="1" ht="30" customHeight="1">
      <c r="A55" s="11" t="s">
        <v>1615</v>
      </c>
      <c r="B55" s="57" t="s">
        <v>600</v>
      </c>
      <c r="C55" s="57">
        <f>IF(B55='Scoring Keys'!$B$4,'Scoring Keys'!$D$4,IF(B55='Scoring Keys'!$B$5,'Scoring Keys'!$D$5,IF(B55='Scoring Keys'!$B$6,'Scoring Keys'!$D$6,IF(B55='Scoring Keys'!$B$7,'Scoring Keys'!$D$7,0))))</f>
        <v>1</v>
      </c>
      <c r="D55" s="127" t="s">
        <v>1766</v>
      </c>
      <c r="E55" s="57">
        <f>IF(D55='Scoring Keys'!$B$12,'Scoring Keys'!$D$12,IF(D55='Scoring Keys'!$B$13,'Scoring Keys'!$D$13,IF(D55='Scoring Keys'!$B$14,'Scoring Keys'!$D$14,IF(D55='Scoring Keys'!$B$15,'Scoring Keys'!$D$15,IF(D55='Scoring Keys'!$B$16,'Scoring Keys'!$D$16,0)))))</f>
        <v>0</v>
      </c>
      <c r="F55" s="57">
        <f t="shared" si="3"/>
        <v>0</v>
      </c>
      <c r="G55" s="136"/>
      <c r="H55" s="10" t="b">
        <f>OR(AND(C55='Scoring Keys'!$D$4,E55='Scoring Keys'!$D$14),AND(C55='Scoring Keys'!$D$4,E55='Scoring Keys'!$D$16),AND(C55='Scoring Keys'!$D$4,E55='Scoring Keys'!$D$17))</f>
        <v>1</v>
      </c>
      <c r="I55" s="10" t="b">
        <f>NOT(D55='Scoring Keys'!$B$18)</f>
        <v>0</v>
      </c>
      <c r="J55" s="150">
        <f t="shared" si="1"/>
        <v>1</v>
      </c>
      <c r="K55" s="150">
        <f t="shared" si="4"/>
        <v>0</v>
      </c>
    </row>
    <row r="56" spans="1:11" ht="30" customHeight="1">
      <c r="A56" s="11" t="s">
        <v>1616</v>
      </c>
      <c r="B56" s="57" t="s">
        <v>600</v>
      </c>
      <c r="C56" s="57">
        <f>IF(B56='Scoring Keys'!$B$4,'Scoring Keys'!$D$4,IF(B56='Scoring Keys'!$B$5,'Scoring Keys'!$D$5,IF(B56='Scoring Keys'!$B$6,'Scoring Keys'!$D$6,IF(B56='Scoring Keys'!$B$7,'Scoring Keys'!$D$7,0))))</f>
        <v>1</v>
      </c>
      <c r="D56" s="127" t="s">
        <v>1766</v>
      </c>
      <c r="E56" s="57">
        <f>IF(D56='Scoring Keys'!$B$12,'Scoring Keys'!$D$12,IF(D56='Scoring Keys'!$B$13,'Scoring Keys'!$D$13,IF(D56='Scoring Keys'!$B$14,'Scoring Keys'!$D$14,IF(D56='Scoring Keys'!$B$15,'Scoring Keys'!$D$15,IF(D56='Scoring Keys'!$B$16,'Scoring Keys'!$D$16,0)))))</f>
        <v>0</v>
      </c>
      <c r="F56" s="57">
        <f t="shared" si="3"/>
        <v>0</v>
      </c>
      <c r="G56" s="136"/>
      <c r="H56" s="10" t="b">
        <f>OR(AND(C56='Scoring Keys'!$D$4,E56='Scoring Keys'!$D$14),AND(C56='Scoring Keys'!$D$4,E56='Scoring Keys'!$D$16),AND(C56='Scoring Keys'!$D$4,E56='Scoring Keys'!$D$17))</f>
        <v>1</v>
      </c>
      <c r="I56" s="10" t="b">
        <f>NOT(D56='Scoring Keys'!$B$18)</f>
        <v>0</v>
      </c>
      <c r="J56" s="150">
        <f t="shared" si="1"/>
        <v>1</v>
      </c>
      <c r="K56" s="150">
        <f t="shared" si="4"/>
        <v>0</v>
      </c>
    </row>
    <row r="57" spans="1:11" ht="30" customHeight="1">
      <c r="A57" s="11" t="s">
        <v>1708</v>
      </c>
      <c r="B57" s="57" t="s">
        <v>1713</v>
      </c>
      <c r="C57" s="57">
        <f>IF(B57='Scoring Keys'!$B$4,'Scoring Keys'!$D$4,IF(B57='Scoring Keys'!$B$5,'Scoring Keys'!$D$5,IF(B57='Scoring Keys'!$B$6,'Scoring Keys'!$D$6,IF(B57='Scoring Keys'!$B$7,'Scoring Keys'!$D$7,0))))</f>
        <v>0.9</v>
      </c>
      <c r="D57" s="127" t="s">
        <v>1766</v>
      </c>
      <c r="E57" s="57">
        <f>IF(D57='Scoring Keys'!$B$12,'Scoring Keys'!$D$12,IF(D57='Scoring Keys'!$B$13,'Scoring Keys'!$D$13,IF(D57='Scoring Keys'!$B$14,'Scoring Keys'!$D$14,IF(D57='Scoring Keys'!$B$15,'Scoring Keys'!$D$15,IF(D57='Scoring Keys'!$B$16,'Scoring Keys'!$D$16,0)))))</f>
        <v>0</v>
      </c>
      <c r="F57" s="57">
        <f t="shared" si="3"/>
        <v>0</v>
      </c>
      <c r="G57" s="136"/>
      <c r="H57" s="10" t="b">
        <f>OR(AND(C57='Scoring Keys'!$D$4,E57='Scoring Keys'!$D$14),AND(C57='Scoring Keys'!$D$4,E57='Scoring Keys'!$D$16),AND(C57='Scoring Keys'!$D$4,E57='Scoring Keys'!$D$17))</f>
        <v>0</v>
      </c>
      <c r="I57" s="10" t="b">
        <f>NOT(D57='Scoring Keys'!$B$18)</f>
        <v>0</v>
      </c>
      <c r="J57" s="150">
        <f t="shared" si="1"/>
        <v>1</v>
      </c>
      <c r="K57" s="150">
        <f t="shared" si="4"/>
        <v>0</v>
      </c>
    </row>
    <row r="58" spans="1:11" ht="30" customHeight="1">
      <c r="A58" s="11" t="s">
        <v>1612</v>
      </c>
      <c r="B58" s="57" t="s">
        <v>600</v>
      </c>
      <c r="C58" s="57">
        <f>IF(B58='Scoring Keys'!$B$4,'Scoring Keys'!$D$4,IF(B58='Scoring Keys'!$B$5,'Scoring Keys'!$D$5,IF(B58='Scoring Keys'!$B$6,'Scoring Keys'!$D$6,IF(B58='Scoring Keys'!$B$7,'Scoring Keys'!$D$7,0))))</f>
        <v>1</v>
      </c>
      <c r="D58" s="127" t="s">
        <v>1766</v>
      </c>
      <c r="E58" s="57">
        <f>IF(D58='Scoring Keys'!$B$12,'Scoring Keys'!$D$12,IF(D58='Scoring Keys'!$B$13,'Scoring Keys'!$D$13,IF(D58='Scoring Keys'!$B$14,'Scoring Keys'!$D$14,IF(D58='Scoring Keys'!$B$15,'Scoring Keys'!$D$15,IF(D58='Scoring Keys'!$B$16,'Scoring Keys'!$D$16,0)))))</f>
        <v>0</v>
      </c>
      <c r="F58" s="57">
        <f t="shared" si="3"/>
        <v>0</v>
      </c>
      <c r="G58" s="136"/>
      <c r="H58" s="10" t="b">
        <f>OR(AND(C58='Scoring Keys'!$D$4,E58='Scoring Keys'!$D$14),AND(C58='Scoring Keys'!$D$4,E58='Scoring Keys'!$D$16),AND(C58='Scoring Keys'!$D$4,E58='Scoring Keys'!$D$17))</f>
        <v>1</v>
      </c>
      <c r="I58" s="10" t="b">
        <f>NOT(D58='Scoring Keys'!$B$18)</f>
        <v>0</v>
      </c>
      <c r="J58" s="150">
        <f t="shared" si="1"/>
        <v>1</v>
      </c>
      <c r="K58" s="150">
        <f t="shared" si="4"/>
        <v>0</v>
      </c>
    </row>
    <row r="59" spans="1:11" ht="30" customHeight="1">
      <c r="A59" s="11" t="s">
        <v>1613</v>
      </c>
      <c r="B59" s="57" t="s">
        <v>1713</v>
      </c>
      <c r="C59" s="57">
        <f>IF(B59='Scoring Keys'!$B$4,'Scoring Keys'!$D$4,IF(B59='Scoring Keys'!$B$5,'Scoring Keys'!$D$5,IF(B59='Scoring Keys'!$B$6,'Scoring Keys'!$D$6,IF(B59='Scoring Keys'!$B$7,'Scoring Keys'!$D$7,0))))</f>
        <v>0.9</v>
      </c>
      <c r="D59" s="127" t="s">
        <v>1766</v>
      </c>
      <c r="E59" s="57">
        <f>IF(D59='Scoring Keys'!$B$12,'Scoring Keys'!$D$12,IF(D59='Scoring Keys'!$B$13,'Scoring Keys'!$D$13,IF(D59='Scoring Keys'!$B$14,'Scoring Keys'!$D$14,IF(D59='Scoring Keys'!$B$15,'Scoring Keys'!$D$15,IF(D59='Scoring Keys'!$B$16,'Scoring Keys'!$D$16,0)))))</f>
        <v>0</v>
      </c>
      <c r="F59" s="57">
        <f t="shared" si="3"/>
        <v>0</v>
      </c>
      <c r="G59" s="136"/>
      <c r="H59" s="10" t="b">
        <f>OR(AND(C59='Scoring Keys'!$D$4,E59='Scoring Keys'!$D$14),AND(C59='Scoring Keys'!$D$4,E59='Scoring Keys'!$D$16),AND(C59='Scoring Keys'!$D$4,E59='Scoring Keys'!$D$17))</f>
        <v>0</v>
      </c>
      <c r="I59" s="10" t="b">
        <f>NOT(D59='Scoring Keys'!$B$18)</f>
        <v>0</v>
      </c>
      <c r="J59" s="150">
        <f t="shared" si="1"/>
        <v>1</v>
      </c>
      <c r="K59" s="150">
        <f t="shared" si="4"/>
        <v>0</v>
      </c>
    </row>
    <row r="60" spans="1:11" ht="30" customHeight="1">
      <c r="A60" s="11" t="s">
        <v>1614</v>
      </c>
      <c r="B60" s="57" t="s">
        <v>1713</v>
      </c>
      <c r="C60" s="57">
        <f>IF(B60='Scoring Keys'!$B$4,'Scoring Keys'!$D$4,IF(B60='Scoring Keys'!$B$5,'Scoring Keys'!$D$5,IF(B60='Scoring Keys'!$B$6,'Scoring Keys'!$D$6,IF(B60='Scoring Keys'!$B$7,'Scoring Keys'!$D$7,0))))</f>
        <v>0.9</v>
      </c>
      <c r="D60" s="127" t="s">
        <v>1766</v>
      </c>
      <c r="E60" s="57">
        <f>IF(D60='Scoring Keys'!$B$12,'Scoring Keys'!$D$12,IF(D60='Scoring Keys'!$B$13,'Scoring Keys'!$D$13,IF(D60='Scoring Keys'!$B$14,'Scoring Keys'!$D$14,IF(D60='Scoring Keys'!$B$15,'Scoring Keys'!$D$15,IF(D60='Scoring Keys'!$B$16,'Scoring Keys'!$D$16,0)))))</f>
        <v>0</v>
      </c>
      <c r="F60" s="57">
        <f t="shared" si="3"/>
        <v>0</v>
      </c>
      <c r="G60" s="136"/>
      <c r="H60" s="10" t="b">
        <f>OR(AND(C60='Scoring Keys'!$D$4,E60='Scoring Keys'!$D$14),AND(C60='Scoring Keys'!$D$4,E60='Scoring Keys'!$D$16),AND(C60='Scoring Keys'!$D$4,E60='Scoring Keys'!$D$17))</f>
        <v>0</v>
      </c>
      <c r="I60" s="10" t="b">
        <f>NOT(D60='Scoring Keys'!$B$18)</f>
        <v>0</v>
      </c>
      <c r="J60" s="150">
        <f t="shared" si="1"/>
        <v>1</v>
      </c>
      <c r="K60" s="150">
        <f t="shared" si="4"/>
        <v>0</v>
      </c>
    </row>
    <row r="61" spans="1:11" ht="38.25">
      <c r="A61" s="14" t="s">
        <v>1581</v>
      </c>
      <c r="B61" s="57" t="s">
        <v>1713</v>
      </c>
      <c r="C61" s="57">
        <f>IF(B61='Scoring Keys'!$B$4,'Scoring Keys'!$D$4,IF(B61='Scoring Keys'!$B$5,'Scoring Keys'!$D$5,IF(B61='Scoring Keys'!$B$6,'Scoring Keys'!$D$6,IF(B61='Scoring Keys'!$B$7,'Scoring Keys'!$D$7,0))))</f>
        <v>0.9</v>
      </c>
      <c r="D61" s="127" t="s">
        <v>1766</v>
      </c>
      <c r="E61" s="57">
        <f>IF(D61='Scoring Keys'!$B$12,'Scoring Keys'!$D$12,IF(D61='Scoring Keys'!$B$13,'Scoring Keys'!$D$13,IF(D61='Scoring Keys'!$B$14,'Scoring Keys'!$D$14,IF(D61='Scoring Keys'!$B$15,'Scoring Keys'!$D$15,IF(D61='Scoring Keys'!$B$16,'Scoring Keys'!$D$16,0)))))</f>
        <v>0</v>
      </c>
      <c r="F61" s="57">
        <f t="shared" si="3"/>
        <v>0</v>
      </c>
      <c r="G61" s="136"/>
      <c r="H61" s="10" t="b">
        <f>OR(AND(C61='Scoring Keys'!$D$4,E61='Scoring Keys'!$D$14),AND(C61='Scoring Keys'!$D$4,E61='Scoring Keys'!$D$16),AND(C61='Scoring Keys'!$D$4,E61='Scoring Keys'!$D$17))</f>
        <v>0</v>
      </c>
      <c r="I61" s="10" t="b">
        <f>NOT(D61='Scoring Keys'!$B$18)</f>
        <v>0</v>
      </c>
      <c r="J61" s="150">
        <f t="shared" si="1"/>
        <v>1</v>
      </c>
      <c r="K61" s="150">
        <f t="shared" si="4"/>
        <v>0</v>
      </c>
    </row>
  </sheetData>
  <sheetProtection algorithmName="SHA-512" hashValue="HjIqu3tVGRL9fkhCiwsZXmagqy08tlDsYR+AfBG2LTaYyOUlOjt67JBi8MOdNnKKDMsBWf/JmzP5xSl1z0O1Rw==" saltValue="xF4ddM+dAaLi+e7ScKhS0w==" spinCount="100000" sheet="1"/>
  <mergeCells count="5">
    <mergeCell ref="A5:G5"/>
    <mergeCell ref="A6:G6"/>
    <mergeCell ref="A7:B7"/>
    <mergeCell ref="D7:G7"/>
    <mergeCell ref="A9:B9"/>
  </mergeCells>
  <conditionalFormatting sqref="D2">
    <cfRule type="expression" dxfId="61" priority="5">
      <formula>$E$2&gt;0</formula>
    </cfRule>
  </conditionalFormatting>
  <conditionalFormatting sqref="D3">
    <cfRule type="expression" dxfId="60" priority="4">
      <formula>$E$3&gt;0</formula>
    </cfRule>
  </conditionalFormatting>
  <conditionalFormatting sqref="D10">
    <cfRule type="expression" dxfId="59" priority="3">
      <formula>K10=1</formula>
    </cfRule>
  </conditionalFormatting>
  <conditionalFormatting sqref="D11:D61">
    <cfRule type="expression" dxfId="58" priority="1">
      <formula>K11=1</formula>
    </cfRule>
  </conditionalFormatting>
  <hyperlinks>
    <hyperlink ref="G1" location="'Summary Scores'!A1" display="Click Here To Return To Main Page" xr:uid="{00000000-0004-0000-0B00-000000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00000000-0002-0000-0B00-000000000000}">
          <x14:formula1>
            <xm:f>'Scoring Keys'!$B$4:$B$8</xm:f>
          </x14:formula1>
          <xm:sqref>B10:B61</xm:sqref>
        </x14:dataValidation>
        <x14:dataValidation type="list" showInputMessage="1" showErrorMessage="1" xr:uid="{00000000-0002-0000-0B00-000001000000}">
          <x14:formula1>
            <xm:f>'Scoring Keys'!$B$12:$B$18</xm:f>
          </x14:formula1>
          <xm:sqref>D10:D61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K35"/>
  <sheetViews>
    <sheetView workbookViewId="0">
      <pane ySplit="8" topLeftCell="A9" activePane="bottomLeft" state="frozen"/>
      <selection activeCell="G1" sqref="G1"/>
      <selection pane="bottomLeft" activeCell="D10" sqref="D10"/>
    </sheetView>
  </sheetViews>
  <sheetFormatPr defaultColWidth="9.140625" defaultRowHeight="12.75"/>
  <cols>
    <col min="1" max="1" width="60.7109375" style="10" customWidth="1"/>
    <col min="2" max="2" width="15.7109375" style="10" customWidth="1"/>
    <col min="3" max="3" width="12.7109375" style="10" hidden="1" customWidth="1"/>
    <col min="4" max="4" width="45.7109375" style="10" customWidth="1"/>
    <col min="5" max="6" width="10.7109375" style="10" customWidth="1"/>
    <col min="7" max="7" width="60.7109375" style="10" customWidth="1"/>
    <col min="8" max="11" width="0" style="10" hidden="1" customWidth="1"/>
    <col min="12" max="16384" width="9.140625" style="10"/>
  </cols>
  <sheetData>
    <row r="1" spans="1:11" s="30" customFormat="1" ht="15.75">
      <c r="A1" s="91" t="s">
        <v>1631</v>
      </c>
      <c r="B1" s="94">
        <f>AVERAGE(C10:C35)</f>
        <v>0.91999999999999971</v>
      </c>
      <c r="D1" s="156" t="s">
        <v>1813</v>
      </c>
      <c r="E1" s="157">
        <f>COUNTIF(F9:F223,"&gt;-.10")</f>
        <v>25</v>
      </c>
      <c r="F1" s="62"/>
      <c r="G1" s="164" t="s">
        <v>1918</v>
      </c>
    </row>
    <row r="2" spans="1:11" s="30" customFormat="1" ht="15.75">
      <c r="A2" s="91" t="s">
        <v>1632</v>
      </c>
      <c r="B2" s="94">
        <f>AVERAGE(E10:E35)</f>
        <v>0</v>
      </c>
      <c r="D2" s="156" t="s">
        <v>1814</v>
      </c>
      <c r="E2" s="157">
        <f>COUNTIF(K10:K470,"1")</f>
        <v>0</v>
      </c>
      <c r="F2" s="62"/>
      <c r="G2" s="163"/>
    </row>
    <row r="3" spans="1:11" s="30" customFormat="1" ht="15.75">
      <c r="A3" s="91" t="s">
        <v>1633</v>
      </c>
      <c r="B3" s="94">
        <f>AVERAGE(F10:F35)</f>
        <v>0</v>
      </c>
      <c r="D3" s="156" t="s">
        <v>1819</v>
      </c>
      <c r="E3" s="157">
        <f>COUNTIF(J10:J470,"1")</f>
        <v>25</v>
      </c>
      <c r="F3" s="62"/>
    </row>
    <row r="4" spans="1:11" s="30" customFormat="1" ht="15.75">
      <c r="A4" s="91" t="s">
        <v>1634</v>
      </c>
      <c r="B4" s="94">
        <f>SUM(F10:F35)</f>
        <v>0</v>
      </c>
      <c r="D4" s="24"/>
      <c r="E4" s="62"/>
      <c r="F4" s="62"/>
    </row>
    <row r="5" spans="1:11" s="18" customFormat="1" ht="20.100000000000001" customHeight="1">
      <c r="A5" s="249" t="s">
        <v>10</v>
      </c>
      <c r="B5" s="250"/>
      <c r="C5" s="250"/>
      <c r="D5" s="250"/>
      <c r="E5" s="250"/>
      <c r="F5" s="250"/>
      <c r="G5" s="250"/>
    </row>
    <row r="6" spans="1:11" s="18" customFormat="1" ht="50.1" customHeight="1">
      <c r="A6" s="254" t="s">
        <v>598</v>
      </c>
      <c r="B6" s="255"/>
      <c r="C6" s="255"/>
      <c r="D6" s="255"/>
      <c r="E6" s="255"/>
      <c r="F6" s="255"/>
      <c r="G6" s="255"/>
    </row>
    <row r="7" spans="1:11" s="18" customFormat="1" ht="18.75" customHeight="1">
      <c r="A7" s="252" t="s">
        <v>1770</v>
      </c>
      <c r="B7" s="253"/>
      <c r="C7" s="287"/>
      <c r="D7" s="257" t="s">
        <v>417</v>
      </c>
      <c r="E7" s="258"/>
      <c r="F7" s="258"/>
      <c r="G7" s="259"/>
    </row>
    <row r="8" spans="1:11" s="18" customFormat="1" ht="75" customHeight="1">
      <c r="A8" s="288"/>
      <c r="B8" s="289"/>
      <c r="C8" s="290"/>
      <c r="D8" s="35" t="s">
        <v>1571</v>
      </c>
      <c r="E8" s="49" t="s">
        <v>1574</v>
      </c>
      <c r="F8" s="35" t="s">
        <v>1570</v>
      </c>
      <c r="G8" s="35" t="s">
        <v>580</v>
      </c>
    </row>
    <row r="9" spans="1:11" s="17" customFormat="1" ht="15" customHeight="1">
      <c r="A9" s="247" t="s">
        <v>1896</v>
      </c>
      <c r="B9" s="248"/>
      <c r="C9" s="50" t="s">
        <v>1573</v>
      </c>
      <c r="D9" s="244"/>
      <c r="E9" s="245"/>
      <c r="F9" s="245"/>
      <c r="G9" s="246"/>
    </row>
    <row r="10" spans="1:11" ht="30" customHeight="1">
      <c r="A10" s="14" t="s">
        <v>90</v>
      </c>
      <c r="B10" s="57" t="s">
        <v>600</v>
      </c>
      <c r="C10" s="57">
        <f>IF(B10='Scoring Keys'!$B$4,'Scoring Keys'!$D$4,IF(B10='Scoring Keys'!$B$5,'Scoring Keys'!$D$5,IF(B10='Scoring Keys'!$B$6,'Scoring Keys'!$D$6,IF(B10='Scoring Keys'!$B$7,'Scoring Keys'!$D$7,0))))</f>
        <v>1</v>
      </c>
      <c r="D10" s="127" t="s">
        <v>1766</v>
      </c>
      <c r="E10" s="57">
        <f>IF(D10='Scoring Keys'!$B$12,'Scoring Keys'!$D$12,IF(D10='Scoring Keys'!$B$13,'Scoring Keys'!$D$13,IF(D10='Scoring Keys'!$B$14,'Scoring Keys'!$D$14,IF(D10='Scoring Keys'!$B$15,'Scoring Keys'!$D$15,IF(D10='Scoring Keys'!$B$16,'Scoring Keys'!$D$16,0)))))</f>
        <v>0</v>
      </c>
      <c r="F10" s="57">
        <f t="shared" ref="F10" si="0">C10*E10</f>
        <v>0</v>
      </c>
      <c r="G10" s="136"/>
      <c r="H10" s="10" t="b">
        <f>OR(AND(C10='Scoring Keys'!$D$4,E10='Scoring Keys'!$D$14),AND(C10='Scoring Keys'!$D$4,E10='Scoring Keys'!$D$16),AND(C10='Scoring Keys'!$D$4,E10='Scoring Keys'!$D$17))</f>
        <v>1</v>
      </c>
      <c r="I10" s="10" t="b">
        <f>NOT(D10='Scoring Keys'!$B$18)</f>
        <v>0</v>
      </c>
      <c r="J10" s="150">
        <f t="shared" ref="J10:J35" si="1">IF(I10,0,1)</f>
        <v>1</v>
      </c>
      <c r="K10" s="150">
        <f t="shared" ref="K10" si="2">IF(AND(H10,(I10)),1,0)</f>
        <v>0</v>
      </c>
    </row>
    <row r="11" spans="1:11" ht="30" customHeight="1">
      <c r="A11" s="14" t="s">
        <v>91</v>
      </c>
      <c r="B11" s="57" t="s">
        <v>1713</v>
      </c>
      <c r="C11" s="57">
        <f>IF(B11='Scoring Keys'!$B$4,'Scoring Keys'!$D$4,IF(B11='Scoring Keys'!$B$5,'Scoring Keys'!$D$5,IF(B11='Scoring Keys'!$B$6,'Scoring Keys'!$D$6,IF(B11='Scoring Keys'!$B$7,'Scoring Keys'!$D$7,0))))</f>
        <v>0.9</v>
      </c>
      <c r="D11" s="127" t="s">
        <v>1766</v>
      </c>
      <c r="E11" s="57">
        <f>IF(D11='Scoring Keys'!$B$12,'Scoring Keys'!$D$12,IF(D11='Scoring Keys'!$B$13,'Scoring Keys'!$D$13,IF(D11='Scoring Keys'!$B$14,'Scoring Keys'!$D$14,IF(D11='Scoring Keys'!$B$15,'Scoring Keys'!$D$15,IF(D11='Scoring Keys'!$B$16,'Scoring Keys'!$D$16,0)))))</f>
        <v>0</v>
      </c>
      <c r="F11" s="57">
        <f t="shared" ref="F11:F19" si="3">C11*E11</f>
        <v>0</v>
      </c>
      <c r="G11" s="136"/>
      <c r="H11" s="10" t="b">
        <f>OR(AND(C11='Scoring Keys'!$D$4,E11='Scoring Keys'!$D$14),AND(C11='Scoring Keys'!$D$4,E11='Scoring Keys'!$D$16),AND(C11='Scoring Keys'!$D$4,E11='Scoring Keys'!$D$17))</f>
        <v>0</v>
      </c>
      <c r="I11" s="10" t="b">
        <f>NOT(D11='Scoring Keys'!$B$18)</f>
        <v>0</v>
      </c>
      <c r="J11" s="150">
        <f t="shared" si="1"/>
        <v>1</v>
      </c>
      <c r="K11" s="150">
        <f t="shared" ref="K11:K19" si="4">IF(AND(H11,(I11)),1,0)</f>
        <v>0</v>
      </c>
    </row>
    <row r="12" spans="1:11" ht="30" customHeight="1">
      <c r="A12" s="133" t="s">
        <v>92</v>
      </c>
      <c r="B12" s="57" t="s">
        <v>600</v>
      </c>
      <c r="C12" s="57">
        <f>IF(B12='Scoring Keys'!$B$4,'Scoring Keys'!$D$4,IF(B12='Scoring Keys'!$B$5,'Scoring Keys'!$D$5,IF(B12='Scoring Keys'!$B$6,'Scoring Keys'!$D$6,IF(B12='Scoring Keys'!$B$7,'Scoring Keys'!$D$7,0))))</f>
        <v>1</v>
      </c>
      <c r="D12" s="127" t="s">
        <v>1766</v>
      </c>
      <c r="E12" s="57">
        <f>IF(D12='Scoring Keys'!$B$12,'Scoring Keys'!$D$12,IF(D12='Scoring Keys'!$B$13,'Scoring Keys'!$D$13,IF(D12='Scoring Keys'!$B$14,'Scoring Keys'!$D$14,IF(D12='Scoring Keys'!$B$15,'Scoring Keys'!$D$15,IF(D12='Scoring Keys'!$B$16,'Scoring Keys'!$D$16,0)))))</f>
        <v>0</v>
      </c>
      <c r="F12" s="57">
        <f t="shared" si="3"/>
        <v>0</v>
      </c>
      <c r="G12" s="136"/>
      <c r="H12" s="10" t="b">
        <f>OR(AND(C12='Scoring Keys'!$D$4,E12='Scoring Keys'!$D$14),AND(C12='Scoring Keys'!$D$4,E12='Scoring Keys'!$D$16),AND(C12='Scoring Keys'!$D$4,E12='Scoring Keys'!$D$17))</f>
        <v>1</v>
      </c>
      <c r="I12" s="10" t="b">
        <f>NOT(D12='Scoring Keys'!$B$18)</f>
        <v>0</v>
      </c>
      <c r="J12" s="150">
        <f t="shared" si="1"/>
        <v>1</v>
      </c>
      <c r="K12" s="150">
        <f t="shared" si="4"/>
        <v>0</v>
      </c>
    </row>
    <row r="13" spans="1:11" ht="37.5" customHeight="1">
      <c r="A13" s="132" t="s">
        <v>1761</v>
      </c>
      <c r="B13" s="57" t="s">
        <v>1713</v>
      </c>
      <c r="C13" s="57">
        <f>IF(B13='Scoring Keys'!$B$4,'Scoring Keys'!$D$4,IF(B13='Scoring Keys'!$B$5,'Scoring Keys'!$D$5,IF(B13='Scoring Keys'!$B$6,'Scoring Keys'!$D$6,IF(B13='Scoring Keys'!$B$7,'Scoring Keys'!$D$7,0))))</f>
        <v>0.9</v>
      </c>
      <c r="D13" s="127" t="s">
        <v>1766</v>
      </c>
      <c r="E13" s="57">
        <f>IF(D13='Scoring Keys'!$B$12,'Scoring Keys'!$D$12,IF(D13='Scoring Keys'!$B$13,'Scoring Keys'!$D$13,IF(D13='Scoring Keys'!$B$14,'Scoring Keys'!$D$14,IF(D13='Scoring Keys'!$B$15,'Scoring Keys'!$D$15,IF(D13='Scoring Keys'!$B$16,'Scoring Keys'!$D$16,0)))))</f>
        <v>0</v>
      </c>
      <c r="F13" s="57">
        <f t="shared" si="3"/>
        <v>0</v>
      </c>
      <c r="G13" s="136"/>
      <c r="H13" s="10" t="b">
        <f>OR(AND(C13='Scoring Keys'!$D$4,E13='Scoring Keys'!$D$14),AND(C13='Scoring Keys'!$D$4,E13='Scoring Keys'!$D$16),AND(C13='Scoring Keys'!$D$4,E13='Scoring Keys'!$D$17))</f>
        <v>0</v>
      </c>
      <c r="I13" s="10" t="b">
        <f>NOT(D13='Scoring Keys'!$B$18)</f>
        <v>0</v>
      </c>
      <c r="J13" s="150">
        <f t="shared" si="1"/>
        <v>1</v>
      </c>
      <c r="K13" s="150">
        <f t="shared" si="4"/>
        <v>0</v>
      </c>
    </row>
    <row r="14" spans="1:11" ht="30" customHeight="1">
      <c r="A14" s="14" t="s">
        <v>93</v>
      </c>
      <c r="B14" s="57" t="s">
        <v>1713</v>
      </c>
      <c r="C14" s="57">
        <f>IF(B14='Scoring Keys'!$B$4,'Scoring Keys'!$D$4,IF(B14='Scoring Keys'!$B$5,'Scoring Keys'!$D$5,IF(B14='Scoring Keys'!$B$6,'Scoring Keys'!$D$6,IF(B14='Scoring Keys'!$B$7,'Scoring Keys'!$D$7,0))))</f>
        <v>0.9</v>
      </c>
      <c r="D14" s="127" t="s">
        <v>1766</v>
      </c>
      <c r="E14" s="57">
        <f>IF(D14='Scoring Keys'!$B$12,'Scoring Keys'!$D$12,IF(D14='Scoring Keys'!$B$13,'Scoring Keys'!$D$13,IF(D14='Scoring Keys'!$B$14,'Scoring Keys'!$D$14,IF(D14='Scoring Keys'!$B$15,'Scoring Keys'!$D$15,IF(D14='Scoring Keys'!$B$16,'Scoring Keys'!$D$16,0)))))</f>
        <v>0</v>
      </c>
      <c r="F14" s="57">
        <f t="shared" si="3"/>
        <v>0</v>
      </c>
      <c r="G14" s="136"/>
      <c r="H14" s="10" t="b">
        <f>OR(AND(C14='Scoring Keys'!$D$4,E14='Scoring Keys'!$D$14),AND(C14='Scoring Keys'!$D$4,E14='Scoring Keys'!$D$16),AND(C14='Scoring Keys'!$D$4,E14='Scoring Keys'!$D$17))</f>
        <v>0</v>
      </c>
      <c r="I14" s="10" t="b">
        <f>NOT(D14='Scoring Keys'!$B$18)</f>
        <v>0</v>
      </c>
      <c r="J14" s="150">
        <f t="shared" si="1"/>
        <v>1</v>
      </c>
      <c r="K14" s="150">
        <f t="shared" si="4"/>
        <v>0</v>
      </c>
    </row>
    <row r="15" spans="1:11" ht="30" customHeight="1">
      <c r="A15" s="14" t="s">
        <v>94</v>
      </c>
      <c r="B15" s="57" t="s">
        <v>1713</v>
      </c>
      <c r="C15" s="57">
        <f>IF(B15='Scoring Keys'!$B$4,'Scoring Keys'!$D$4,IF(B15='Scoring Keys'!$B$5,'Scoring Keys'!$D$5,IF(B15='Scoring Keys'!$B$6,'Scoring Keys'!$D$6,IF(B15='Scoring Keys'!$B$7,'Scoring Keys'!$D$7,0))))</f>
        <v>0.9</v>
      </c>
      <c r="D15" s="127" t="s">
        <v>1766</v>
      </c>
      <c r="E15" s="57">
        <f>IF(D15='Scoring Keys'!$B$12,'Scoring Keys'!$D$12,IF(D15='Scoring Keys'!$B$13,'Scoring Keys'!$D$13,IF(D15='Scoring Keys'!$B$14,'Scoring Keys'!$D$14,IF(D15='Scoring Keys'!$B$15,'Scoring Keys'!$D$15,IF(D15='Scoring Keys'!$B$16,'Scoring Keys'!$D$16,0)))))</f>
        <v>0</v>
      </c>
      <c r="F15" s="57">
        <f t="shared" si="3"/>
        <v>0</v>
      </c>
      <c r="G15" s="136"/>
      <c r="H15" s="10" t="b">
        <f>OR(AND(C15='Scoring Keys'!$D$4,E15='Scoring Keys'!$D$14),AND(C15='Scoring Keys'!$D$4,E15='Scoring Keys'!$D$16),AND(C15='Scoring Keys'!$D$4,E15='Scoring Keys'!$D$17))</f>
        <v>0</v>
      </c>
      <c r="I15" s="10" t="b">
        <f>NOT(D15='Scoring Keys'!$B$18)</f>
        <v>0</v>
      </c>
      <c r="J15" s="150">
        <f t="shared" si="1"/>
        <v>1</v>
      </c>
      <c r="K15" s="150">
        <f t="shared" si="4"/>
        <v>0</v>
      </c>
    </row>
    <row r="16" spans="1:11" ht="30" customHeight="1">
      <c r="A16" s="14" t="s">
        <v>95</v>
      </c>
      <c r="B16" s="57" t="s">
        <v>1713</v>
      </c>
      <c r="C16" s="57">
        <f>IF(B16='Scoring Keys'!$B$4,'Scoring Keys'!$D$4,IF(B16='Scoring Keys'!$B$5,'Scoring Keys'!$D$5,IF(B16='Scoring Keys'!$B$6,'Scoring Keys'!$D$6,IF(B16='Scoring Keys'!$B$7,'Scoring Keys'!$D$7,0))))</f>
        <v>0.9</v>
      </c>
      <c r="D16" s="127" t="s">
        <v>1766</v>
      </c>
      <c r="E16" s="57">
        <f>IF(D16='Scoring Keys'!$B$12,'Scoring Keys'!$D$12,IF(D16='Scoring Keys'!$B$13,'Scoring Keys'!$D$13,IF(D16='Scoring Keys'!$B$14,'Scoring Keys'!$D$14,IF(D16='Scoring Keys'!$B$15,'Scoring Keys'!$D$15,IF(D16='Scoring Keys'!$B$16,'Scoring Keys'!$D$16,0)))))</f>
        <v>0</v>
      </c>
      <c r="F16" s="57">
        <f t="shared" si="3"/>
        <v>0</v>
      </c>
      <c r="G16" s="136"/>
      <c r="H16" s="10" t="b">
        <f>OR(AND(C16='Scoring Keys'!$D$4,E16='Scoring Keys'!$D$14),AND(C16='Scoring Keys'!$D$4,E16='Scoring Keys'!$D$16),AND(C16='Scoring Keys'!$D$4,E16='Scoring Keys'!$D$17))</f>
        <v>0</v>
      </c>
      <c r="I16" s="10" t="b">
        <f>NOT(D16='Scoring Keys'!$B$18)</f>
        <v>0</v>
      </c>
      <c r="J16" s="150">
        <f t="shared" si="1"/>
        <v>1</v>
      </c>
      <c r="K16" s="150">
        <f t="shared" si="4"/>
        <v>0</v>
      </c>
    </row>
    <row r="17" spans="1:11" ht="30" customHeight="1">
      <c r="A17" s="14" t="s">
        <v>96</v>
      </c>
      <c r="B17" s="57" t="s">
        <v>600</v>
      </c>
      <c r="C17" s="57">
        <f>IF(B17='Scoring Keys'!$B$4,'Scoring Keys'!$D$4,IF(B17='Scoring Keys'!$B$5,'Scoring Keys'!$D$5,IF(B17='Scoring Keys'!$B$6,'Scoring Keys'!$D$6,IF(B17='Scoring Keys'!$B$7,'Scoring Keys'!$D$7,0))))</f>
        <v>1</v>
      </c>
      <c r="D17" s="127" t="s">
        <v>1766</v>
      </c>
      <c r="E17" s="57">
        <f>IF(D17='Scoring Keys'!$B$12,'Scoring Keys'!$D$12,IF(D17='Scoring Keys'!$B$13,'Scoring Keys'!$D$13,IF(D17='Scoring Keys'!$B$14,'Scoring Keys'!$D$14,IF(D17='Scoring Keys'!$B$15,'Scoring Keys'!$D$15,IF(D17='Scoring Keys'!$B$16,'Scoring Keys'!$D$16,0)))))</f>
        <v>0</v>
      </c>
      <c r="F17" s="57">
        <f t="shared" si="3"/>
        <v>0</v>
      </c>
      <c r="G17" s="136"/>
      <c r="H17" s="10" t="b">
        <f>OR(AND(C17='Scoring Keys'!$D$4,E17='Scoring Keys'!$D$14),AND(C17='Scoring Keys'!$D$4,E17='Scoring Keys'!$D$16),AND(C17='Scoring Keys'!$D$4,E17='Scoring Keys'!$D$17))</f>
        <v>1</v>
      </c>
      <c r="I17" s="10" t="b">
        <f>NOT(D17='Scoring Keys'!$B$18)</f>
        <v>0</v>
      </c>
      <c r="J17" s="150">
        <f t="shared" si="1"/>
        <v>1</v>
      </c>
      <c r="K17" s="150">
        <f t="shared" si="4"/>
        <v>0</v>
      </c>
    </row>
    <row r="18" spans="1:11" ht="30" customHeight="1">
      <c r="A18" s="14" t="s">
        <v>97</v>
      </c>
      <c r="B18" s="57" t="s">
        <v>1713</v>
      </c>
      <c r="C18" s="57">
        <f>IF(B18='Scoring Keys'!$B$4,'Scoring Keys'!$D$4,IF(B18='Scoring Keys'!$B$5,'Scoring Keys'!$D$5,IF(B18='Scoring Keys'!$B$6,'Scoring Keys'!$D$6,IF(B18='Scoring Keys'!$B$7,'Scoring Keys'!$D$7,0))))</f>
        <v>0.9</v>
      </c>
      <c r="D18" s="127" t="s">
        <v>1766</v>
      </c>
      <c r="E18" s="57">
        <f>IF(D18='Scoring Keys'!$B$12,'Scoring Keys'!$D$12,IF(D18='Scoring Keys'!$B$13,'Scoring Keys'!$D$13,IF(D18='Scoring Keys'!$B$14,'Scoring Keys'!$D$14,IF(D18='Scoring Keys'!$B$15,'Scoring Keys'!$D$15,IF(D18='Scoring Keys'!$B$16,'Scoring Keys'!$D$16,0)))))</f>
        <v>0</v>
      </c>
      <c r="F18" s="57">
        <f t="shared" si="3"/>
        <v>0</v>
      </c>
      <c r="G18" s="136"/>
      <c r="H18" s="10" t="b">
        <f>OR(AND(C18='Scoring Keys'!$D$4,E18='Scoring Keys'!$D$14),AND(C18='Scoring Keys'!$D$4,E18='Scoring Keys'!$D$16),AND(C18='Scoring Keys'!$D$4,E18='Scoring Keys'!$D$17))</f>
        <v>0</v>
      </c>
      <c r="I18" s="10" t="b">
        <f>NOT(D18='Scoring Keys'!$B$18)</f>
        <v>0</v>
      </c>
      <c r="J18" s="150">
        <f t="shared" si="1"/>
        <v>1</v>
      </c>
      <c r="K18" s="150">
        <f t="shared" si="4"/>
        <v>0</v>
      </c>
    </row>
    <row r="19" spans="1:11" s="17" customFormat="1" ht="30" customHeight="1">
      <c r="A19" s="14" t="s">
        <v>576</v>
      </c>
      <c r="B19" s="57" t="s">
        <v>1713</v>
      </c>
      <c r="C19" s="57">
        <f>IF(B19='Scoring Keys'!$B$4,'Scoring Keys'!$D$4,IF(B19='Scoring Keys'!$B$5,'Scoring Keys'!$D$5,IF(B19='Scoring Keys'!$B$6,'Scoring Keys'!$D$6,IF(B19='Scoring Keys'!$B$7,'Scoring Keys'!$D$7,0))))</f>
        <v>0.9</v>
      </c>
      <c r="D19" s="127" t="s">
        <v>1766</v>
      </c>
      <c r="E19" s="57">
        <f>IF(D19='Scoring Keys'!$B$12,'Scoring Keys'!$D$12,IF(D19='Scoring Keys'!$B$13,'Scoring Keys'!$D$13,IF(D19='Scoring Keys'!$B$14,'Scoring Keys'!$D$14,IF(D19='Scoring Keys'!$B$15,'Scoring Keys'!$D$15,IF(D19='Scoring Keys'!$B$16,'Scoring Keys'!$D$16,0)))))</f>
        <v>0</v>
      </c>
      <c r="F19" s="57">
        <f t="shared" si="3"/>
        <v>0</v>
      </c>
      <c r="G19" s="136"/>
      <c r="H19" s="10" t="b">
        <f>OR(AND(C19='Scoring Keys'!$D$4,E19='Scoring Keys'!$D$14),AND(C19='Scoring Keys'!$D$4,E19='Scoring Keys'!$D$16),AND(C19='Scoring Keys'!$D$4,E19='Scoring Keys'!$D$17))</f>
        <v>0</v>
      </c>
      <c r="I19" s="10" t="b">
        <f>NOT(D19='Scoring Keys'!$B$18)</f>
        <v>0</v>
      </c>
      <c r="J19" s="150">
        <f t="shared" si="1"/>
        <v>1</v>
      </c>
      <c r="K19" s="150">
        <f t="shared" si="4"/>
        <v>0</v>
      </c>
    </row>
    <row r="20" spans="1:11" s="17" customFormat="1" ht="15" customHeight="1">
      <c r="A20" s="247" t="s">
        <v>1897</v>
      </c>
      <c r="B20" s="248"/>
      <c r="C20" s="50"/>
      <c r="D20" s="244"/>
      <c r="E20" s="245"/>
      <c r="F20" s="245"/>
      <c r="G20" s="246"/>
    </row>
    <row r="21" spans="1:11" ht="30" customHeight="1">
      <c r="A21" s="14" t="s">
        <v>98</v>
      </c>
      <c r="B21" s="57" t="s">
        <v>1713</v>
      </c>
      <c r="C21" s="57">
        <f>IF(B21='Scoring Keys'!$B$4,'Scoring Keys'!$D$4,IF(B21='Scoring Keys'!$B$5,'Scoring Keys'!$D$5,IF(B21='Scoring Keys'!$B$6,'Scoring Keys'!$D$6,IF(B21='Scoring Keys'!$B$7,'Scoring Keys'!$D$7,0))))</f>
        <v>0.9</v>
      </c>
      <c r="D21" s="127" t="s">
        <v>1766</v>
      </c>
      <c r="E21" s="57">
        <f>IF(D21='Scoring Keys'!$B$12,'Scoring Keys'!$D$12,IF(D21='Scoring Keys'!$B$13,'Scoring Keys'!$D$13,IF(D21='Scoring Keys'!$B$14,'Scoring Keys'!$D$14,IF(D21='Scoring Keys'!$B$15,'Scoring Keys'!$D$15,IF(D21='Scoring Keys'!$B$16,'Scoring Keys'!$D$16,0)))))</f>
        <v>0</v>
      </c>
      <c r="F21" s="57">
        <f t="shared" ref="F21:F35" si="5">C21*E21</f>
        <v>0</v>
      </c>
      <c r="G21" s="136"/>
      <c r="H21" s="10" t="b">
        <f>OR(AND(C21='Scoring Keys'!$D$4,E21='Scoring Keys'!$D$14),AND(C21='Scoring Keys'!$D$4,E21='Scoring Keys'!$D$16),AND(C21='Scoring Keys'!$D$4,E21='Scoring Keys'!$D$17))</f>
        <v>0</v>
      </c>
      <c r="I21" s="10" t="b">
        <f>NOT(D21='Scoring Keys'!$B$18)</f>
        <v>0</v>
      </c>
      <c r="J21" s="150">
        <f t="shared" si="1"/>
        <v>1</v>
      </c>
      <c r="K21" s="150">
        <f t="shared" ref="K21:K35" si="6">IF(AND(H21,(I21)),1,0)</f>
        <v>0</v>
      </c>
    </row>
    <row r="22" spans="1:11" ht="30" customHeight="1">
      <c r="A22" s="15" t="s">
        <v>418</v>
      </c>
      <c r="B22" s="57" t="s">
        <v>1713</v>
      </c>
      <c r="C22" s="57">
        <f>IF(B22='Scoring Keys'!$B$4,'Scoring Keys'!$D$4,IF(B22='Scoring Keys'!$B$5,'Scoring Keys'!$D$5,IF(B22='Scoring Keys'!$B$6,'Scoring Keys'!$D$6,IF(B22='Scoring Keys'!$B$7,'Scoring Keys'!$D$7,0))))</f>
        <v>0.9</v>
      </c>
      <c r="D22" s="127" t="s">
        <v>1766</v>
      </c>
      <c r="E22" s="57">
        <f>IF(D22='Scoring Keys'!$B$12,'Scoring Keys'!$D$12,IF(D22='Scoring Keys'!$B$13,'Scoring Keys'!$D$13,IF(D22='Scoring Keys'!$B$14,'Scoring Keys'!$D$14,IF(D22='Scoring Keys'!$B$15,'Scoring Keys'!$D$15,IF(D22='Scoring Keys'!$B$16,'Scoring Keys'!$D$16,0)))))</f>
        <v>0</v>
      </c>
      <c r="F22" s="57">
        <f t="shared" si="5"/>
        <v>0</v>
      </c>
      <c r="G22" s="136"/>
      <c r="H22" s="10" t="b">
        <f>OR(AND(C22='Scoring Keys'!$D$4,E22='Scoring Keys'!$D$14),AND(C22='Scoring Keys'!$D$4,E22='Scoring Keys'!$D$16),AND(C22='Scoring Keys'!$D$4,E22='Scoring Keys'!$D$17))</f>
        <v>0</v>
      </c>
      <c r="I22" s="10" t="b">
        <f>NOT(D22='Scoring Keys'!$B$18)</f>
        <v>0</v>
      </c>
      <c r="J22" s="150">
        <f t="shared" si="1"/>
        <v>1</v>
      </c>
      <c r="K22" s="150">
        <f t="shared" si="6"/>
        <v>0</v>
      </c>
    </row>
    <row r="23" spans="1:11" ht="30" customHeight="1">
      <c r="A23" s="14" t="s">
        <v>99</v>
      </c>
      <c r="B23" s="57" t="s">
        <v>1713</v>
      </c>
      <c r="C23" s="57">
        <f>IF(B23='Scoring Keys'!$B$4,'Scoring Keys'!$D$4,IF(B23='Scoring Keys'!$B$5,'Scoring Keys'!$D$5,IF(B23='Scoring Keys'!$B$6,'Scoring Keys'!$D$6,IF(B23='Scoring Keys'!$B$7,'Scoring Keys'!$D$7,0))))</f>
        <v>0.9</v>
      </c>
      <c r="D23" s="127" t="s">
        <v>1766</v>
      </c>
      <c r="E23" s="57">
        <f>IF(D23='Scoring Keys'!$B$12,'Scoring Keys'!$D$12,IF(D23='Scoring Keys'!$B$13,'Scoring Keys'!$D$13,IF(D23='Scoring Keys'!$B$14,'Scoring Keys'!$D$14,IF(D23='Scoring Keys'!$B$15,'Scoring Keys'!$D$15,IF(D23='Scoring Keys'!$B$16,'Scoring Keys'!$D$16,0)))))</f>
        <v>0</v>
      </c>
      <c r="F23" s="57">
        <f t="shared" si="5"/>
        <v>0</v>
      </c>
      <c r="G23" s="136"/>
      <c r="H23" s="10" t="b">
        <f>OR(AND(C23='Scoring Keys'!$D$4,E23='Scoring Keys'!$D$14),AND(C23='Scoring Keys'!$D$4,E23='Scoring Keys'!$D$16),AND(C23='Scoring Keys'!$D$4,E23='Scoring Keys'!$D$17))</f>
        <v>0</v>
      </c>
      <c r="I23" s="10" t="b">
        <f>NOT(D23='Scoring Keys'!$B$18)</f>
        <v>0</v>
      </c>
      <c r="J23" s="150">
        <f t="shared" si="1"/>
        <v>1</v>
      </c>
      <c r="K23" s="150">
        <f t="shared" si="6"/>
        <v>0</v>
      </c>
    </row>
    <row r="24" spans="1:11" ht="30" customHeight="1">
      <c r="A24" s="14" t="s">
        <v>100</v>
      </c>
      <c r="B24" s="57" t="s">
        <v>1713</v>
      </c>
      <c r="C24" s="57">
        <f>IF(B24='Scoring Keys'!$B$4,'Scoring Keys'!$D$4,IF(B24='Scoring Keys'!$B$5,'Scoring Keys'!$D$5,IF(B24='Scoring Keys'!$B$6,'Scoring Keys'!$D$6,IF(B24='Scoring Keys'!$B$7,'Scoring Keys'!$D$7,0))))</f>
        <v>0.9</v>
      </c>
      <c r="D24" s="127" t="s">
        <v>1766</v>
      </c>
      <c r="E24" s="57">
        <f>IF(D24='Scoring Keys'!$B$12,'Scoring Keys'!$D$12,IF(D24='Scoring Keys'!$B$13,'Scoring Keys'!$D$13,IF(D24='Scoring Keys'!$B$14,'Scoring Keys'!$D$14,IF(D24='Scoring Keys'!$B$15,'Scoring Keys'!$D$15,IF(D24='Scoring Keys'!$B$16,'Scoring Keys'!$D$16,0)))))</f>
        <v>0</v>
      </c>
      <c r="F24" s="57">
        <f t="shared" si="5"/>
        <v>0</v>
      </c>
      <c r="G24" s="136"/>
      <c r="H24" s="10" t="b">
        <f>OR(AND(C24='Scoring Keys'!$D$4,E24='Scoring Keys'!$D$14),AND(C24='Scoring Keys'!$D$4,E24='Scoring Keys'!$D$16),AND(C24='Scoring Keys'!$D$4,E24='Scoring Keys'!$D$17))</f>
        <v>0</v>
      </c>
      <c r="I24" s="10" t="b">
        <f>NOT(D24='Scoring Keys'!$B$18)</f>
        <v>0</v>
      </c>
      <c r="J24" s="150">
        <f t="shared" si="1"/>
        <v>1</v>
      </c>
      <c r="K24" s="150">
        <f t="shared" si="6"/>
        <v>0</v>
      </c>
    </row>
    <row r="25" spans="1:11" ht="30" customHeight="1">
      <c r="A25" s="15" t="s">
        <v>419</v>
      </c>
      <c r="B25" s="57" t="s">
        <v>1713</v>
      </c>
      <c r="C25" s="57">
        <f>IF(B25='Scoring Keys'!$B$4,'Scoring Keys'!$D$4,IF(B25='Scoring Keys'!$B$5,'Scoring Keys'!$D$5,IF(B25='Scoring Keys'!$B$6,'Scoring Keys'!$D$6,IF(B25='Scoring Keys'!$B$7,'Scoring Keys'!$D$7,0))))</f>
        <v>0.9</v>
      </c>
      <c r="D25" s="127" t="s">
        <v>1766</v>
      </c>
      <c r="E25" s="57">
        <f>IF(D25='Scoring Keys'!$B$12,'Scoring Keys'!$D$12,IF(D25='Scoring Keys'!$B$13,'Scoring Keys'!$D$13,IF(D25='Scoring Keys'!$B$14,'Scoring Keys'!$D$14,IF(D25='Scoring Keys'!$B$15,'Scoring Keys'!$D$15,IF(D25='Scoring Keys'!$B$16,'Scoring Keys'!$D$16,0)))))</f>
        <v>0</v>
      </c>
      <c r="F25" s="57">
        <f t="shared" si="5"/>
        <v>0</v>
      </c>
      <c r="G25" s="136"/>
      <c r="H25" s="10" t="b">
        <f>OR(AND(C25='Scoring Keys'!$D$4,E25='Scoring Keys'!$D$14),AND(C25='Scoring Keys'!$D$4,E25='Scoring Keys'!$D$16),AND(C25='Scoring Keys'!$D$4,E25='Scoring Keys'!$D$17))</f>
        <v>0</v>
      </c>
      <c r="I25" s="10" t="b">
        <f>NOT(D25='Scoring Keys'!$B$18)</f>
        <v>0</v>
      </c>
      <c r="J25" s="150">
        <f t="shared" si="1"/>
        <v>1</v>
      </c>
      <c r="K25" s="150">
        <f t="shared" si="6"/>
        <v>0</v>
      </c>
    </row>
    <row r="26" spans="1:11" ht="34.5" customHeight="1">
      <c r="A26" s="132" t="s">
        <v>1809</v>
      </c>
      <c r="B26" s="57" t="s">
        <v>600</v>
      </c>
      <c r="C26" s="57">
        <f>IF(B26='Scoring Keys'!$B$4,'Scoring Keys'!$D$4,IF(B26='Scoring Keys'!$B$5,'Scoring Keys'!$D$5,IF(B26='Scoring Keys'!$B$6,'Scoring Keys'!$D$6,IF(B26='Scoring Keys'!$B$7,'Scoring Keys'!$D$7,0))))</f>
        <v>1</v>
      </c>
      <c r="D26" s="127" t="s">
        <v>1766</v>
      </c>
      <c r="E26" s="57">
        <f>IF(D26='Scoring Keys'!$B$12,'Scoring Keys'!$D$12,IF(D26='Scoring Keys'!$B$13,'Scoring Keys'!$D$13,IF(D26='Scoring Keys'!$B$14,'Scoring Keys'!$D$14,IF(D26='Scoring Keys'!$B$15,'Scoring Keys'!$D$15,IF(D26='Scoring Keys'!$B$16,'Scoring Keys'!$D$16,0)))))</f>
        <v>0</v>
      </c>
      <c r="F26" s="57">
        <f t="shared" si="5"/>
        <v>0</v>
      </c>
      <c r="G26" s="136"/>
      <c r="H26" s="10" t="b">
        <f>OR(AND(C26='Scoring Keys'!$D$4,E26='Scoring Keys'!$D$14),AND(C26='Scoring Keys'!$D$4,E26='Scoring Keys'!$D$16),AND(C26='Scoring Keys'!$D$4,E26='Scoring Keys'!$D$17))</f>
        <v>1</v>
      </c>
      <c r="I26" s="10" t="b">
        <f>NOT(D26='Scoring Keys'!$B$18)</f>
        <v>0</v>
      </c>
      <c r="J26" s="150">
        <f t="shared" si="1"/>
        <v>1</v>
      </c>
      <c r="K26" s="150">
        <f t="shared" si="6"/>
        <v>0</v>
      </c>
    </row>
    <row r="27" spans="1:11" ht="30" customHeight="1">
      <c r="A27" s="14" t="s">
        <v>101</v>
      </c>
      <c r="B27" s="57" t="s">
        <v>1713</v>
      </c>
      <c r="C27" s="57">
        <f>IF(B27='Scoring Keys'!$B$4,'Scoring Keys'!$D$4,IF(B27='Scoring Keys'!$B$5,'Scoring Keys'!$D$5,IF(B27='Scoring Keys'!$B$6,'Scoring Keys'!$D$6,IF(B27='Scoring Keys'!$B$7,'Scoring Keys'!$D$7,0))))</f>
        <v>0.9</v>
      </c>
      <c r="D27" s="127" t="s">
        <v>1766</v>
      </c>
      <c r="E27" s="57">
        <f>IF(D27='Scoring Keys'!$B$12,'Scoring Keys'!$D$12,IF(D27='Scoring Keys'!$B$13,'Scoring Keys'!$D$13,IF(D27='Scoring Keys'!$B$14,'Scoring Keys'!$D$14,IF(D27='Scoring Keys'!$B$15,'Scoring Keys'!$D$15,IF(D27='Scoring Keys'!$B$16,'Scoring Keys'!$D$16,0)))))</f>
        <v>0</v>
      </c>
      <c r="F27" s="57">
        <f t="shared" si="5"/>
        <v>0</v>
      </c>
      <c r="G27" s="136"/>
      <c r="H27" s="10" t="b">
        <f>OR(AND(C27='Scoring Keys'!$D$4,E27='Scoring Keys'!$D$14),AND(C27='Scoring Keys'!$D$4,E27='Scoring Keys'!$D$16),AND(C27='Scoring Keys'!$D$4,E27='Scoring Keys'!$D$17))</f>
        <v>0</v>
      </c>
      <c r="I27" s="10" t="b">
        <f>NOT(D27='Scoring Keys'!$B$18)</f>
        <v>0</v>
      </c>
      <c r="J27" s="150">
        <f t="shared" si="1"/>
        <v>1</v>
      </c>
      <c r="K27" s="150">
        <f t="shared" si="6"/>
        <v>0</v>
      </c>
    </row>
    <row r="28" spans="1:11" ht="30" customHeight="1">
      <c r="A28" s="11" t="s">
        <v>102</v>
      </c>
      <c r="B28" s="57" t="s">
        <v>1713</v>
      </c>
      <c r="C28" s="57">
        <f>IF(B28='Scoring Keys'!$B$4,'Scoring Keys'!$D$4,IF(B28='Scoring Keys'!$B$5,'Scoring Keys'!$D$5,IF(B28='Scoring Keys'!$B$6,'Scoring Keys'!$D$6,IF(B28='Scoring Keys'!$B$7,'Scoring Keys'!$D$7,0))))</f>
        <v>0.9</v>
      </c>
      <c r="D28" s="127" t="s">
        <v>1766</v>
      </c>
      <c r="E28" s="57">
        <f>IF(D28='Scoring Keys'!$B$12,'Scoring Keys'!$D$12,IF(D28='Scoring Keys'!$B$13,'Scoring Keys'!$D$13,IF(D28='Scoring Keys'!$B$14,'Scoring Keys'!$D$14,IF(D28='Scoring Keys'!$B$15,'Scoring Keys'!$D$15,IF(D28='Scoring Keys'!$B$16,'Scoring Keys'!$D$16,0)))))</f>
        <v>0</v>
      </c>
      <c r="F28" s="57">
        <f t="shared" si="5"/>
        <v>0</v>
      </c>
      <c r="G28" s="136"/>
      <c r="H28" s="10" t="b">
        <f>OR(AND(C28='Scoring Keys'!$D$4,E28='Scoring Keys'!$D$14),AND(C28='Scoring Keys'!$D$4,E28='Scoring Keys'!$D$16),AND(C28='Scoring Keys'!$D$4,E28='Scoring Keys'!$D$17))</f>
        <v>0</v>
      </c>
      <c r="I28" s="10" t="b">
        <f>NOT(D28='Scoring Keys'!$B$18)</f>
        <v>0</v>
      </c>
      <c r="J28" s="150">
        <f t="shared" si="1"/>
        <v>1</v>
      </c>
      <c r="K28" s="150">
        <f t="shared" si="6"/>
        <v>0</v>
      </c>
    </row>
    <row r="29" spans="1:11" ht="30" customHeight="1">
      <c r="A29" s="11" t="s">
        <v>103</v>
      </c>
      <c r="B29" s="57" t="s">
        <v>1713</v>
      </c>
      <c r="C29" s="57">
        <f>IF(B29='Scoring Keys'!$B$4,'Scoring Keys'!$D$4,IF(B29='Scoring Keys'!$B$5,'Scoring Keys'!$D$5,IF(B29='Scoring Keys'!$B$6,'Scoring Keys'!$D$6,IF(B29='Scoring Keys'!$B$7,'Scoring Keys'!$D$7,0))))</f>
        <v>0.9</v>
      </c>
      <c r="D29" s="127" t="s">
        <v>1766</v>
      </c>
      <c r="E29" s="57">
        <f>IF(D29='Scoring Keys'!$B$12,'Scoring Keys'!$D$12,IF(D29='Scoring Keys'!$B$13,'Scoring Keys'!$D$13,IF(D29='Scoring Keys'!$B$14,'Scoring Keys'!$D$14,IF(D29='Scoring Keys'!$B$15,'Scoring Keys'!$D$15,IF(D29='Scoring Keys'!$B$16,'Scoring Keys'!$D$16,0)))))</f>
        <v>0</v>
      </c>
      <c r="F29" s="57">
        <f t="shared" si="5"/>
        <v>0</v>
      </c>
      <c r="G29" s="136"/>
      <c r="H29" s="10" t="b">
        <f>OR(AND(C29='Scoring Keys'!$D$4,E29='Scoring Keys'!$D$14),AND(C29='Scoring Keys'!$D$4,E29='Scoring Keys'!$D$16),AND(C29='Scoring Keys'!$D$4,E29='Scoring Keys'!$D$17))</f>
        <v>0</v>
      </c>
      <c r="I29" s="10" t="b">
        <f>NOT(D29='Scoring Keys'!$B$18)</f>
        <v>0</v>
      </c>
      <c r="J29" s="150">
        <f t="shared" si="1"/>
        <v>1</v>
      </c>
      <c r="K29" s="150">
        <f t="shared" si="6"/>
        <v>0</v>
      </c>
    </row>
    <row r="30" spans="1:11" s="17" customFormat="1" ht="30" customHeight="1">
      <c r="A30" s="11" t="s">
        <v>104</v>
      </c>
      <c r="B30" s="57" t="s">
        <v>1713</v>
      </c>
      <c r="C30" s="57">
        <f>IF(B30='Scoring Keys'!$B$4,'Scoring Keys'!$D$4,IF(B30='Scoring Keys'!$B$5,'Scoring Keys'!$D$5,IF(B30='Scoring Keys'!$B$6,'Scoring Keys'!$D$6,IF(B30='Scoring Keys'!$B$7,'Scoring Keys'!$D$7,0))))</f>
        <v>0.9</v>
      </c>
      <c r="D30" s="127" t="s">
        <v>1766</v>
      </c>
      <c r="E30" s="57">
        <f>IF(D30='Scoring Keys'!$B$12,'Scoring Keys'!$D$12,IF(D30='Scoring Keys'!$B$13,'Scoring Keys'!$D$13,IF(D30='Scoring Keys'!$B$14,'Scoring Keys'!$D$14,IF(D30='Scoring Keys'!$B$15,'Scoring Keys'!$D$15,IF(D30='Scoring Keys'!$B$16,'Scoring Keys'!$D$16,0)))))</f>
        <v>0</v>
      </c>
      <c r="F30" s="57">
        <f t="shared" si="5"/>
        <v>0</v>
      </c>
      <c r="G30" s="136"/>
      <c r="H30" s="10" t="b">
        <f>OR(AND(C30='Scoring Keys'!$D$4,E30='Scoring Keys'!$D$14),AND(C30='Scoring Keys'!$D$4,E30='Scoring Keys'!$D$16),AND(C30='Scoring Keys'!$D$4,E30='Scoring Keys'!$D$17))</f>
        <v>0</v>
      </c>
      <c r="I30" s="10" t="b">
        <f>NOT(D30='Scoring Keys'!$B$18)</f>
        <v>0</v>
      </c>
      <c r="J30" s="150">
        <f t="shared" si="1"/>
        <v>1</v>
      </c>
      <c r="K30" s="150">
        <f t="shared" si="6"/>
        <v>0</v>
      </c>
    </row>
    <row r="31" spans="1:11" ht="30" customHeight="1">
      <c r="A31" s="14" t="s">
        <v>105</v>
      </c>
      <c r="B31" s="57" t="s">
        <v>600</v>
      </c>
      <c r="C31" s="57">
        <f>IF(B31='Scoring Keys'!$B$4,'Scoring Keys'!$D$4,IF(B31='Scoring Keys'!$B$5,'Scoring Keys'!$D$5,IF(B31='Scoring Keys'!$B$6,'Scoring Keys'!$D$6,IF(B31='Scoring Keys'!$B$7,'Scoring Keys'!$D$7,0))))</f>
        <v>1</v>
      </c>
      <c r="D31" s="127" t="s">
        <v>1766</v>
      </c>
      <c r="E31" s="57">
        <f>IF(D31='Scoring Keys'!$B$12,'Scoring Keys'!$D$12,IF(D31='Scoring Keys'!$B$13,'Scoring Keys'!$D$13,IF(D31='Scoring Keys'!$B$14,'Scoring Keys'!$D$14,IF(D31='Scoring Keys'!$B$15,'Scoring Keys'!$D$15,IF(D31='Scoring Keys'!$B$16,'Scoring Keys'!$D$16,0)))))</f>
        <v>0</v>
      </c>
      <c r="F31" s="57">
        <f t="shared" si="5"/>
        <v>0</v>
      </c>
      <c r="G31" s="136"/>
      <c r="H31" s="10" t="b">
        <f>OR(AND(C31='Scoring Keys'!$D$4,E31='Scoring Keys'!$D$14),AND(C31='Scoring Keys'!$D$4,E31='Scoring Keys'!$D$16),AND(C31='Scoring Keys'!$D$4,E31='Scoring Keys'!$D$17))</f>
        <v>1</v>
      </c>
      <c r="I31" s="10" t="b">
        <f>NOT(D31='Scoring Keys'!$B$18)</f>
        <v>0</v>
      </c>
      <c r="J31" s="150">
        <f t="shared" si="1"/>
        <v>1</v>
      </c>
      <c r="K31" s="150">
        <f t="shared" si="6"/>
        <v>0</v>
      </c>
    </row>
    <row r="32" spans="1:11" ht="30" customHeight="1">
      <c r="A32" s="132" t="s">
        <v>1662</v>
      </c>
      <c r="B32" s="57" t="s">
        <v>1713</v>
      </c>
      <c r="C32" s="57">
        <f>IF(B32='Scoring Keys'!$B$4,'Scoring Keys'!$D$4,IF(B32='Scoring Keys'!$B$5,'Scoring Keys'!$D$5,IF(B32='Scoring Keys'!$B$6,'Scoring Keys'!$D$6,IF(B32='Scoring Keys'!$B$7,'Scoring Keys'!$D$7,0))))</f>
        <v>0.9</v>
      </c>
      <c r="D32" s="127" t="s">
        <v>1766</v>
      </c>
      <c r="E32" s="57">
        <f>IF(D32='Scoring Keys'!$B$12,'Scoring Keys'!$D$12,IF(D32='Scoring Keys'!$B$13,'Scoring Keys'!$D$13,IF(D32='Scoring Keys'!$B$14,'Scoring Keys'!$D$14,IF(D32='Scoring Keys'!$B$15,'Scoring Keys'!$D$15,IF(D32='Scoring Keys'!$B$16,'Scoring Keys'!$D$16,0)))))</f>
        <v>0</v>
      </c>
      <c r="F32" s="57">
        <f t="shared" si="5"/>
        <v>0</v>
      </c>
      <c r="G32" s="136"/>
      <c r="H32" s="10" t="b">
        <f>OR(AND(C32='Scoring Keys'!$D$4,E32='Scoring Keys'!$D$14),AND(C32='Scoring Keys'!$D$4,E32='Scoring Keys'!$D$16),AND(C32='Scoring Keys'!$D$4,E32='Scoring Keys'!$D$17))</f>
        <v>0</v>
      </c>
      <c r="I32" s="10" t="b">
        <f>NOT(D32='Scoring Keys'!$B$18)</f>
        <v>0</v>
      </c>
      <c r="J32" s="150">
        <f t="shared" si="1"/>
        <v>1</v>
      </c>
      <c r="K32" s="150">
        <f t="shared" si="6"/>
        <v>0</v>
      </c>
    </row>
    <row r="33" spans="1:11" ht="30" customHeight="1">
      <c r="A33" s="14" t="s">
        <v>106</v>
      </c>
      <c r="B33" s="57" t="s">
        <v>1713</v>
      </c>
      <c r="C33" s="57">
        <f>IF(B33='Scoring Keys'!$B$4,'Scoring Keys'!$D$4,IF(B33='Scoring Keys'!$B$5,'Scoring Keys'!$D$5,IF(B33='Scoring Keys'!$B$6,'Scoring Keys'!$D$6,IF(B33='Scoring Keys'!$B$7,'Scoring Keys'!$D$7,0))))</f>
        <v>0.9</v>
      </c>
      <c r="D33" s="127" t="s">
        <v>1766</v>
      </c>
      <c r="E33" s="57">
        <f>IF(D33='Scoring Keys'!$B$12,'Scoring Keys'!$D$12,IF(D33='Scoring Keys'!$B$13,'Scoring Keys'!$D$13,IF(D33='Scoring Keys'!$B$14,'Scoring Keys'!$D$14,IF(D33='Scoring Keys'!$B$15,'Scoring Keys'!$D$15,IF(D33='Scoring Keys'!$B$16,'Scoring Keys'!$D$16,0)))))</f>
        <v>0</v>
      </c>
      <c r="F33" s="57">
        <f t="shared" si="5"/>
        <v>0</v>
      </c>
      <c r="G33" s="136"/>
      <c r="H33" s="10" t="b">
        <f>OR(AND(C33='Scoring Keys'!$D$4,E33='Scoring Keys'!$D$14),AND(C33='Scoring Keys'!$D$4,E33='Scoring Keys'!$D$16),AND(C33='Scoring Keys'!$D$4,E33='Scoring Keys'!$D$17))</f>
        <v>0</v>
      </c>
      <c r="I33" s="10" t="b">
        <f>NOT(D33='Scoring Keys'!$B$18)</f>
        <v>0</v>
      </c>
      <c r="J33" s="150">
        <f t="shared" si="1"/>
        <v>1</v>
      </c>
      <c r="K33" s="150">
        <f t="shared" si="6"/>
        <v>0</v>
      </c>
    </row>
    <row r="34" spans="1:11" ht="30" customHeight="1">
      <c r="A34" s="14" t="s">
        <v>107</v>
      </c>
      <c r="B34" s="57" t="s">
        <v>1713</v>
      </c>
      <c r="C34" s="57">
        <f>IF(B34='Scoring Keys'!$B$4,'Scoring Keys'!$D$4,IF(B34='Scoring Keys'!$B$5,'Scoring Keys'!$D$5,IF(B34='Scoring Keys'!$B$6,'Scoring Keys'!$D$6,IF(B34='Scoring Keys'!$B$7,'Scoring Keys'!$D$7,0))))</f>
        <v>0.9</v>
      </c>
      <c r="D34" s="127" t="s">
        <v>1766</v>
      </c>
      <c r="E34" s="57">
        <f>IF(D34='Scoring Keys'!$B$12,'Scoring Keys'!$D$12,IF(D34='Scoring Keys'!$B$13,'Scoring Keys'!$D$13,IF(D34='Scoring Keys'!$B$14,'Scoring Keys'!$D$14,IF(D34='Scoring Keys'!$B$15,'Scoring Keys'!$D$15,IF(D34='Scoring Keys'!$B$16,'Scoring Keys'!$D$16,0)))))</f>
        <v>0</v>
      </c>
      <c r="F34" s="57">
        <f t="shared" si="5"/>
        <v>0</v>
      </c>
      <c r="G34" s="136"/>
      <c r="H34" s="10" t="b">
        <f>OR(AND(C34='Scoring Keys'!$D$4,E34='Scoring Keys'!$D$14),AND(C34='Scoring Keys'!$D$4,E34='Scoring Keys'!$D$16),AND(C34='Scoring Keys'!$D$4,E34='Scoring Keys'!$D$17))</f>
        <v>0</v>
      </c>
      <c r="I34" s="10" t="b">
        <f>NOT(D34='Scoring Keys'!$B$18)</f>
        <v>0</v>
      </c>
      <c r="J34" s="150">
        <f t="shared" si="1"/>
        <v>1</v>
      </c>
      <c r="K34" s="150">
        <f t="shared" si="6"/>
        <v>0</v>
      </c>
    </row>
    <row r="35" spans="1:11" ht="30" customHeight="1">
      <c r="A35" s="132" t="s">
        <v>577</v>
      </c>
      <c r="B35" s="57" t="s">
        <v>1713</v>
      </c>
      <c r="C35" s="57">
        <f>IF(B35='Scoring Keys'!$B$4,'Scoring Keys'!$D$4,IF(B35='Scoring Keys'!$B$5,'Scoring Keys'!$D$5,IF(B35='Scoring Keys'!$B$6,'Scoring Keys'!$D$6,IF(B35='Scoring Keys'!$B$7,'Scoring Keys'!$D$7,0))))</f>
        <v>0.9</v>
      </c>
      <c r="D35" s="127" t="s">
        <v>1766</v>
      </c>
      <c r="E35" s="57">
        <f>IF(D35='Scoring Keys'!$B$12,'Scoring Keys'!$D$12,IF(D35='Scoring Keys'!$B$13,'Scoring Keys'!$D$13,IF(D35='Scoring Keys'!$B$14,'Scoring Keys'!$D$14,IF(D35='Scoring Keys'!$B$15,'Scoring Keys'!$D$15,IF(D35='Scoring Keys'!$B$16,'Scoring Keys'!$D$16,0)))))</f>
        <v>0</v>
      </c>
      <c r="F35" s="57">
        <f t="shared" si="5"/>
        <v>0</v>
      </c>
      <c r="G35" s="136"/>
      <c r="H35" s="10" t="b">
        <f>OR(AND(C35='Scoring Keys'!$D$4,E35='Scoring Keys'!$D$14),AND(C35='Scoring Keys'!$D$4,E35='Scoring Keys'!$D$16),AND(C35='Scoring Keys'!$D$4,E35='Scoring Keys'!$D$17))</f>
        <v>0</v>
      </c>
      <c r="I35" s="10" t="b">
        <f>NOT(D35='Scoring Keys'!$B$18)</f>
        <v>0</v>
      </c>
      <c r="J35" s="150">
        <f t="shared" si="1"/>
        <v>1</v>
      </c>
      <c r="K35" s="150">
        <f t="shared" si="6"/>
        <v>0</v>
      </c>
    </row>
  </sheetData>
  <sheetProtection algorithmName="SHA-512" hashValue="k0O+7s61AzWwdzMVbKZ1wy9F61j4YBP8h8/GeAc/LXOvyLd4uMqdJorFr9X2h2+ssqZ6Kiwxwv4f3oRzAldr8Q==" saltValue="aSis9kLaml9szz640VTbAw==" spinCount="100000" sheet="1"/>
  <mergeCells count="8">
    <mergeCell ref="A5:G5"/>
    <mergeCell ref="A9:B9"/>
    <mergeCell ref="A20:B20"/>
    <mergeCell ref="A6:G6"/>
    <mergeCell ref="D7:G7"/>
    <mergeCell ref="A7:C8"/>
    <mergeCell ref="D9:G9"/>
    <mergeCell ref="D20:G20"/>
  </mergeCells>
  <conditionalFormatting sqref="D2">
    <cfRule type="expression" dxfId="57" priority="5">
      <formula>$E$2&gt;0</formula>
    </cfRule>
  </conditionalFormatting>
  <conditionalFormatting sqref="D3">
    <cfRule type="expression" dxfId="56" priority="4">
      <formula>$E$3&gt;0</formula>
    </cfRule>
  </conditionalFormatting>
  <conditionalFormatting sqref="D10 D21:D35">
    <cfRule type="expression" dxfId="55" priority="3">
      <formula>K10=1</formula>
    </cfRule>
  </conditionalFormatting>
  <conditionalFormatting sqref="D11:D19">
    <cfRule type="expression" dxfId="54" priority="2">
      <formula>K11=1</formula>
    </cfRule>
  </conditionalFormatting>
  <hyperlinks>
    <hyperlink ref="G1" location="'Summary Scores'!A1" display="Click Here To Return To Main Page" xr:uid="{00000000-0004-0000-0C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00000000-0002-0000-0C00-000000000000}">
          <x14:formula1>
            <xm:f>'Scoring Keys'!$B$12:$B$18</xm:f>
          </x14:formula1>
          <xm:sqref>D10:D19 D21:D35</xm:sqref>
        </x14:dataValidation>
        <x14:dataValidation type="list" showInputMessage="1" showErrorMessage="1" xr:uid="{00000000-0002-0000-0C00-000001000000}">
          <x14:formula1>
            <xm:f>'Scoring Keys'!$B$4:$B$8</xm:f>
          </x14:formula1>
          <xm:sqref>B10:B19 B21:B35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K54"/>
  <sheetViews>
    <sheetView zoomScaleNormal="100" workbookViewId="0">
      <pane ySplit="8" topLeftCell="A9" activePane="bottomLeft" state="frozen"/>
      <selection activeCell="G1" sqref="G1"/>
      <selection pane="bottomLeft" activeCell="D10" sqref="D10"/>
    </sheetView>
  </sheetViews>
  <sheetFormatPr defaultColWidth="9.140625" defaultRowHeight="12.75"/>
  <cols>
    <col min="1" max="1" width="60.7109375" style="10" customWidth="1"/>
    <col min="2" max="2" width="15.7109375" style="10" customWidth="1"/>
    <col min="3" max="3" width="12.7109375" style="10" hidden="1" customWidth="1"/>
    <col min="4" max="4" width="45.7109375" style="10" customWidth="1"/>
    <col min="5" max="6" width="10.7109375" style="10" customWidth="1"/>
    <col min="7" max="7" width="60.7109375" style="10" customWidth="1"/>
    <col min="8" max="11" width="0" style="10" hidden="1" customWidth="1"/>
    <col min="12" max="16384" width="9.140625" style="10"/>
  </cols>
  <sheetData>
    <row r="1" spans="1:11" s="30" customFormat="1" ht="15.75">
      <c r="A1" s="91" t="s">
        <v>1631</v>
      </c>
      <c r="B1" s="94">
        <f>AVERAGE(C10:C45)</f>
        <v>0.91285714285714248</v>
      </c>
      <c r="D1" s="156" t="s">
        <v>1813</v>
      </c>
      <c r="E1" s="157">
        <f>COUNTIF(F9:F226,"&gt;-.10")</f>
        <v>42</v>
      </c>
      <c r="F1" s="62"/>
      <c r="G1" s="164" t="s">
        <v>1918</v>
      </c>
    </row>
    <row r="2" spans="1:11" s="30" customFormat="1" ht="15.75">
      <c r="A2" s="91" t="s">
        <v>1632</v>
      </c>
      <c r="B2" s="94">
        <f>AVERAGE(E10:E45)</f>
        <v>0</v>
      </c>
      <c r="D2" s="156" t="s">
        <v>1814</v>
      </c>
      <c r="E2" s="157">
        <f>COUNTIF(K10:K471,"1")</f>
        <v>0</v>
      </c>
      <c r="F2" s="62"/>
    </row>
    <row r="3" spans="1:11" s="30" customFormat="1" ht="15.75">
      <c r="A3" s="91" t="s">
        <v>1633</v>
      </c>
      <c r="B3" s="94">
        <f>AVERAGE(F10:F45)</f>
        <v>0</v>
      </c>
      <c r="D3" s="156" t="s">
        <v>1819</v>
      </c>
      <c r="E3" s="157">
        <f>COUNTIF(J10:J471,"1")</f>
        <v>42</v>
      </c>
      <c r="F3" s="62"/>
    </row>
    <row r="4" spans="1:11" s="30" customFormat="1" ht="15.75">
      <c r="A4" s="91" t="s">
        <v>1634</v>
      </c>
      <c r="B4" s="94">
        <f>SUM(F10:F45)</f>
        <v>0</v>
      </c>
      <c r="D4" s="24"/>
      <c r="E4" s="62"/>
      <c r="F4" s="62"/>
    </row>
    <row r="5" spans="1:11" s="18" customFormat="1" ht="20.100000000000001" customHeight="1">
      <c r="A5" s="249" t="s">
        <v>1771</v>
      </c>
      <c r="B5" s="250"/>
      <c r="C5" s="250"/>
      <c r="D5" s="250"/>
      <c r="E5" s="250"/>
      <c r="F5" s="250"/>
      <c r="G5" s="250"/>
    </row>
    <row r="6" spans="1:11" s="18" customFormat="1" ht="50.1" customHeight="1">
      <c r="A6" s="254" t="s">
        <v>598</v>
      </c>
      <c r="B6" s="255"/>
      <c r="C6" s="255"/>
      <c r="D6" s="255"/>
      <c r="E6" s="255"/>
      <c r="F6" s="255"/>
      <c r="G6" s="255"/>
    </row>
    <row r="7" spans="1:11" s="18" customFormat="1" ht="18.75" customHeight="1">
      <c r="A7" s="252" t="s">
        <v>1770</v>
      </c>
      <c r="B7" s="287"/>
      <c r="C7" s="65"/>
      <c r="D7" s="257" t="s">
        <v>417</v>
      </c>
      <c r="E7" s="258"/>
      <c r="F7" s="258"/>
      <c r="G7" s="259"/>
    </row>
    <row r="8" spans="1:11" s="18" customFormat="1" ht="75" customHeight="1">
      <c r="A8" s="288"/>
      <c r="B8" s="290"/>
      <c r="C8" s="64"/>
      <c r="D8" s="35" t="s">
        <v>1571</v>
      </c>
      <c r="E8" s="49" t="s">
        <v>1574</v>
      </c>
      <c r="F8" s="35" t="s">
        <v>1570</v>
      </c>
      <c r="G8" s="35" t="s">
        <v>580</v>
      </c>
    </row>
    <row r="9" spans="1:11" s="16" customFormat="1" ht="15" customHeight="1">
      <c r="A9" s="247" t="s">
        <v>1898</v>
      </c>
      <c r="B9" s="248"/>
      <c r="C9" s="50" t="s">
        <v>1573</v>
      </c>
      <c r="D9" s="51"/>
      <c r="E9" s="52"/>
      <c r="F9" s="52"/>
      <c r="G9" s="53"/>
    </row>
    <row r="10" spans="1:11" ht="30" customHeight="1">
      <c r="A10" s="14" t="s">
        <v>420</v>
      </c>
      <c r="B10" s="57" t="s">
        <v>1713</v>
      </c>
      <c r="C10" s="57">
        <f>IF(B10='Scoring Keys'!$B$4,'Scoring Keys'!$D$4,IF(B10='Scoring Keys'!$B$5,'Scoring Keys'!$D$5,IF(B10='Scoring Keys'!$B$6,'Scoring Keys'!$D$6,IF(B10='Scoring Keys'!$B$7,'Scoring Keys'!$D$7,0))))</f>
        <v>0.9</v>
      </c>
      <c r="D10" s="127" t="s">
        <v>1766</v>
      </c>
      <c r="E10" s="57">
        <f>IF(D10='Scoring Keys'!$B$12,'Scoring Keys'!$D$12,IF(D10='Scoring Keys'!$B$13,'Scoring Keys'!$D$13,IF(D10='Scoring Keys'!$B$14,'Scoring Keys'!$D$14,IF(D10='Scoring Keys'!$B$15,'Scoring Keys'!$D$15,IF(D10='Scoring Keys'!$B$16,'Scoring Keys'!$D$16,0)))))</f>
        <v>0</v>
      </c>
      <c r="F10" s="57">
        <f t="shared" ref="F10" si="0">C10*E10</f>
        <v>0</v>
      </c>
      <c r="G10" s="136"/>
      <c r="H10" s="10" t="b">
        <f>OR(AND(C10='Scoring Keys'!$D$4,E10='Scoring Keys'!$D$14),AND(C10='Scoring Keys'!$D$4,E10='Scoring Keys'!$D$16),AND(C10='Scoring Keys'!$D$4,E10='Scoring Keys'!$D$17))</f>
        <v>0</v>
      </c>
      <c r="I10" s="10" t="b">
        <f>NOT(D10='Scoring Keys'!$B$18)</f>
        <v>0</v>
      </c>
      <c r="J10" s="150">
        <f t="shared" ref="J10:J53" si="1">IF(I10,0,1)</f>
        <v>1</v>
      </c>
      <c r="K10" s="150">
        <f t="shared" ref="K10" si="2">IF(AND(H10,(I10)),1,0)</f>
        <v>0</v>
      </c>
    </row>
    <row r="11" spans="1:11" ht="30" customHeight="1">
      <c r="A11" s="14" t="s">
        <v>108</v>
      </c>
      <c r="B11" s="57" t="s">
        <v>1713</v>
      </c>
      <c r="C11" s="57">
        <f>IF(B11='Scoring Keys'!$B$4,'Scoring Keys'!$D$4,IF(B11='Scoring Keys'!$B$5,'Scoring Keys'!$D$5,IF(B11='Scoring Keys'!$B$6,'Scoring Keys'!$D$6,IF(B11='Scoring Keys'!$B$7,'Scoring Keys'!$D$7,0))))</f>
        <v>0.9</v>
      </c>
      <c r="D11" s="127" t="s">
        <v>1766</v>
      </c>
      <c r="E11" s="57">
        <f>IF(D11='Scoring Keys'!$B$12,'Scoring Keys'!$D$12,IF(D11='Scoring Keys'!$B$13,'Scoring Keys'!$D$13,IF(D11='Scoring Keys'!$B$14,'Scoring Keys'!$D$14,IF(D11='Scoring Keys'!$B$15,'Scoring Keys'!$D$15,IF(D11='Scoring Keys'!$B$16,'Scoring Keys'!$D$16,0)))))</f>
        <v>0</v>
      </c>
      <c r="F11" s="57">
        <f t="shared" ref="F11:F32" si="3">C11*E11</f>
        <v>0</v>
      </c>
      <c r="G11" s="136"/>
      <c r="H11" s="10" t="b">
        <f>OR(AND(C11='Scoring Keys'!$D$4,E11='Scoring Keys'!$D$14),AND(C11='Scoring Keys'!$D$4,E11='Scoring Keys'!$D$16),AND(C11='Scoring Keys'!$D$4,E11='Scoring Keys'!$D$17))</f>
        <v>0</v>
      </c>
      <c r="I11" s="10" t="b">
        <f>NOT(D11='Scoring Keys'!$B$18)</f>
        <v>0</v>
      </c>
      <c r="J11" s="150">
        <f t="shared" si="1"/>
        <v>1</v>
      </c>
      <c r="K11" s="150">
        <f t="shared" ref="K11:K32" si="4">IF(AND(H11,(I11)),1,0)</f>
        <v>0</v>
      </c>
    </row>
    <row r="12" spans="1:11" ht="30" customHeight="1">
      <c r="A12" s="14" t="s">
        <v>109</v>
      </c>
      <c r="B12" s="57" t="s">
        <v>1713</v>
      </c>
      <c r="C12" s="57">
        <f>IF(B12='Scoring Keys'!$B$4,'Scoring Keys'!$D$4,IF(B12='Scoring Keys'!$B$5,'Scoring Keys'!$D$5,IF(B12='Scoring Keys'!$B$6,'Scoring Keys'!$D$6,IF(B12='Scoring Keys'!$B$7,'Scoring Keys'!$D$7,0))))</f>
        <v>0.9</v>
      </c>
      <c r="D12" s="127" t="s">
        <v>1766</v>
      </c>
      <c r="E12" s="57">
        <f>IF(D12='Scoring Keys'!$B$12,'Scoring Keys'!$D$12,IF(D12='Scoring Keys'!$B$13,'Scoring Keys'!$D$13,IF(D12='Scoring Keys'!$B$14,'Scoring Keys'!$D$14,IF(D12='Scoring Keys'!$B$15,'Scoring Keys'!$D$15,IF(D12='Scoring Keys'!$B$16,'Scoring Keys'!$D$16,0)))))</f>
        <v>0</v>
      </c>
      <c r="F12" s="57">
        <f t="shared" si="3"/>
        <v>0</v>
      </c>
      <c r="G12" s="136"/>
      <c r="H12" s="10" t="b">
        <f>OR(AND(C12='Scoring Keys'!$D$4,E12='Scoring Keys'!$D$14),AND(C12='Scoring Keys'!$D$4,E12='Scoring Keys'!$D$16),AND(C12='Scoring Keys'!$D$4,E12='Scoring Keys'!$D$17))</f>
        <v>0</v>
      </c>
      <c r="I12" s="10" t="b">
        <f>NOT(D12='Scoring Keys'!$B$18)</f>
        <v>0</v>
      </c>
      <c r="J12" s="150">
        <f t="shared" si="1"/>
        <v>1</v>
      </c>
      <c r="K12" s="150">
        <f t="shared" si="4"/>
        <v>0</v>
      </c>
    </row>
    <row r="13" spans="1:11" ht="30" customHeight="1">
      <c r="A13" s="14" t="s">
        <v>110</v>
      </c>
      <c r="B13" s="57" t="s">
        <v>1713</v>
      </c>
      <c r="C13" s="57">
        <f>IF(B13='Scoring Keys'!$B$4,'Scoring Keys'!$D$4,IF(B13='Scoring Keys'!$B$5,'Scoring Keys'!$D$5,IF(B13='Scoring Keys'!$B$6,'Scoring Keys'!$D$6,IF(B13='Scoring Keys'!$B$7,'Scoring Keys'!$D$7,0))))</f>
        <v>0.9</v>
      </c>
      <c r="D13" s="127" t="s">
        <v>1766</v>
      </c>
      <c r="E13" s="57">
        <f>IF(D13='Scoring Keys'!$B$12,'Scoring Keys'!$D$12,IF(D13='Scoring Keys'!$B$13,'Scoring Keys'!$D$13,IF(D13='Scoring Keys'!$B$14,'Scoring Keys'!$D$14,IF(D13='Scoring Keys'!$B$15,'Scoring Keys'!$D$15,IF(D13='Scoring Keys'!$B$16,'Scoring Keys'!$D$16,0)))))</f>
        <v>0</v>
      </c>
      <c r="F13" s="57">
        <f t="shared" si="3"/>
        <v>0</v>
      </c>
      <c r="G13" s="136"/>
      <c r="H13" s="10" t="b">
        <f>OR(AND(C13='Scoring Keys'!$D$4,E13='Scoring Keys'!$D$14),AND(C13='Scoring Keys'!$D$4,E13='Scoring Keys'!$D$16),AND(C13='Scoring Keys'!$D$4,E13='Scoring Keys'!$D$17))</f>
        <v>0</v>
      </c>
      <c r="I13" s="10" t="b">
        <f>NOT(D13='Scoring Keys'!$B$18)</f>
        <v>0</v>
      </c>
      <c r="J13" s="150">
        <f t="shared" si="1"/>
        <v>1</v>
      </c>
      <c r="K13" s="150">
        <f t="shared" si="4"/>
        <v>0</v>
      </c>
    </row>
    <row r="14" spans="1:11" ht="30" customHeight="1">
      <c r="A14" s="14" t="s">
        <v>421</v>
      </c>
      <c r="B14" s="57" t="s">
        <v>1713</v>
      </c>
      <c r="C14" s="57">
        <f>IF(B14='Scoring Keys'!$B$4,'Scoring Keys'!$D$4,IF(B14='Scoring Keys'!$B$5,'Scoring Keys'!$D$5,IF(B14='Scoring Keys'!$B$6,'Scoring Keys'!$D$6,IF(B14='Scoring Keys'!$B$7,'Scoring Keys'!$D$7,0))))</f>
        <v>0.9</v>
      </c>
      <c r="D14" s="127" t="s">
        <v>1766</v>
      </c>
      <c r="E14" s="57">
        <f>IF(D14='Scoring Keys'!$B$12,'Scoring Keys'!$D$12,IF(D14='Scoring Keys'!$B$13,'Scoring Keys'!$D$13,IF(D14='Scoring Keys'!$B$14,'Scoring Keys'!$D$14,IF(D14='Scoring Keys'!$B$15,'Scoring Keys'!$D$15,IF(D14='Scoring Keys'!$B$16,'Scoring Keys'!$D$16,0)))))</f>
        <v>0</v>
      </c>
      <c r="F14" s="57">
        <f t="shared" si="3"/>
        <v>0</v>
      </c>
      <c r="G14" s="136"/>
      <c r="H14" s="10" t="b">
        <f>OR(AND(C14='Scoring Keys'!$D$4,E14='Scoring Keys'!$D$14),AND(C14='Scoring Keys'!$D$4,E14='Scoring Keys'!$D$16),AND(C14='Scoring Keys'!$D$4,E14='Scoring Keys'!$D$17))</f>
        <v>0</v>
      </c>
      <c r="I14" s="10" t="b">
        <f>NOT(D14='Scoring Keys'!$B$18)</f>
        <v>0</v>
      </c>
      <c r="J14" s="150">
        <f t="shared" si="1"/>
        <v>1</v>
      </c>
      <c r="K14" s="150">
        <f t="shared" si="4"/>
        <v>0</v>
      </c>
    </row>
    <row r="15" spans="1:11" ht="30" customHeight="1">
      <c r="A15" s="126" t="s">
        <v>111</v>
      </c>
      <c r="B15" s="57" t="s">
        <v>1713</v>
      </c>
      <c r="C15" s="57">
        <f>IF(B15='Scoring Keys'!$B$4,'Scoring Keys'!$D$4,IF(B15='Scoring Keys'!$B$5,'Scoring Keys'!$D$5,IF(B15='Scoring Keys'!$B$6,'Scoring Keys'!$D$6,IF(B15='Scoring Keys'!$B$7,'Scoring Keys'!$D$7,0))))</f>
        <v>0.9</v>
      </c>
      <c r="D15" s="127" t="s">
        <v>1766</v>
      </c>
      <c r="E15" s="57">
        <f>IF(D15='Scoring Keys'!$B$12,'Scoring Keys'!$D$12,IF(D15='Scoring Keys'!$B$13,'Scoring Keys'!$D$13,IF(D15='Scoring Keys'!$B$14,'Scoring Keys'!$D$14,IF(D15='Scoring Keys'!$B$15,'Scoring Keys'!$D$15,IF(D15='Scoring Keys'!$B$16,'Scoring Keys'!$D$16,0)))))</f>
        <v>0</v>
      </c>
      <c r="F15" s="57">
        <f t="shared" si="3"/>
        <v>0</v>
      </c>
      <c r="G15" s="136"/>
      <c r="H15" s="10" t="b">
        <f>OR(AND(C15='Scoring Keys'!$D$4,E15='Scoring Keys'!$D$14),AND(C15='Scoring Keys'!$D$4,E15='Scoring Keys'!$D$16),AND(C15='Scoring Keys'!$D$4,E15='Scoring Keys'!$D$17))</f>
        <v>0</v>
      </c>
      <c r="I15" s="10" t="b">
        <f>NOT(D15='Scoring Keys'!$B$18)</f>
        <v>0</v>
      </c>
      <c r="J15" s="150">
        <f t="shared" si="1"/>
        <v>1</v>
      </c>
      <c r="K15" s="150">
        <f t="shared" si="4"/>
        <v>0</v>
      </c>
    </row>
    <row r="16" spans="1:11" ht="30" customHeight="1">
      <c r="A16" s="126" t="s">
        <v>112</v>
      </c>
      <c r="B16" s="57" t="s">
        <v>1713</v>
      </c>
      <c r="C16" s="57">
        <f>IF(B16='Scoring Keys'!$B$4,'Scoring Keys'!$D$4,IF(B16='Scoring Keys'!$B$5,'Scoring Keys'!$D$5,IF(B16='Scoring Keys'!$B$6,'Scoring Keys'!$D$6,IF(B16='Scoring Keys'!$B$7,'Scoring Keys'!$D$7,0))))</f>
        <v>0.9</v>
      </c>
      <c r="D16" s="127" t="s">
        <v>1766</v>
      </c>
      <c r="E16" s="57">
        <f>IF(D16='Scoring Keys'!$B$12,'Scoring Keys'!$D$12,IF(D16='Scoring Keys'!$B$13,'Scoring Keys'!$D$13,IF(D16='Scoring Keys'!$B$14,'Scoring Keys'!$D$14,IF(D16='Scoring Keys'!$B$15,'Scoring Keys'!$D$15,IF(D16='Scoring Keys'!$B$16,'Scoring Keys'!$D$16,0)))))</f>
        <v>0</v>
      </c>
      <c r="F16" s="57">
        <f t="shared" si="3"/>
        <v>0</v>
      </c>
      <c r="G16" s="136"/>
      <c r="H16" s="10" t="b">
        <f>OR(AND(C16='Scoring Keys'!$D$4,E16='Scoring Keys'!$D$14),AND(C16='Scoring Keys'!$D$4,E16='Scoring Keys'!$D$16),AND(C16='Scoring Keys'!$D$4,E16='Scoring Keys'!$D$17))</f>
        <v>0</v>
      </c>
      <c r="I16" s="10" t="b">
        <f>NOT(D16='Scoring Keys'!$B$18)</f>
        <v>0</v>
      </c>
      <c r="J16" s="150">
        <f t="shared" si="1"/>
        <v>1</v>
      </c>
      <c r="K16" s="150">
        <f t="shared" si="4"/>
        <v>0</v>
      </c>
    </row>
    <row r="17" spans="1:11" ht="30" customHeight="1">
      <c r="A17" s="126" t="s">
        <v>113</v>
      </c>
      <c r="B17" s="57" t="s">
        <v>1713</v>
      </c>
      <c r="C17" s="57">
        <f>IF(B17='Scoring Keys'!$B$4,'Scoring Keys'!$D$4,IF(B17='Scoring Keys'!$B$5,'Scoring Keys'!$D$5,IF(B17='Scoring Keys'!$B$6,'Scoring Keys'!$D$6,IF(B17='Scoring Keys'!$B$7,'Scoring Keys'!$D$7,0))))</f>
        <v>0.9</v>
      </c>
      <c r="D17" s="127" t="s">
        <v>1766</v>
      </c>
      <c r="E17" s="57">
        <f>IF(D17='Scoring Keys'!$B$12,'Scoring Keys'!$D$12,IF(D17='Scoring Keys'!$B$13,'Scoring Keys'!$D$13,IF(D17='Scoring Keys'!$B$14,'Scoring Keys'!$D$14,IF(D17='Scoring Keys'!$B$15,'Scoring Keys'!$D$15,IF(D17='Scoring Keys'!$B$16,'Scoring Keys'!$D$16,0)))))</f>
        <v>0</v>
      </c>
      <c r="F17" s="57">
        <f t="shared" si="3"/>
        <v>0</v>
      </c>
      <c r="G17" s="136"/>
      <c r="H17" s="10" t="b">
        <f>OR(AND(C17='Scoring Keys'!$D$4,E17='Scoring Keys'!$D$14),AND(C17='Scoring Keys'!$D$4,E17='Scoring Keys'!$D$16),AND(C17='Scoring Keys'!$D$4,E17='Scoring Keys'!$D$17))</f>
        <v>0</v>
      </c>
      <c r="I17" s="10" t="b">
        <f>NOT(D17='Scoring Keys'!$B$18)</f>
        <v>0</v>
      </c>
      <c r="J17" s="150">
        <f t="shared" si="1"/>
        <v>1</v>
      </c>
      <c r="K17" s="150">
        <f t="shared" si="4"/>
        <v>0</v>
      </c>
    </row>
    <row r="18" spans="1:11" ht="30" customHeight="1">
      <c r="A18" s="126" t="s">
        <v>114</v>
      </c>
      <c r="B18" s="57" t="s">
        <v>1713</v>
      </c>
      <c r="C18" s="57">
        <f>IF(B18='Scoring Keys'!$B$4,'Scoring Keys'!$D$4,IF(B18='Scoring Keys'!$B$5,'Scoring Keys'!$D$5,IF(B18='Scoring Keys'!$B$6,'Scoring Keys'!$D$6,IF(B18='Scoring Keys'!$B$7,'Scoring Keys'!$D$7,0))))</f>
        <v>0.9</v>
      </c>
      <c r="D18" s="127" t="s">
        <v>1766</v>
      </c>
      <c r="E18" s="57">
        <f>IF(D18='Scoring Keys'!$B$12,'Scoring Keys'!$D$12,IF(D18='Scoring Keys'!$B$13,'Scoring Keys'!$D$13,IF(D18='Scoring Keys'!$B$14,'Scoring Keys'!$D$14,IF(D18='Scoring Keys'!$B$15,'Scoring Keys'!$D$15,IF(D18='Scoring Keys'!$B$16,'Scoring Keys'!$D$16,0)))))</f>
        <v>0</v>
      </c>
      <c r="F18" s="57">
        <f t="shared" si="3"/>
        <v>0</v>
      </c>
      <c r="G18" s="136"/>
      <c r="H18" s="10" t="b">
        <f>OR(AND(C18='Scoring Keys'!$D$4,E18='Scoring Keys'!$D$14),AND(C18='Scoring Keys'!$D$4,E18='Scoring Keys'!$D$16),AND(C18='Scoring Keys'!$D$4,E18='Scoring Keys'!$D$17))</f>
        <v>0</v>
      </c>
      <c r="I18" s="10" t="b">
        <f>NOT(D18='Scoring Keys'!$B$18)</f>
        <v>0</v>
      </c>
      <c r="J18" s="150">
        <f t="shared" si="1"/>
        <v>1</v>
      </c>
      <c r="K18" s="150">
        <f t="shared" si="4"/>
        <v>0</v>
      </c>
    </row>
    <row r="19" spans="1:11" ht="30" customHeight="1">
      <c r="A19" s="126" t="s">
        <v>115</v>
      </c>
      <c r="B19" s="57" t="s">
        <v>1713</v>
      </c>
      <c r="C19" s="57">
        <f>IF(B19='Scoring Keys'!$B$4,'Scoring Keys'!$D$4,IF(B19='Scoring Keys'!$B$5,'Scoring Keys'!$D$5,IF(B19='Scoring Keys'!$B$6,'Scoring Keys'!$D$6,IF(B19='Scoring Keys'!$B$7,'Scoring Keys'!$D$7,0))))</f>
        <v>0.9</v>
      </c>
      <c r="D19" s="127" t="s">
        <v>1766</v>
      </c>
      <c r="E19" s="57">
        <f>IF(D19='Scoring Keys'!$B$12,'Scoring Keys'!$D$12,IF(D19='Scoring Keys'!$B$13,'Scoring Keys'!$D$13,IF(D19='Scoring Keys'!$B$14,'Scoring Keys'!$D$14,IF(D19='Scoring Keys'!$B$15,'Scoring Keys'!$D$15,IF(D19='Scoring Keys'!$B$16,'Scoring Keys'!$D$16,0)))))</f>
        <v>0</v>
      </c>
      <c r="F19" s="57">
        <f t="shared" si="3"/>
        <v>0</v>
      </c>
      <c r="G19" s="136"/>
      <c r="H19" s="10" t="b">
        <f>OR(AND(C19='Scoring Keys'!$D$4,E19='Scoring Keys'!$D$14),AND(C19='Scoring Keys'!$D$4,E19='Scoring Keys'!$D$16),AND(C19='Scoring Keys'!$D$4,E19='Scoring Keys'!$D$17))</f>
        <v>0</v>
      </c>
      <c r="I19" s="10" t="b">
        <f>NOT(D19='Scoring Keys'!$B$18)</f>
        <v>0</v>
      </c>
      <c r="J19" s="150">
        <f t="shared" si="1"/>
        <v>1</v>
      </c>
      <c r="K19" s="150">
        <f t="shared" si="4"/>
        <v>0</v>
      </c>
    </row>
    <row r="20" spans="1:11" ht="30" customHeight="1">
      <c r="A20" s="126" t="s">
        <v>116</v>
      </c>
      <c r="B20" s="57" t="s">
        <v>1711</v>
      </c>
      <c r="C20" s="57">
        <f>IF(B20='Scoring Keys'!$B$4,'Scoring Keys'!$D$4,IF(B20='Scoring Keys'!$B$5,'Scoring Keys'!$D$5,IF(B20='Scoring Keys'!$B$6,'Scoring Keys'!$D$6,IF(B20='Scoring Keys'!$B$7,'Scoring Keys'!$D$7,0))))</f>
        <v>0.65</v>
      </c>
      <c r="D20" s="127" t="s">
        <v>1766</v>
      </c>
      <c r="E20" s="57">
        <f>IF(D20='Scoring Keys'!$B$12,'Scoring Keys'!$D$12,IF(D20='Scoring Keys'!$B$13,'Scoring Keys'!$D$13,IF(D20='Scoring Keys'!$B$14,'Scoring Keys'!$D$14,IF(D20='Scoring Keys'!$B$15,'Scoring Keys'!$D$15,IF(D20='Scoring Keys'!$B$16,'Scoring Keys'!$D$16,0)))))</f>
        <v>0</v>
      </c>
      <c r="F20" s="57">
        <f t="shared" si="3"/>
        <v>0</v>
      </c>
      <c r="G20" s="136"/>
      <c r="H20" s="10" t="b">
        <f>OR(AND(C20='Scoring Keys'!$D$4,E20='Scoring Keys'!$D$14),AND(C20='Scoring Keys'!$D$4,E20='Scoring Keys'!$D$16),AND(C20='Scoring Keys'!$D$4,E20='Scoring Keys'!$D$17))</f>
        <v>0</v>
      </c>
      <c r="I20" s="10" t="b">
        <f>NOT(D20='Scoring Keys'!$B$18)</f>
        <v>0</v>
      </c>
      <c r="J20" s="150">
        <f t="shared" si="1"/>
        <v>1</v>
      </c>
      <c r="K20" s="150">
        <f t="shared" si="4"/>
        <v>0</v>
      </c>
    </row>
    <row r="21" spans="1:11" ht="30" customHeight="1">
      <c r="A21" s="126" t="s">
        <v>117</v>
      </c>
      <c r="B21" s="57" t="s">
        <v>600</v>
      </c>
      <c r="C21" s="57">
        <f>IF(B21='Scoring Keys'!$B$4,'Scoring Keys'!$D$4,IF(B21='Scoring Keys'!$B$5,'Scoring Keys'!$D$5,IF(B21='Scoring Keys'!$B$6,'Scoring Keys'!$D$6,IF(B21='Scoring Keys'!$B$7,'Scoring Keys'!$D$7,0))))</f>
        <v>1</v>
      </c>
      <c r="D21" s="127" t="s">
        <v>1766</v>
      </c>
      <c r="E21" s="57">
        <f>IF(D21='Scoring Keys'!$B$12,'Scoring Keys'!$D$12,IF(D21='Scoring Keys'!$B$13,'Scoring Keys'!$D$13,IF(D21='Scoring Keys'!$B$14,'Scoring Keys'!$D$14,IF(D21='Scoring Keys'!$B$15,'Scoring Keys'!$D$15,IF(D21='Scoring Keys'!$B$16,'Scoring Keys'!$D$16,0)))))</f>
        <v>0</v>
      </c>
      <c r="F21" s="57">
        <f t="shared" si="3"/>
        <v>0</v>
      </c>
      <c r="G21" s="136"/>
      <c r="H21" s="10" t="b">
        <f>OR(AND(C21='Scoring Keys'!$D$4,E21='Scoring Keys'!$D$14),AND(C21='Scoring Keys'!$D$4,E21='Scoring Keys'!$D$16),AND(C21='Scoring Keys'!$D$4,E21='Scoring Keys'!$D$17))</f>
        <v>1</v>
      </c>
      <c r="I21" s="10" t="b">
        <f>NOT(D21='Scoring Keys'!$B$18)</f>
        <v>0</v>
      </c>
      <c r="J21" s="150">
        <f t="shared" si="1"/>
        <v>1</v>
      </c>
      <c r="K21" s="150">
        <f t="shared" si="4"/>
        <v>0</v>
      </c>
    </row>
    <row r="22" spans="1:11" ht="30" customHeight="1">
      <c r="A22" s="126" t="s">
        <v>118</v>
      </c>
      <c r="B22" s="57" t="s">
        <v>1713</v>
      </c>
      <c r="C22" s="57">
        <f>IF(B22='Scoring Keys'!$B$4,'Scoring Keys'!$D$4,IF(B22='Scoring Keys'!$B$5,'Scoring Keys'!$D$5,IF(B22='Scoring Keys'!$B$6,'Scoring Keys'!$D$6,IF(B22='Scoring Keys'!$B$7,'Scoring Keys'!$D$7,0))))</f>
        <v>0.9</v>
      </c>
      <c r="D22" s="127" t="s">
        <v>1766</v>
      </c>
      <c r="E22" s="57">
        <f>IF(D22='Scoring Keys'!$B$12,'Scoring Keys'!$D$12,IF(D22='Scoring Keys'!$B$13,'Scoring Keys'!$D$13,IF(D22='Scoring Keys'!$B$14,'Scoring Keys'!$D$14,IF(D22='Scoring Keys'!$B$15,'Scoring Keys'!$D$15,IF(D22='Scoring Keys'!$B$16,'Scoring Keys'!$D$16,0)))))</f>
        <v>0</v>
      </c>
      <c r="F22" s="57">
        <f t="shared" si="3"/>
        <v>0</v>
      </c>
      <c r="G22" s="136"/>
      <c r="H22" s="10" t="b">
        <f>OR(AND(C22='Scoring Keys'!$D$4,E22='Scoring Keys'!$D$14),AND(C22='Scoring Keys'!$D$4,E22='Scoring Keys'!$D$16),AND(C22='Scoring Keys'!$D$4,E22='Scoring Keys'!$D$17))</f>
        <v>0</v>
      </c>
      <c r="I22" s="10" t="b">
        <f>NOT(D22='Scoring Keys'!$B$18)</f>
        <v>0</v>
      </c>
      <c r="J22" s="150">
        <f t="shared" si="1"/>
        <v>1</v>
      </c>
      <c r="K22" s="150">
        <f t="shared" si="4"/>
        <v>0</v>
      </c>
    </row>
    <row r="23" spans="1:11" ht="30" customHeight="1">
      <c r="A23" s="126" t="s">
        <v>119</v>
      </c>
      <c r="B23" s="57" t="s">
        <v>1713</v>
      </c>
      <c r="C23" s="57">
        <f>IF(B23='Scoring Keys'!$B$4,'Scoring Keys'!$D$4,IF(B23='Scoring Keys'!$B$5,'Scoring Keys'!$D$5,IF(B23='Scoring Keys'!$B$6,'Scoring Keys'!$D$6,IF(B23='Scoring Keys'!$B$7,'Scoring Keys'!$D$7,0))))</f>
        <v>0.9</v>
      </c>
      <c r="D23" s="127" t="s">
        <v>1766</v>
      </c>
      <c r="E23" s="57">
        <f>IF(D23='Scoring Keys'!$B$12,'Scoring Keys'!$D$12,IF(D23='Scoring Keys'!$B$13,'Scoring Keys'!$D$13,IF(D23='Scoring Keys'!$B$14,'Scoring Keys'!$D$14,IF(D23='Scoring Keys'!$B$15,'Scoring Keys'!$D$15,IF(D23='Scoring Keys'!$B$16,'Scoring Keys'!$D$16,0)))))</f>
        <v>0</v>
      </c>
      <c r="F23" s="57">
        <f t="shared" si="3"/>
        <v>0</v>
      </c>
      <c r="G23" s="136"/>
      <c r="H23" s="10" t="b">
        <f>OR(AND(C23='Scoring Keys'!$D$4,E23='Scoring Keys'!$D$14),AND(C23='Scoring Keys'!$D$4,E23='Scoring Keys'!$D$16),AND(C23='Scoring Keys'!$D$4,E23='Scoring Keys'!$D$17))</f>
        <v>0</v>
      </c>
      <c r="I23" s="10" t="b">
        <f>NOT(D23='Scoring Keys'!$B$18)</f>
        <v>0</v>
      </c>
      <c r="J23" s="150">
        <f t="shared" si="1"/>
        <v>1</v>
      </c>
      <c r="K23" s="150">
        <f t="shared" si="4"/>
        <v>0</v>
      </c>
    </row>
    <row r="24" spans="1:11" ht="30" customHeight="1">
      <c r="A24" s="126" t="s">
        <v>120</v>
      </c>
      <c r="B24" s="57" t="s">
        <v>1713</v>
      </c>
      <c r="C24" s="57">
        <f>IF(B24='Scoring Keys'!$B$4,'Scoring Keys'!$D$4,IF(B24='Scoring Keys'!$B$5,'Scoring Keys'!$D$5,IF(B24='Scoring Keys'!$B$6,'Scoring Keys'!$D$6,IF(B24='Scoring Keys'!$B$7,'Scoring Keys'!$D$7,0))))</f>
        <v>0.9</v>
      </c>
      <c r="D24" s="127" t="s">
        <v>1766</v>
      </c>
      <c r="E24" s="57">
        <f>IF(D24='Scoring Keys'!$B$12,'Scoring Keys'!$D$12,IF(D24='Scoring Keys'!$B$13,'Scoring Keys'!$D$13,IF(D24='Scoring Keys'!$B$14,'Scoring Keys'!$D$14,IF(D24='Scoring Keys'!$B$15,'Scoring Keys'!$D$15,IF(D24='Scoring Keys'!$B$16,'Scoring Keys'!$D$16,0)))))</f>
        <v>0</v>
      </c>
      <c r="F24" s="57">
        <f t="shared" si="3"/>
        <v>0</v>
      </c>
      <c r="G24" s="136"/>
      <c r="H24" s="10" t="b">
        <f>OR(AND(C24='Scoring Keys'!$D$4,E24='Scoring Keys'!$D$14),AND(C24='Scoring Keys'!$D$4,E24='Scoring Keys'!$D$16),AND(C24='Scoring Keys'!$D$4,E24='Scoring Keys'!$D$17))</f>
        <v>0</v>
      </c>
      <c r="I24" s="10" t="b">
        <f>NOT(D24='Scoring Keys'!$B$18)</f>
        <v>0</v>
      </c>
      <c r="J24" s="150">
        <f t="shared" si="1"/>
        <v>1</v>
      </c>
      <c r="K24" s="150">
        <f t="shared" si="4"/>
        <v>0</v>
      </c>
    </row>
    <row r="25" spans="1:11" ht="30" customHeight="1">
      <c r="A25" s="126" t="s">
        <v>121</v>
      </c>
      <c r="B25" s="57" t="s">
        <v>1713</v>
      </c>
      <c r="C25" s="57">
        <f>IF(B25='Scoring Keys'!$B$4,'Scoring Keys'!$D$4,IF(B25='Scoring Keys'!$B$5,'Scoring Keys'!$D$5,IF(B25='Scoring Keys'!$B$6,'Scoring Keys'!$D$6,IF(B25='Scoring Keys'!$B$7,'Scoring Keys'!$D$7,0))))</f>
        <v>0.9</v>
      </c>
      <c r="D25" s="127" t="s">
        <v>1766</v>
      </c>
      <c r="E25" s="57">
        <f>IF(D25='Scoring Keys'!$B$12,'Scoring Keys'!$D$12,IF(D25='Scoring Keys'!$B$13,'Scoring Keys'!$D$13,IF(D25='Scoring Keys'!$B$14,'Scoring Keys'!$D$14,IF(D25='Scoring Keys'!$B$15,'Scoring Keys'!$D$15,IF(D25='Scoring Keys'!$B$16,'Scoring Keys'!$D$16,0)))))</f>
        <v>0</v>
      </c>
      <c r="F25" s="57">
        <f t="shared" si="3"/>
        <v>0</v>
      </c>
      <c r="G25" s="136"/>
      <c r="H25" s="10" t="b">
        <f>OR(AND(C25='Scoring Keys'!$D$4,E25='Scoring Keys'!$D$14),AND(C25='Scoring Keys'!$D$4,E25='Scoring Keys'!$D$16),AND(C25='Scoring Keys'!$D$4,E25='Scoring Keys'!$D$17))</f>
        <v>0</v>
      </c>
      <c r="I25" s="10" t="b">
        <f>NOT(D25='Scoring Keys'!$B$18)</f>
        <v>0</v>
      </c>
      <c r="J25" s="150">
        <f t="shared" si="1"/>
        <v>1</v>
      </c>
      <c r="K25" s="150">
        <f t="shared" si="4"/>
        <v>0</v>
      </c>
    </row>
    <row r="26" spans="1:11" ht="30" customHeight="1">
      <c r="A26" s="126" t="s">
        <v>122</v>
      </c>
      <c r="B26" s="57" t="s">
        <v>1713</v>
      </c>
      <c r="C26" s="57">
        <f>IF(B26='Scoring Keys'!$B$4,'Scoring Keys'!$D$4,IF(B26='Scoring Keys'!$B$5,'Scoring Keys'!$D$5,IF(B26='Scoring Keys'!$B$6,'Scoring Keys'!$D$6,IF(B26='Scoring Keys'!$B$7,'Scoring Keys'!$D$7,0))))</f>
        <v>0.9</v>
      </c>
      <c r="D26" s="127" t="s">
        <v>1766</v>
      </c>
      <c r="E26" s="57">
        <f>IF(D26='Scoring Keys'!$B$12,'Scoring Keys'!$D$12,IF(D26='Scoring Keys'!$B$13,'Scoring Keys'!$D$13,IF(D26='Scoring Keys'!$B$14,'Scoring Keys'!$D$14,IF(D26='Scoring Keys'!$B$15,'Scoring Keys'!$D$15,IF(D26='Scoring Keys'!$B$16,'Scoring Keys'!$D$16,0)))))</f>
        <v>0</v>
      </c>
      <c r="F26" s="57">
        <f t="shared" si="3"/>
        <v>0</v>
      </c>
      <c r="G26" s="136"/>
      <c r="H26" s="10" t="b">
        <f>OR(AND(C26='Scoring Keys'!$D$4,E26='Scoring Keys'!$D$14),AND(C26='Scoring Keys'!$D$4,E26='Scoring Keys'!$D$16),AND(C26='Scoring Keys'!$D$4,E26='Scoring Keys'!$D$17))</f>
        <v>0</v>
      </c>
      <c r="I26" s="10" t="b">
        <f>NOT(D26='Scoring Keys'!$B$18)</f>
        <v>0</v>
      </c>
      <c r="J26" s="150">
        <f t="shared" si="1"/>
        <v>1</v>
      </c>
      <c r="K26" s="150">
        <f t="shared" si="4"/>
        <v>0</v>
      </c>
    </row>
    <row r="27" spans="1:11" ht="30" customHeight="1">
      <c r="A27" s="126" t="s">
        <v>123</v>
      </c>
      <c r="B27" s="57" t="s">
        <v>600</v>
      </c>
      <c r="C27" s="57">
        <f>IF(B27='Scoring Keys'!$B$4,'Scoring Keys'!$D$4,IF(B27='Scoring Keys'!$B$5,'Scoring Keys'!$D$5,IF(B27='Scoring Keys'!$B$6,'Scoring Keys'!$D$6,IF(B27='Scoring Keys'!$B$7,'Scoring Keys'!$D$7,0))))</f>
        <v>1</v>
      </c>
      <c r="D27" s="127" t="s">
        <v>1766</v>
      </c>
      <c r="E27" s="57">
        <f>IF(D27='Scoring Keys'!$B$12,'Scoring Keys'!$D$12,IF(D27='Scoring Keys'!$B$13,'Scoring Keys'!$D$13,IF(D27='Scoring Keys'!$B$14,'Scoring Keys'!$D$14,IF(D27='Scoring Keys'!$B$15,'Scoring Keys'!$D$15,IF(D27='Scoring Keys'!$B$16,'Scoring Keys'!$D$16,0)))))</f>
        <v>0</v>
      </c>
      <c r="F27" s="57">
        <f t="shared" si="3"/>
        <v>0</v>
      </c>
      <c r="G27" s="136"/>
      <c r="H27" s="10" t="b">
        <f>OR(AND(C27='Scoring Keys'!$D$4,E27='Scoring Keys'!$D$14),AND(C27='Scoring Keys'!$D$4,E27='Scoring Keys'!$D$16),AND(C27='Scoring Keys'!$D$4,E27='Scoring Keys'!$D$17))</f>
        <v>1</v>
      </c>
      <c r="I27" s="10" t="b">
        <f>NOT(D27='Scoring Keys'!$B$18)</f>
        <v>0</v>
      </c>
      <c r="J27" s="150">
        <f t="shared" si="1"/>
        <v>1</v>
      </c>
      <c r="K27" s="150">
        <f t="shared" si="4"/>
        <v>0</v>
      </c>
    </row>
    <row r="28" spans="1:11" ht="30" customHeight="1">
      <c r="A28" s="126" t="s">
        <v>124</v>
      </c>
      <c r="B28" s="57" t="s">
        <v>1713</v>
      </c>
      <c r="C28" s="57">
        <f>IF(B28='Scoring Keys'!$B$4,'Scoring Keys'!$D$4,IF(B28='Scoring Keys'!$B$5,'Scoring Keys'!$D$5,IF(B28='Scoring Keys'!$B$6,'Scoring Keys'!$D$6,IF(B28='Scoring Keys'!$B$7,'Scoring Keys'!$D$7,0))))</f>
        <v>0.9</v>
      </c>
      <c r="D28" s="127" t="s">
        <v>1766</v>
      </c>
      <c r="E28" s="57">
        <f>IF(D28='Scoring Keys'!$B$12,'Scoring Keys'!$D$12,IF(D28='Scoring Keys'!$B$13,'Scoring Keys'!$D$13,IF(D28='Scoring Keys'!$B$14,'Scoring Keys'!$D$14,IF(D28='Scoring Keys'!$B$15,'Scoring Keys'!$D$15,IF(D28='Scoring Keys'!$B$16,'Scoring Keys'!$D$16,0)))))</f>
        <v>0</v>
      </c>
      <c r="F28" s="57">
        <f t="shared" si="3"/>
        <v>0</v>
      </c>
      <c r="G28" s="136"/>
      <c r="H28" s="10" t="b">
        <f>OR(AND(C28='Scoring Keys'!$D$4,E28='Scoring Keys'!$D$14),AND(C28='Scoring Keys'!$D$4,E28='Scoring Keys'!$D$16),AND(C28='Scoring Keys'!$D$4,E28='Scoring Keys'!$D$17))</f>
        <v>0</v>
      </c>
      <c r="I28" s="10" t="b">
        <f>NOT(D28='Scoring Keys'!$B$18)</f>
        <v>0</v>
      </c>
      <c r="J28" s="150">
        <f t="shared" si="1"/>
        <v>1</v>
      </c>
      <c r="K28" s="150">
        <f t="shared" si="4"/>
        <v>0</v>
      </c>
    </row>
    <row r="29" spans="1:11" ht="30" customHeight="1">
      <c r="A29" s="126" t="s">
        <v>125</v>
      </c>
      <c r="B29" s="57" t="s">
        <v>600</v>
      </c>
      <c r="C29" s="57">
        <f>IF(B29='Scoring Keys'!$B$4,'Scoring Keys'!$D$4,IF(B29='Scoring Keys'!$B$5,'Scoring Keys'!$D$5,IF(B29='Scoring Keys'!$B$6,'Scoring Keys'!$D$6,IF(B29='Scoring Keys'!$B$7,'Scoring Keys'!$D$7,0))))</f>
        <v>1</v>
      </c>
      <c r="D29" s="127" t="s">
        <v>1766</v>
      </c>
      <c r="E29" s="57">
        <f>IF(D29='Scoring Keys'!$B$12,'Scoring Keys'!$D$12,IF(D29='Scoring Keys'!$B$13,'Scoring Keys'!$D$13,IF(D29='Scoring Keys'!$B$14,'Scoring Keys'!$D$14,IF(D29='Scoring Keys'!$B$15,'Scoring Keys'!$D$15,IF(D29='Scoring Keys'!$B$16,'Scoring Keys'!$D$16,0)))))</f>
        <v>0</v>
      </c>
      <c r="F29" s="57">
        <f t="shared" si="3"/>
        <v>0</v>
      </c>
      <c r="G29" s="136"/>
      <c r="H29" s="10" t="b">
        <f>OR(AND(C29='Scoring Keys'!$D$4,E29='Scoring Keys'!$D$14),AND(C29='Scoring Keys'!$D$4,E29='Scoring Keys'!$D$16),AND(C29='Scoring Keys'!$D$4,E29='Scoring Keys'!$D$17))</f>
        <v>1</v>
      </c>
      <c r="I29" s="10" t="b">
        <f>NOT(D29='Scoring Keys'!$B$18)</f>
        <v>0</v>
      </c>
      <c r="J29" s="150">
        <f t="shared" si="1"/>
        <v>1</v>
      </c>
      <c r="K29" s="150">
        <f t="shared" si="4"/>
        <v>0</v>
      </c>
    </row>
    <row r="30" spans="1:11" ht="30" customHeight="1">
      <c r="A30" s="126" t="s">
        <v>1663</v>
      </c>
      <c r="B30" s="57" t="s">
        <v>1713</v>
      </c>
      <c r="C30" s="57">
        <f>IF(B30='Scoring Keys'!$B$4,'Scoring Keys'!$D$4,IF(B30='Scoring Keys'!$B$5,'Scoring Keys'!$D$5,IF(B30='Scoring Keys'!$B$6,'Scoring Keys'!$D$6,IF(B30='Scoring Keys'!$B$7,'Scoring Keys'!$D$7,0))))</f>
        <v>0.9</v>
      </c>
      <c r="D30" s="127" t="s">
        <v>1766</v>
      </c>
      <c r="E30" s="57">
        <f>IF(D30='Scoring Keys'!$B$12,'Scoring Keys'!$D$12,IF(D30='Scoring Keys'!$B$13,'Scoring Keys'!$D$13,IF(D30='Scoring Keys'!$B$14,'Scoring Keys'!$D$14,IF(D30='Scoring Keys'!$B$15,'Scoring Keys'!$D$15,IF(D30='Scoring Keys'!$B$16,'Scoring Keys'!$D$16,0)))))</f>
        <v>0</v>
      </c>
      <c r="F30" s="57">
        <f t="shared" si="3"/>
        <v>0</v>
      </c>
      <c r="G30" s="136"/>
      <c r="H30" s="10" t="b">
        <f>OR(AND(C30='Scoring Keys'!$D$4,E30='Scoring Keys'!$D$14),AND(C30='Scoring Keys'!$D$4,E30='Scoring Keys'!$D$16),AND(C30='Scoring Keys'!$D$4,E30='Scoring Keys'!$D$17))</f>
        <v>0</v>
      </c>
      <c r="I30" s="10" t="b">
        <f>NOT(D30='Scoring Keys'!$B$18)</f>
        <v>0</v>
      </c>
      <c r="J30" s="150">
        <f t="shared" si="1"/>
        <v>1</v>
      </c>
      <c r="K30" s="150">
        <f t="shared" si="4"/>
        <v>0</v>
      </c>
    </row>
    <row r="31" spans="1:11" ht="30" customHeight="1">
      <c r="A31" s="126" t="s">
        <v>422</v>
      </c>
      <c r="B31" s="57" t="s">
        <v>1713</v>
      </c>
      <c r="C31" s="57">
        <f>IF(B31='Scoring Keys'!$B$4,'Scoring Keys'!$D$4,IF(B31='Scoring Keys'!$B$5,'Scoring Keys'!$D$5,IF(B31='Scoring Keys'!$B$6,'Scoring Keys'!$D$6,IF(B31='Scoring Keys'!$B$7,'Scoring Keys'!$D$7,0))))</f>
        <v>0.9</v>
      </c>
      <c r="D31" s="127" t="s">
        <v>1766</v>
      </c>
      <c r="E31" s="57">
        <f>IF(D31='Scoring Keys'!$B$12,'Scoring Keys'!$D$12,IF(D31='Scoring Keys'!$B$13,'Scoring Keys'!$D$13,IF(D31='Scoring Keys'!$B$14,'Scoring Keys'!$D$14,IF(D31='Scoring Keys'!$B$15,'Scoring Keys'!$D$15,IF(D31='Scoring Keys'!$B$16,'Scoring Keys'!$D$16,0)))))</f>
        <v>0</v>
      </c>
      <c r="F31" s="57">
        <f t="shared" si="3"/>
        <v>0</v>
      </c>
      <c r="G31" s="136"/>
      <c r="H31" s="10" t="b">
        <f>OR(AND(C31='Scoring Keys'!$D$4,E31='Scoring Keys'!$D$14),AND(C31='Scoring Keys'!$D$4,E31='Scoring Keys'!$D$16),AND(C31='Scoring Keys'!$D$4,E31='Scoring Keys'!$D$17))</f>
        <v>0</v>
      </c>
      <c r="I31" s="10" t="b">
        <f>NOT(D31='Scoring Keys'!$B$18)</f>
        <v>0</v>
      </c>
      <c r="J31" s="150">
        <f t="shared" si="1"/>
        <v>1</v>
      </c>
      <c r="K31" s="150">
        <f t="shared" si="4"/>
        <v>0</v>
      </c>
    </row>
    <row r="32" spans="1:11" ht="30" customHeight="1">
      <c r="A32" s="126" t="s">
        <v>126</v>
      </c>
      <c r="B32" s="57" t="s">
        <v>600</v>
      </c>
      <c r="C32" s="57">
        <f>IF(B32='Scoring Keys'!$B$4,'Scoring Keys'!$D$4,IF(B32='Scoring Keys'!$B$5,'Scoring Keys'!$D$5,IF(B32='Scoring Keys'!$B$6,'Scoring Keys'!$D$6,IF(B32='Scoring Keys'!$B$7,'Scoring Keys'!$D$7,0))))</f>
        <v>1</v>
      </c>
      <c r="D32" s="127" t="s">
        <v>1766</v>
      </c>
      <c r="E32" s="57">
        <f>IF(D32='Scoring Keys'!$B$12,'Scoring Keys'!$D$12,IF(D32='Scoring Keys'!$B$13,'Scoring Keys'!$D$13,IF(D32='Scoring Keys'!$B$14,'Scoring Keys'!$D$14,IF(D32='Scoring Keys'!$B$15,'Scoring Keys'!$D$15,IF(D32='Scoring Keys'!$B$16,'Scoring Keys'!$D$16,0)))))</f>
        <v>0</v>
      </c>
      <c r="F32" s="57">
        <f t="shared" si="3"/>
        <v>0</v>
      </c>
      <c r="G32" s="136"/>
      <c r="H32" s="10" t="b">
        <f>OR(AND(C32='Scoring Keys'!$D$4,E32='Scoring Keys'!$D$14),AND(C32='Scoring Keys'!$D$4,E32='Scoring Keys'!$D$16),AND(C32='Scoring Keys'!$D$4,E32='Scoring Keys'!$D$17))</f>
        <v>1</v>
      </c>
      <c r="I32" s="10" t="b">
        <f>NOT(D32='Scoring Keys'!$B$18)</f>
        <v>0</v>
      </c>
      <c r="J32" s="150">
        <f t="shared" si="1"/>
        <v>1</v>
      </c>
      <c r="K32" s="150">
        <f t="shared" si="4"/>
        <v>0</v>
      </c>
    </row>
    <row r="33" spans="1:11" ht="30" customHeight="1">
      <c r="A33" s="14" t="s">
        <v>127</v>
      </c>
      <c r="B33" s="130"/>
      <c r="C33" s="130"/>
      <c r="D33" s="130"/>
      <c r="E33" s="130"/>
      <c r="F33" s="130"/>
      <c r="G33" s="130"/>
    </row>
    <row r="34" spans="1:11" ht="30" customHeight="1">
      <c r="A34" s="11" t="s">
        <v>128</v>
      </c>
      <c r="B34" s="57" t="s">
        <v>600</v>
      </c>
      <c r="C34" s="57">
        <f>IF(B34='Scoring Keys'!$B$4,'Scoring Keys'!$D$4,IF(B34='Scoring Keys'!$B$5,'Scoring Keys'!$D$5,IF(B34='Scoring Keys'!$B$6,'Scoring Keys'!$D$6,IF(B34='Scoring Keys'!$B$7,'Scoring Keys'!$D$7,0))))</f>
        <v>1</v>
      </c>
      <c r="D34" s="127" t="s">
        <v>1766</v>
      </c>
      <c r="E34" s="57">
        <f>IF(D34='Scoring Keys'!$B$12,'Scoring Keys'!$D$12,IF(D34='Scoring Keys'!$B$13,'Scoring Keys'!$D$13,IF(D34='Scoring Keys'!$B$14,'Scoring Keys'!$D$14,IF(D34='Scoring Keys'!$B$15,'Scoring Keys'!$D$15,IF(D34='Scoring Keys'!$B$16,'Scoring Keys'!$D$16,0)))))</f>
        <v>0</v>
      </c>
      <c r="F34" s="57">
        <f t="shared" ref="F34:F45" si="5">C34*E34</f>
        <v>0</v>
      </c>
      <c r="G34" s="136"/>
      <c r="H34" s="10" t="b">
        <f>OR(AND(C34='Scoring Keys'!$D$4,E34='Scoring Keys'!$D$14),AND(C34='Scoring Keys'!$D$4,E34='Scoring Keys'!$D$16),AND(C34='Scoring Keys'!$D$4,E34='Scoring Keys'!$D$17))</f>
        <v>1</v>
      </c>
      <c r="I34" s="10" t="b">
        <f>NOT(D34='Scoring Keys'!$B$18)</f>
        <v>0</v>
      </c>
      <c r="J34" s="150">
        <f t="shared" si="1"/>
        <v>1</v>
      </c>
      <c r="K34" s="150">
        <f t="shared" ref="K34:K45" si="6">IF(AND(H34,(I34)),1,0)</f>
        <v>0</v>
      </c>
    </row>
    <row r="35" spans="1:11" ht="30" customHeight="1">
      <c r="A35" s="11" t="s">
        <v>129</v>
      </c>
      <c r="B35" s="57" t="s">
        <v>600</v>
      </c>
      <c r="C35" s="57">
        <f>IF(B35='Scoring Keys'!$B$4,'Scoring Keys'!$D$4,IF(B35='Scoring Keys'!$B$5,'Scoring Keys'!$D$5,IF(B35='Scoring Keys'!$B$6,'Scoring Keys'!$D$6,IF(B35='Scoring Keys'!$B$7,'Scoring Keys'!$D$7,0))))</f>
        <v>1</v>
      </c>
      <c r="D35" s="127" t="s">
        <v>1766</v>
      </c>
      <c r="E35" s="57">
        <f>IF(D35='Scoring Keys'!$B$12,'Scoring Keys'!$D$12,IF(D35='Scoring Keys'!$B$13,'Scoring Keys'!$D$13,IF(D35='Scoring Keys'!$B$14,'Scoring Keys'!$D$14,IF(D35='Scoring Keys'!$B$15,'Scoring Keys'!$D$15,IF(D35='Scoring Keys'!$B$16,'Scoring Keys'!$D$16,0)))))</f>
        <v>0</v>
      </c>
      <c r="F35" s="57">
        <f t="shared" si="5"/>
        <v>0</v>
      </c>
      <c r="G35" s="136"/>
      <c r="H35" s="10" t="b">
        <f>OR(AND(C35='Scoring Keys'!$D$4,E35='Scoring Keys'!$D$14),AND(C35='Scoring Keys'!$D$4,E35='Scoring Keys'!$D$16),AND(C35='Scoring Keys'!$D$4,E35='Scoring Keys'!$D$17))</f>
        <v>1</v>
      </c>
      <c r="I35" s="10" t="b">
        <f>NOT(D35='Scoring Keys'!$B$18)</f>
        <v>0</v>
      </c>
      <c r="J35" s="150">
        <f t="shared" si="1"/>
        <v>1</v>
      </c>
      <c r="K35" s="150">
        <f t="shared" si="6"/>
        <v>0</v>
      </c>
    </row>
    <row r="36" spans="1:11" ht="30" customHeight="1">
      <c r="A36" s="11" t="s">
        <v>130</v>
      </c>
      <c r="B36" s="57" t="s">
        <v>600</v>
      </c>
      <c r="C36" s="57">
        <f>IF(B36='Scoring Keys'!$B$4,'Scoring Keys'!$D$4,IF(B36='Scoring Keys'!$B$5,'Scoring Keys'!$D$5,IF(B36='Scoring Keys'!$B$6,'Scoring Keys'!$D$6,IF(B36='Scoring Keys'!$B$7,'Scoring Keys'!$D$7,0))))</f>
        <v>1</v>
      </c>
      <c r="D36" s="127" t="s">
        <v>1766</v>
      </c>
      <c r="E36" s="57">
        <f>IF(D36='Scoring Keys'!$B$12,'Scoring Keys'!$D$12,IF(D36='Scoring Keys'!$B$13,'Scoring Keys'!$D$13,IF(D36='Scoring Keys'!$B$14,'Scoring Keys'!$D$14,IF(D36='Scoring Keys'!$B$15,'Scoring Keys'!$D$15,IF(D36='Scoring Keys'!$B$16,'Scoring Keys'!$D$16,0)))))</f>
        <v>0</v>
      </c>
      <c r="F36" s="57">
        <f t="shared" si="5"/>
        <v>0</v>
      </c>
      <c r="G36" s="136"/>
      <c r="H36" s="10" t="b">
        <f>OR(AND(C36='Scoring Keys'!$D$4,E36='Scoring Keys'!$D$14),AND(C36='Scoring Keys'!$D$4,E36='Scoring Keys'!$D$16),AND(C36='Scoring Keys'!$D$4,E36='Scoring Keys'!$D$17))</f>
        <v>1</v>
      </c>
      <c r="I36" s="10" t="b">
        <f>NOT(D36='Scoring Keys'!$B$18)</f>
        <v>0</v>
      </c>
      <c r="J36" s="150">
        <f t="shared" si="1"/>
        <v>1</v>
      </c>
      <c r="K36" s="150">
        <f t="shared" si="6"/>
        <v>0</v>
      </c>
    </row>
    <row r="37" spans="1:11" ht="30" customHeight="1">
      <c r="A37" s="11" t="s">
        <v>131</v>
      </c>
      <c r="B37" s="57" t="s">
        <v>1713</v>
      </c>
      <c r="C37" s="57">
        <f>IF(B37='Scoring Keys'!$B$4,'Scoring Keys'!$D$4,IF(B37='Scoring Keys'!$B$5,'Scoring Keys'!$D$5,IF(B37='Scoring Keys'!$B$6,'Scoring Keys'!$D$6,IF(B37='Scoring Keys'!$B$7,'Scoring Keys'!$D$7,0))))</f>
        <v>0.9</v>
      </c>
      <c r="D37" s="127" t="s">
        <v>1766</v>
      </c>
      <c r="E37" s="57">
        <f>IF(D37='Scoring Keys'!$B$12,'Scoring Keys'!$D$12,IF(D37='Scoring Keys'!$B$13,'Scoring Keys'!$D$13,IF(D37='Scoring Keys'!$B$14,'Scoring Keys'!$D$14,IF(D37='Scoring Keys'!$B$15,'Scoring Keys'!$D$15,IF(D37='Scoring Keys'!$B$16,'Scoring Keys'!$D$16,0)))))</f>
        <v>0</v>
      </c>
      <c r="F37" s="57">
        <f t="shared" si="5"/>
        <v>0</v>
      </c>
      <c r="G37" s="136"/>
      <c r="H37" s="10" t="b">
        <f>OR(AND(C37='Scoring Keys'!$D$4,E37='Scoring Keys'!$D$14),AND(C37='Scoring Keys'!$D$4,E37='Scoring Keys'!$D$16),AND(C37='Scoring Keys'!$D$4,E37='Scoring Keys'!$D$17))</f>
        <v>0</v>
      </c>
      <c r="I37" s="10" t="b">
        <f>NOT(D37='Scoring Keys'!$B$18)</f>
        <v>0</v>
      </c>
      <c r="J37" s="150">
        <f t="shared" si="1"/>
        <v>1</v>
      </c>
      <c r="K37" s="150">
        <f t="shared" si="6"/>
        <v>0</v>
      </c>
    </row>
    <row r="38" spans="1:11" ht="32.25" customHeight="1">
      <c r="A38" s="14" t="s">
        <v>1709</v>
      </c>
      <c r="B38" s="57" t="s">
        <v>1713</v>
      </c>
      <c r="C38" s="57">
        <f>IF(B38='Scoring Keys'!$B$4,'Scoring Keys'!$D$4,IF(B38='Scoring Keys'!$B$5,'Scoring Keys'!$D$5,IF(B38='Scoring Keys'!$B$6,'Scoring Keys'!$D$6,IF(B38='Scoring Keys'!$B$7,'Scoring Keys'!$D$7,0))))</f>
        <v>0.9</v>
      </c>
      <c r="D38" s="127" t="s">
        <v>1766</v>
      </c>
      <c r="E38" s="57">
        <f>IF(D38='Scoring Keys'!$B$12,'Scoring Keys'!$D$12,IF(D38='Scoring Keys'!$B$13,'Scoring Keys'!$D$13,IF(D38='Scoring Keys'!$B$14,'Scoring Keys'!$D$14,IF(D38='Scoring Keys'!$B$15,'Scoring Keys'!$D$15,IF(D38='Scoring Keys'!$B$16,'Scoring Keys'!$D$16,0)))))</f>
        <v>0</v>
      </c>
      <c r="F38" s="57">
        <f t="shared" si="5"/>
        <v>0</v>
      </c>
      <c r="G38" s="136"/>
      <c r="H38" s="10" t="b">
        <f>OR(AND(C38='Scoring Keys'!$D$4,E38='Scoring Keys'!$D$14),AND(C38='Scoring Keys'!$D$4,E38='Scoring Keys'!$D$16),AND(C38='Scoring Keys'!$D$4,E38='Scoring Keys'!$D$17))</f>
        <v>0</v>
      </c>
      <c r="I38" s="10" t="b">
        <f>NOT(D38='Scoring Keys'!$B$18)</f>
        <v>0</v>
      </c>
      <c r="J38" s="150">
        <f t="shared" si="1"/>
        <v>1</v>
      </c>
      <c r="K38" s="150">
        <f t="shared" si="6"/>
        <v>0</v>
      </c>
    </row>
    <row r="39" spans="1:11" ht="35.25" customHeight="1">
      <c r="A39" s="126" t="s">
        <v>1710</v>
      </c>
      <c r="B39" s="57" t="s">
        <v>1713</v>
      </c>
      <c r="C39" s="57">
        <f>IF(B39='Scoring Keys'!$B$4,'Scoring Keys'!$D$4,IF(B39='Scoring Keys'!$B$5,'Scoring Keys'!$D$5,IF(B39='Scoring Keys'!$B$6,'Scoring Keys'!$D$6,IF(B39='Scoring Keys'!$B$7,'Scoring Keys'!$D$7,0))))</f>
        <v>0.9</v>
      </c>
      <c r="D39" s="127" t="s">
        <v>1766</v>
      </c>
      <c r="E39" s="57">
        <f>IF(D39='Scoring Keys'!$B$12,'Scoring Keys'!$D$12,IF(D39='Scoring Keys'!$B$13,'Scoring Keys'!$D$13,IF(D39='Scoring Keys'!$B$14,'Scoring Keys'!$D$14,IF(D39='Scoring Keys'!$B$15,'Scoring Keys'!$D$15,IF(D39='Scoring Keys'!$B$16,'Scoring Keys'!$D$16,0)))))</f>
        <v>0</v>
      </c>
      <c r="F39" s="57">
        <f t="shared" si="5"/>
        <v>0</v>
      </c>
      <c r="G39" s="136"/>
      <c r="H39" s="10" t="b">
        <f>OR(AND(C39='Scoring Keys'!$D$4,E39='Scoring Keys'!$D$14),AND(C39='Scoring Keys'!$D$4,E39='Scoring Keys'!$D$16),AND(C39='Scoring Keys'!$D$4,E39='Scoring Keys'!$D$17))</f>
        <v>0</v>
      </c>
      <c r="I39" s="10" t="b">
        <f>NOT(D39='Scoring Keys'!$B$18)</f>
        <v>0</v>
      </c>
      <c r="J39" s="150">
        <f t="shared" si="1"/>
        <v>1</v>
      </c>
      <c r="K39" s="150">
        <f t="shared" si="6"/>
        <v>0</v>
      </c>
    </row>
    <row r="40" spans="1:11" ht="30" customHeight="1">
      <c r="A40" s="11" t="s">
        <v>132</v>
      </c>
      <c r="B40" s="57" t="s">
        <v>1713</v>
      </c>
      <c r="C40" s="57">
        <f>IF(B40='Scoring Keys'!$B$4,'Scoring Keys'!$D$4,IF(B40='Scoring Keys'!$B$5,'Scoring Keys'!$D$5,IF(B40='Scoring Keys'!$B$6,'Scoring Keys'!$D$6,IF(B40='Scoring Keys'!$B$7,'Scoring Keys'!$D$7,0))))</f>
        <v>0.9</v>
      </c>
      <c r="D40" s="127" t="s">
        <v>1766</v>
      </c>
      <c r="E40" s="57">
        <f>IF(D40='Scoring Keys'!$B$12,'Scoring Keys'!$D$12,IF(D40='Scoring Keys'!$B$13,'Scoring Keys'!$D$13,IF(D40='Scoring Keys'!$B$14,'Scoring Keys'!$D$14,IF(D40='Scoring Keys'!$B$15,'Scoring Keys'!$D$15,IF(D40='Scoring Keys'!$B$16,'Scoring Keys'!$D$16,0)))))</f>
        <v>0</v>
      </c>
      <c r="F40" s="57">
        <f t="shared" si="5"/>
        <v>0</v>
      </c>
      <c r="G40" s="136"/>
      <c r="H40" s="10" t="b">
        <f>OR(AND(C40='Scoring Keys'!$D$4,E40='Scoring Keys'!$D$14),AND(C40='Scoring Keys'!$D$4,E40='Scoring Keys'!$D$16),AND(C40='Scoring Keys'!$D$4,E40='Scoring Keys'!$D$17))</f>
        <v>0</v>
      </c>
      <c r="I40" s="10" t="b">
        <f>NOT(D40='Scoring Keys'!$B$18)</f>
        <v>0</v>
      </c>
      <c r="J40" s="150">
        <f t="shared" si="1"/>
        <v>1</v>
      </c>
      <c r="K40" s="150">
        <f t="shared" si="6"/>
        <v>0</v>
      </c>
    </row>
    <row r="41" spans="1:11" ht="30" customHeight="1">
      <c r="A41" s="11" t="s">
        <v>133</v>
      </c>
      <c r="B41" s="57" t="s">
        <v>1713</v>
      </c>
      <c r="C41" s="57">
        <f>IF(B41='Scoring Keys'!$B$4,'Scoring Keys'!$D$4,IF(B41='Scoring Keys'!$B$5,'Scoring Keys'!$D$5,IF(B41='Scoring Keys'!$B$6,'Scoring Keys'!$D$6,IF(B41='Scoring Keys'!$B$7,'Scoring Keys'!$D$7,0))))</f>
        <v>0.9</v>
      </c>
      <c r="D41" s="127" t="s">
        <v>1766</v>
      </c>
      <c r="E41" s="57">
        <f>IF(D41='Scoring Keys'!$B$12,'Scoring Keys'!$D$12,IF(D41='Scoring Keys'!$B$13,'Scoring Keys'!$D$13,IF(D41='Scoring Keys'!$B$14,'Scoring Keys'!$D$14,IF(D41='Scoring Keys'!$B$15,'Scoring Keys'!$D$15,IF(D41='Scoring Keys'!$B$16,'Scoring Keys'!$D$16,0)))))</f>
        <v>0</v>
      </c>
      <c r="F41" s="57">
        <f t="shared" si="5"/>
        <v>0</v>
      </c>
      <c r="G41" s="136"/>
      <c r="H41" s="10" t="b">
        <f>OR(AND(C41='Scoring Keys'!$D$4,E41='Scoring Keys'!$D$14),AND(C41='Scoring Keys'!$D$4,E41='Scoring Keys'!$D$16),AND(C41='Scoring Keys'!$D$4,E41='Scoring Keys'!$D$17))</f>
        <v>0</v>
      </c>
      <c r="I41" s="10" t="b">
        <f>NOT(D41='Scoring Keys'!$B$18)</f>
        <v>0</v>
      </c>
      <c r="J41" s="150">
        <f t="shared" si="1"/>
        <v>1</v>
      </c>
      <c r="K41" s="150">
        <f t="shared" si="6"/>
        <v>0</v>
      </c>
    </row>
    <row r="42" spans="1:11" ht="30" customHeight="1">
      <c r="A42" s="11" t="s">
        <v>134</v>
      </c>
      <c r="B42" s="57" t="s">
        <v>1713</v>
      </c>
      <c r="C42" s="57">
        <f>IF(B42='Scoring Keys'!$B$4,'Scoring Keys'!$D$4,IF(B42='Scoring Keys'!$B$5,'Scoring Keys'!$D$5,IF(B42='Scoring Keys'!$B$6,'Scoring Keys'!$D$6,IF(B42='Scoring Keys'!$B$7,'Scoring Keys'!$D$7,0))))</f>
        <v>0.9</v>
      </c>
      <c r="D42" s="127" t="s">
        <v>1766</v>
      </c>
      <c r="E42" s="57">
        <f>IF(D42='Scoring Keys'!$B$12,'Scoring Keys'!$D$12,IF(D42='Scoring Keys'!$B$13,'Scoring Keys'!$D$13,IF(D42='Scoring Keys'!$B$14,'Scoring Keys'!$D$14,IF(D42='Scoring Keys'!$B$15,'Scoring Keys'!$D$15,IF(D42='Scoring Keys'!$B$16,'Scoring Keys'!$D$16,0)))))</f>
        <v>0</v>
      </c>
      <c r="F42" s="57">
        <f t="shared" si="5"/>
        <v>0</v>
      </c>
      <c r="G42" s="136"/>
      <c r="H42" s="10" t="b">
        <f>OR(AND(C42='Scoring Keys'!$D$4,E42='Scoring Keys'!$D$14),AND(C42='Scoring Keys'!$D$4,E42='Scoring Keys'!$D$16),AND(C42='Scoring Keys'!$D$4,E42='Scoring Keys'!$D$17))</f>
        <v>0</v>
      </c>
      <c r="I42" s="10" t="b">
        <f>NOT(D42='Scoring Keys'!$B$18)</f>
        <v>0</v>
      </c>
      <c r="J42" s="150">
        <f t="shared" si="1"/>
        <v>1</v>
      </c>
      <c r="K42" s="150">
        <f t="shared" si="6"/>
        <v>0</v>
      </c>
    </row>
    <row r="43" spans="1:11" ht="30" customHeight="1">
      <c r="A43" s="126" t="s">
        <v>135</v>
      </c>
      <c r="B43" s="57" t="s">
        <v>1713</v>
      </c>
      <c r="C43" s="57">
        <f>IF(B43='Scoring Keys'!$B$4,'Scoring Keys'!$D$4,IF(B43='Scoring Keys'!$B$5,'Scoring Keys'!$D$5,IF(B43='Scoring Keys'!$B$6,'Scoring Keys'!$D$6,IF(B43='Scoring Keys'!$B$7,'Scoring Keys'!$D$7,0))))</f>
        <v>0.9</v>
      </c>
      <c r="D43" s="127" t="s">
        <v>1766</v>
      </c>
      <c r="E43" s="57">
        <f>IF(D43='Scoring Keys'!$B$12,'Scoring Keys'!$D$12,IF(D43='Scoring Keys'!$B$13,'Scoring Keys'!$D$13,IF(D43='Scoring Keys'!$B$14,'Scoring Keys'!$D$14,IF(D43='Scoring Keys'!$B$15,'Scoring Keys'!$D$15,IF(D43='Scoring Keys'!$B$16,'Scoring Keys'!$D$16,0)))))</f>
        <v>0</v>
      </c>
      <c r="F43" s="57">
        <f t="shared" si="5"/>
        <v>0</v>
      </c>
      <c r="G43" s="136"/>
      <c r="H43" s="10" t="b">
        <f>OR(AND(C43='Scoring Keys'!$D$4,E43='Scoring Keys'!$D$14),AND(C43='Scoring Keys'!$D$4,E43='Scoring Keys'!$D$16),AND(C43='Scoring Keys'!$D$4,E43='Scoring Keys'!$D$17))</f>
        <v>0</v>
      </c>
      <c r="I43" s="10" t="b">
        <f>NOT(D43='Scoring Keys'!$B$18)</f>
        <v>0</v>
      </c>
      <c r="J43" s="150">
        <f t="shared" si="1"/>
        <v>1</v>
      </c>
      <c r="K43" s="150">
        <f t="shared" si="6"/>
        <v>0</v>
      </c>
    </row>
    <row r="44" spans="1:11" ht="30" customHeight="1">
      <c r="A44" s="126" t="s">
        <v>136</v>
      </c>
      <c r="B44" s="57" t="s">
        <v>1713</v>
      </c>
      <c r="C44" s="57">
        <f>IF(B44='Scoring Keys'!$B$4,'Scoring Keys'!$D$4,IF(B44='Scoring Keys'!$B$5,'Scoring Keys'!$D$5,IF(B44='Scoring Keys'!$B$6,'Scoring Keys'!$D$6,IF(B44='Scoring Keys'!$B$7,'Scoring Keys'!$D$7,0))))</f>
        <v>0.9</v>
      </c>
      <c r="D44" s="127" t="s">
        <v>1766</v>
      </c>
      <c r="E44" s="57">
        <f>IF(D44='Scoring Keys'!$B$12,'Scoring Keys'!$D$12,IF(D44='Scoring Keys'!$B$13,'Scoring Keys'!$D$13,IF(D44='Scoring Keys'!$B$14,'Scoring Keys'!$D$14,IF(D44='Scoring Keys'!$B$15,'Scoring Keys'!$D$15,IF(D44='Scoring Keys'!$B$16,'Scoring Keys'!$D$16,0)))))</f>
        <v>0</v>
      </c>
      <c r="F44" s="57">
        <f t="shared" si="5"/>
        <v>0</v>
      </c>
      <c r="G44" s="136"/>
      <c r="H44" s="10" t="b">
        <f>OR(AND(C44='Scoring Keys'!$D$4,E44='Scoring Keys'!$D$14),AND(C44='Scoring Keys'!$D$4,E44='Scoring Keys'!$D$16),AND(C44='Scoring Keys'!$D$4,E44='Scoring Keys'!$D$17))</f>
        <v>0</v>
      </c>
      <c r="I44" s="10" t="b">
        <f>NOT(D44='Scoring Keys'!$B$18)</f>
        <v>0</v>
      </c>
      <c r="J44" s="150">
        <f t="shared" si="1"/>
        <v>1</v>
      </c>
      <c r="K44" s="150">
        <f t="shared" si="6"/>
        <v>0</v>
      </c>
    </row>
    <row r="45" spans="1:11" ht="30" customHeight="1">
      <c r="A45" s="126" t="s">
        <v>1899</v>
      </c>
      <c r="B45" s="57" t="s">
        <v>1713</v>
      </c>
      <c r="C45" s="57">
        <f>IF(B45='Scoring Keys'!$B$4,'Scoring Keys'!$D$4,IF(B45='Scoring Keys'!$B$5,'Scoring Keys'!$D$5,IF(B45='Scoring Keys'!$B$6,'Scoring Keys'!$D$6,IF(B45='Scoring Keys'!$B$7,'Scoring Keys'!$D$7,0))))</f>
        <v>0.9</v>
      </c>
      <c r="D45" s="127" t="s">
        <v>1766</v>
      </c>
      <c r="E45" s="57">
        <f>IF(D45='Scoring Keys'!$B$12,'Scoring Keys'!$D$12,IF(D45='Scoring Keys'!$B$13,'Scoring Keys'!$D$13,IF(D45='Scoring Keys'!$B$14,'Scoring Keys'!$D$14,IF(D45='Scoring Keys'!$B$15,'Scoring Keys'!$D$15,IF(D45='Scoring Keys'!$B$16,'Scoring Keys'!$D$16,0)))))</f>
        <v>0</v>
      </c>
      <c r="F45" s="57">
        <f t="shared" si="5"/>
        <v>0</v>
      </c>
      <c r="G45" s="136"/>
      <c r="H45" s="10" t="b">
        <f>OR(AND(C45='Scoring Keys'!$D$4,E45='Scoring Keys'!$D$14),AND(C45='Scoring Keys'!$D$4,E45='Scoring Keys'!$D$16),AND(C45='Scoring Keys'!$D$4,E45='Scoring Keys'!$D$17))</f>
        <v>0</v>
      </c>
      <c r="I45" s="10" t="b">
        <f>NOT(D45='Scoring Keys'!$B$18)</f>
        <v>0</v>
      </c>
      <c r="J45" s="150">
        <f t="shared" si="1"/>
        <v>1</v>
      </c>
      <c r="K45" s="150">
        <f t="shared" si="6"/>
        <v>0</v>
      </c>
    </row>
    <row r="46" spans="1:11" ht="30" customHeight="1">
      <c r="A46" s="126" t="s">
        <v>1680</v>
      </c>
      <c r="B46" s="304"/>
      <c r="C46" s="305"/>
      <c r="D46" s="305"/>
      <c r="E46" s="305"/>
      <c r="F46" s="305"/>
      <c r="G46" s="306"/>
    </row>
    <row r="47" spans="1:11" ht="30" customHeight="1">
      <c r="A47" s="11" t="s">
        <v>1681</v>
      </c>
      <c r="B47" s="57" t="s">
        <v>600</v>
      </c>
      <c r="C47" s="57">
        <f>IF(B47='Scoring Keys'!$B$4,'Scoring Keys'!$D$4,IF(B47='Scoring Keys'!$B$5,'Scoring Keys'!$D$5,IF(B47='Scoring Keys'!$B$6,'Scoring Keys'!$D$6,IF(B47='Scoring Keys'!$B$7,'Scoring Keys'!$D$7,0))))</f>
        <v>1</v>
      </c>
      <c r="D47" s="127" t="s">
        <v>1766</v>
      </c>
      <c r="E47" s="57">
        <f>IF(D47='Scoring Keys'!$B$12,'Scoring Keys'!$D$12,IF(D47='Scoring Keys'!$B$13,'Scoring Keys'!$D$13,IF(D47='Scoring Keys'!$B$14,'Scoring Keys'!$D$14,IF(D47='Scoring Keys'!$B$15,'Scoring Keys'!$D$15,IF(D47='Scoring Keys'!$B$16,'Scoring Keys'!$D$16,0)))))</f>
        <v>0</v>
      </c>
      <c r="F47" s="57">
        <f t="shared" ref="F47:F53" si="7">C47*E47</f>
        <v>0</v>
      </c>
      <c r="G47" s="136"/>
      <c r="H47" s="10" t="b">
        <f>OR(AND(C47='Scoring Keys'!$D$4,E47='Scoring Keys'!$D$14),AND(C47='Scoring Keys'!$D$4,E47='Scoring Keys'!$D$16),AND(C47='Scoring Keys'!$D$4,E47='Scoring Keys'!$D$17))</f>
        <v>1</v>
      </c>
      <c r="I47" s="10" t="b">
        <f>NOT(D47='Scoring Keys'!$B$18)</f>
        <v>0</v>
      </c>
      <c r="J47" s="150">
        <f t="shared" si="1"/>
        <v>1</v>
      </c>
      <c r="K47" s="150">
        <f t="shared" ref="K47:K53" si="8">IF(AND(H47,(I47)),1,0)</f>
        <v>0</v>
      </c>
    </row>
    <row r="48" spans="1:11" ht="30" customHeight="1">
      <c r="A48" s="11" t="s">
        <v>1682</v>
      </c>
      <c r="B48" s="57" t="s">
        <v>600</v>
      </c>
      <c r="C48" s="57">
        <f>IF(B48='Scoring Keys'!$B$4,'Scoring Keys'!$D$4,IF(B48='Scoring Keys'!$B$5,'Scoring Keys'!$D$5,IF(B48='Scoring Keys'!$B$6,'Scoring Keys'!$D$6,IF(B48='Scoring Keys'!$B$7,'Scoring Keys'!$D$7,0))))</f>
        <v>1</v>
      </c>
      <c r="D48" s="127" t="s">
        <v>1766</v>
      </c>
      <c r="E48" s="57">
        <f>IF(D48='Scoring Keys'!$B$12,'Scoring Keys'!$D$12,IF(D48='Scoring Keys'!$B$13,'Scoring Keys'!$D$13,IF(D48='Scoring Keys'!$B$14,'Scoring Keys'!$D$14,IF(D48='Scoring Keys'!$B$15,'Scoring Keys'!$D$15,IF(D48='Scoring Keys'!$B$16,'Scoring Keys'!$D$16,0)))))</f>
        <v>0</v>
      </c>
      <c r="F48" s="57">
        <f t="shared" si="7"/>
        <v>0</v>
      </c>
      <c r="G48" s="136"/>
      <c r="H48" s="10" t="b">
        <f>OR(AND(C48='Scoring Keys'!$D$4,E48='Scoring Keys'!$D$14),AND(C48='Scoring Keys'!$D$4,E48='Scoring Keys'!$D$16),AND(C48='Scoring Keys'!$D$4,E48='Scoring Keys'!$D$17))</f>
        <v>1</v>
      </c>
      <c r="I48" s="10" t="b">
        <f>NOT(D48='Scoring Keys'!$B$18)</f>
        <v>0</v>
      </c>
      <c r="J48" s="150">
        <f t="shared" si="1"/>
        <v>1</v>
      </c>
      <c r="K48" s="150">
        <f t="shared" si="8"/>
        <v>0</v>
      </c>
    </row>
    <row r="49" spans="1:11" ht="30" customHeight="1">
      <c r="A49" s="11" t="s">
        <v>1683</v>
      </c>
      <c r="B49" s="57" t="s">
        <v>600</v>
      </c>
      <c r="C49" s="57">
        <f>IF(B49='Scoring Keys'!$B$4,'Scoring Keys'!$D$4,IF(B49='Scoring Keys'!$B$5,'Scoring Keys'!$D$5,IF(B49='Scoring Keys'!$B$6,'Scoring Keys'!$D$6,IF(B49='Scoring Keys'!$B$7,'Scoring Keys'!$D$7,0))))</f>
        <v>1</v>
      </c>
      <c r="D49" s="127" t="s">
        <v>1766</v>
      </c>
      <c r="E49" s="57">
        <f>IF(D49='Scoring Keys'!$B$12,'Scoring Keys'!$D$12,IF(D49='Scoring Keys'!$B$13,'Scoring Keys'!$D$13,IF(D49='Scoring Keys'!$B$14,'Scoring Keys'!$D$14,IF(D49='Scoring Keys'!$B$15,'Scoring Keys'!$D$15,IF(D49='Scoring Keys'!$B$16,'Scoring Keys'!$D$16,0)))))</f>
        <v>0</v>
      </c>
      <c r="F49" s="57">
        <f t="shared" si="7"/>
        <v>0</v>
      </c>
      <c r="G49" s="136"/>
      <c r="H49" s="10" t="b">
        <f>OR(AND(C49='Scoring Keys'!$D$4,E49='Scoring Keys'!$D$14),AND(C49='Scoring Keys'!$D$4,E49='Scoring Keys'!$D$16),AND(C49='Scoring Keys'!$D$4,E49='Scoring Keys'!$D$17))</f>
        <v>1</v>
      </c>
      <c r="I49" s="10" t="b">
        <f>NOT(D49='Scoring Keys'!$B$18)</f>
        <v>0</v>
      </c>
      <c r="J49" s="150">
        <f t="shared" si="1"/>
        <v>1</v>
      </c>
      <c r="K49" s="150">
        <f t="shared" si="8"/>
        <v>0</v>
      </c>
    </row>
    <row r="50" spans="1:11" ht="30" customHeight="1">
      <c r="A50" s="11" t="s">
        <v>1684</v>
      </c>
      <c r="B50" s="57" t="s">
        <v>1714</v>
      </c>
      <c r="C50" s="57">
        <f>IF(B50='Scoring Keys'!$B$4,'Scoring Keys'!$D$4,IF(B50='Scoring Keys'!$B$5,'Scoring Keys'!$D$5,IF(B50='Scoring Keys'!$B$6,'Scoring Keys'!$D$6,IF(B50='Scoring Keys'!$B$7,'Scoring Keys'!$D$7,0))))</f>
        <v>0.3</v>
      </c>
      <c r="D50" s="127" t="s">
        <v>1766</v>
      </c>
      <c r="E50" s="57">
        <f>IF(D50='Scoring Keys'!$B$12,'Scoring Keys'!$D$12,IF(D50='Scoring Keys'!$B$13,'Scoring Keys'!$D$13,IF(D50='Scoring Keys'!$B$14,'Scoring Keys'!$D$14,IF(D50='Scoring Keys'!$B$15,'Scoring Keys'!$D$15,IF(D50='Scoring Keys'!$B$16,'Scoring Keys'!$D$16,0)))))</f>
        <v>0</v>
      </c>
      <c r="F50" s="57">
        <f t="shared" si="7"/>
        <v>0</v>
      </c>
      <c r="G50" s="136"/>
      <c r="H50" s="10" t="b">
        <f>OR(AND(C50='Scoring Keys'!$D$4,E50='Scoring Keys'!$D$14),AND(C50='Scoring Keys'!$D$4,E50='Scoring Keys'!$D$16),AND(C50='Scoring Keys'!$D$4,E50='Scoring Keys'!$D$17))</f>
        <v>0</v>
      </c>
      <c r="I50" s="10" t="b">
        <f>NOT(D50='Scoring Keys'!$B$18)</f>
        <v>0</v>
      </c>
      <c r="J50" s="150">
        <f t="shared" si="1"/>
        <v>1</v>
      </c>
      <c r="K50" s="150">
        <f t="shared" si="8"/>
        <v>0</v>
      </c>
    </row>
    <row r="51" spans="1:11" ht="30" customHeight="1">
      <c r="A51" s="11" t="s">
        <v>1685</v>
      </c>
      <c r="B51" s="57" t="s">
        <v>1714</v>
      </c>
      <c r="C51" s="57">
        <f>IF(B51='Scoring Keys'!$B$4,'Scoring Keys'!$D$4,IF(B51='Scoring Keys'!$B$5,'Scoring Keys'!$D$5,IF(B51='Scoring Keys'!$B$6,'Scoring Keys'!$D$6,IF(B51='Scoring Keys'!$B$7,'Scoring Keys'!$D$7,0))))</f>
        <v>0.3</v>
      </c>
      <c r="D51" s="127" t="s">
        <v>1766</v>
      </c>
      <c r="E51" s="57">
        <f>IF(D51='Scoring Keys'!$B$12,'Scoring Keys'!$D$12,IF(D51='Scoring Keys'!$B$13,'Scoring Keys'!$D$13,IF(D51='Scoring Keys'!$B$14,'Scoring Keys'!$D$14,IF(D51='Scoring Keys'!$B$15,'Scoring Keys'!$D$15,IF(D51='Scoring Keys'!$B$16,'Scoring Keys'!$D$16,0)))))</f>
        <v>0</v>
      </c>
      <c r="F51" s="57">
        <f t="shared" si="7"/>
        <v>0</v>
      </c>
      <c r="G51" s="136"/>
      <c r="H51" s="10" t="b">
        <f>OR(AND(C51='Scoring Keys'!$D$4,E51='Scoring Keys'!$D$14),AND(C51='Scoring Keys'!$D$4,E51='Scoring Keys'!$D$16),AND(C51='Scoring Keys'!$D$4,E51='Scoring Keys'!$D$17))</f>
        <v>0</v>
      </c>
      <c r="I51" s="10" t="b">
        <f>NOT(D51='Scoring Keys'!$B$18)</f>
        <v>0</v>
      </c>
      <c r="J51" s="150">
        <f t="shared" si="1"/>
        <v>1</v>
      </c>
      <c r="K51" s="150">
        <f t="shared" si="8"/>
        <v>0</v>
      </c>
    </row>
    <row r="52" spans="1:11" ht="30" customHeight="1">
      <c r="A52" s="11" t="s">
        <v>1686</v>
      </c>
      <c r="B52" s="57" t="s">
        <v>1714</v>
      </c>
      <c r="C52" s="57">
        <f>IF(B52='Scoring Keys'!$B$4,'Scoring Keys'!$D$4,IF(B52='Scoring Keys'!$B$5,'Scoring Keys'!$D$5,IF(B52='Scoring Keys'!$B$6,'Scoring Keys'!$D$6,IF(B52='Scoring Keys'!$B$7,'Scoring Keys'!$D$7,0))))</f>
        <v>0.3</v>
      </c>
      <c r="D52" s="127" t="s">
        <v>1766</v>
      </c>
      <c r="E52" s="57">
        <f>IF(D52='Scoring Keys'!$B$12,'Scoring Keys'!$D$12,IF(D52='Scoring Keys'!$B$13,'Scoring Keys'!$D$13,IF(D52='Scoring Keys'!$B$14,'Scoring Keys'!$D$14,IF(D52='Scoring Keys'!$B$15,'Scoring Keys'!$D$15,IF(D52='Scoring Keys'!$B$16,'Scoring Keys'!$D$16,0)))))</f>
        <v>0</v>
      </c>
      <c r="F52" s="57">
        <f t="shared" si="7"/>
        <v>0</v>
      </c>
      <c r="G52" s="136"/>
      <c r="H52" s="10" t="b">
        <f>OR(AND(C52='Scoring Keys'!$D$4,E52='Scoring Keys'!$D$14),AND(C52='Scoring Keys'!$D$4,E52='Scoring Keys'!$D$16),AND(C52='Scoring Keys'!$D$4,E52='Scoring Keys'!$D$17))</f>
        <v>0</v>
      </c>
      <c r="I52" s="10" t="b">
        <f>NOT(D52='Scoring Keys'!$B$18)</f>
        <v>0</v>
      </c>
      <c r="J52" s="150">
        <f t="shared" si="1"/>
        <v>1</v>
      </c>
      <c r="K52" s="150">
        <f t="shared" si="8"/>
        <v>0</v>
      </c>
    </row>
    <row r="53" spans="1:11" ht="30" customHeight="1">
      <c r="A53" s="11" t="s">
        <v>1730</v>
      </c>
      <c r="B53" s="57" t="s">
        <v>1714</v>
      </c>
      <c r="C53" s="57">
        <f>IF(B53='Scoring Keys'!$B$4,'Scoring Keys'!$D$4,IF(B53='Scoring Keys'!$B$5,'Scoring Keys'!$D$5,IF(B53='Scoring Keys'!$B$6,'Scoring Keys'!$D$6,IF(B53='Scoring Keys'!$B$7,'Scoring Keys'!$D$7,0))))</f>
        <v>0.3</v>
      </c>
      <c r="D53" s="127" t="s">
        <v>1766</v>
      </c>
      <c r="E53" s="57">
        <f>IF(D53='Scoring Keys'!$B$12,'Scoring Keys'!$D$12,IF(D53='Scoring Keys'!$B$13,'Scoring Keys'!$D$13,IF(D53='Scoring Keys'!$B$14,'Scoring Keys'!$D$14,IF(D53='Scoring Keys'!$B$15,'Scoring Keys'!$D$15,IF(D53='Scoring Keys'!$B$16,'Scoring Keys'!$D$16,0)))))</f>
        <v>0</v>
      </c>
      <c r="F53" s="57">
        <f t="shared" si="7"/>
        <v>0</v>
      </c>
      <c r="G53" s="136"/>
      <c r="H53" s="10" t="b">
        <f>OR(AND(C53='Scoring Keys'!$D$4,E53='Scoring Keys'!$D$14),AND(C53='Scoring Keys'!$D$4,E53='Scoring Keys'!$D$16),AND(C53='Scoring Keys'!$D$4,E53='Scoring Keys'!$D$17))</f>
        <v>0</v>
      </c>
      <c r="I53" s="10" t="b">
        <f>NOT(D53='Scoring Keys'!$B$18)</f>
        <v>0</v>
      </c>
      <c r="J53" s="150">
        <f t="shared" si="1"/>
        <v>1</v>
      </c>
      <c r="K53" s="150">
        <f t="shared" si="8"/>
        <v>0</v>
      </c>
    </row>
    <row r="54" spans="1:11" ht="30" customHeight="1"/>
  </sheetData>
  <sheetProtection algorithmName="SHA-512" hashValue="c+S1Z2l+d/QytCD39RJHst8Z51yXCb+HLE0pw8e0AzNi+UqCLo05zuaWFyMImv+lVEF1jATRDeM6MVjqFPZn2Q==" saltValue="xf8IM8/upks/69mCU1OODg==" spinCount="100000" sheet="1"/>
  <mergeCells count="6">
    <mergeCell ref="B46:G46"/>
    <mergeCell ref="A5:G5"/>
    <mergeCell ref="A9:B9"/>
    <mergeCell ref="A6:G6"/>
    <mergeCell ref="A7:B8"/>
    <mergeCell ref="D7:G7"/>
  </mergeCells>
  <conditionalFormatting sqref="D10">
    <cfRule type="expression" dxfId="53" priority="6">
      <formula>K10=1</formula>
    </cfRule>
  </conditionalFormatting>
  <conditionalFormatting sqref="D2">
    <cfRule type="expression" dxfId="52" priority="5">
      <formula>$E$2&gt;0</formula>
    </cfRule>
  </conditionalFormatting>
  <conditionalFormatting sqref="D3">
    <cfRule type="expression" dxfId="51" priority="4">
      <formula>$E$3&gt;0</formula>
    </cfRule>
  </conditionalFormatting>
  <conditionalFormatting sqref="D11:D32">
    <cfRule type="expression" dxfId="50" priority="3">
      <formula>K11=1</formula>
    </cfRule>
  </conditionalFormatting>
  <conditionalFormatting sqref="D34:D45">
    <cfRule type="expression" dxfId="49" priority="2">
      <formula>K34=1</formula>
    </cfRule>
  </conditionalFormatting>
  <conditionalFormatting sqref="D47:D53">
    <cfRule type="expression" dxfId="48" priority="1">
      <formula>K47=1</formula>
    </cfRule>
  </conditionalFormatting>
  <hyperlinks>
    <hyperlink ref="G1" location="'Summary Scores'!A1" display="Click Here To Return To Main Page" xr:uid="{00000000-0004-0000-0D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00000000-0002-0000-0D00-000000000000}">
          <x14:formula1>
            <xm:f>'Scoring Keys'!$B$12:$B$18</xm:f>
          </x14:formula1>
          <xm:sqref>D34:D45 D10:D32 D47:D53</xm:sqref>
        </x14:dataValidation>
        <x14:dataValidation type="list" showInputMessage="1" showErrorMessage="1" xr:uid="{00000000-0002-0000-0D00-000001000000}">
          <x14:formula1>
            <xm:f>'Scoring Keys'!$B$4:$B$8</xm:f>
          </x14:formula1>
          <xm:sqref>B47:B53 B10:B32 B34:B45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K56"/>
  <sheetViews>
    <sheetView zoomScaleNormal="100" workbookViewId="0">
      <pane ySplit="8" topLeftCell="A9" activePane="bottomLeft" state="frozen"/>
      <selection activeCell="G1" sqref="G1"/>
      <selection pane="bottomLeft" activeCell="D11" sqref="D11"/>
    </sheetView>
  </sheetViews>
  <sheetFormatPr defaultColWidth="9.140625" defaultRowHeight="12.75"/>
  <cols>
    <col min="1" max="1" width="60.7109375" style="10" customWidth="1"/>
    <col min="2" max="2" width="15.7109375" style="10" customWidth="1"/>
    <col min="3" max="3" width="12.7109375" style="10" hidden="1" customWidth="1"/>
    <col min="4" max="4" width="45.7109375" style="10" customWidth="1"/>
    <col min="5" max="6" width="10.7109375" style="10" customWidth="1"/>
    <col min="7" max="7" width="60.7109375" style="10" customWidth="1"/>
    <col min="8" max="11" width="0" style="10" hidden="1" customWidth="1"/>
    <col min="12" max="16384" width="9.140625" style="10"/>
  </cols>
  <sheetData>
    <row r="1" spans="1:11" s="30" customFormat="1" ht="15.75">
      <c r="A1" s="91" t="s">
        <v>1631</v>
      </c>
      <c r="B1" s="94">
        <f>AVERAGE(C11:C55)</f>
        <v>0.85357142857142809</v>
      </c>
      <c r="D1" s="158" t="s">
        <v>1813</v>
      </c>
      <c r="E1" s="159">
        <f>COUNTIF(F10:F228,"&gt;-.10")</f>
        <v>42</v>
      </c>
      <c r="F1" s="62"/>
      <c r="G1" s="164" t="s">
        <v>1918</v>
      </c>
    </row>
    <row r="2" spans="1:11" s="30" customFormat="1" ht="15.75">
      <c r="A2" s="91" t="s">
        <v>1632</v>
      </c>
      <c r="B2" s="94">
        <f>AVERAGE(E11:E55)</f>
        <v>0</v>
      </c>
      <c r="D2" s="156" t="s">
        <v>1814</v>
      </c>
      <c r="E2" s="157">
        <f>COUNTIF(K10:K471,"1")</f>
        <v>0</v>
      </c>
      <c r="F2" s="62"/>
    </row>
    <row r="3" spans="1:11" s="30" customFormat="1" ht="15.75">
      <c r="A3" s="91" t="s">
        <v>1633</v>
      </c>
      <c r="B3" s="94">
        <f>AVERAGE(F11:F55)</f>
        <v>0</v>
      </c>
      <c r="D3" s="156" t="s">
        <v>1819</v>
      </c>
      <c r="E3" s="157">
        <f>COUNTIF(J10:J471,"1")</f>
        <v>42</v>
      </c>
      <c r="F3" s="62"/>
    </row>
    <row r="4" spans="1:11" s="30" customFormat="1" ht="15.75">
      <c r="A4" s="91" t="s">
        <v>1634</v>
      </c>
      <c r="B4" s="94">
        <f>SUM(F11:F55)</f>
        <v>0</v>
      </c>
      <c r="D4" s="24"/>
      <c r="E4" s="62"/>
      <c r="F4" s="62"/>
    </row>
    <row r="5" spans="1:11" s="18" customFormat="1" ht="20.100000000000001" customHeight="1">
      <c r="A5" s="249" t="s">
        <v>1772</v>
      </c>
      <c r="B5" s="250"/>
      <c r="C5" s="250"/>
      <c r="D5" s="250"/>
      <c r="E5" s="250"/>
      <c r="F5" s="250"/>
      <c r="G5" s="250"/>
    </row>
    <row r="6" spans="1:11" s="18" customFormat="1" ht="50.1" customHeight="1">
      <c r="A6" s="254" t="s">
        <v>598</v>
      </c>
      <c r="B6" s="255"/>
      <c r="C6" s="255"/>
      <c r="D6" s="255"/>
      <c r="E6" s="255"/>
      <c r="F6" s="255"/>
      <c r="G6" s="255"/>
    </row>
    <row r="7" spans="1:11" s="18" customFormat="1" ht="18.75" customHeight="1">
      <c r="A7" s="252" t="s">
        <v>1770</v>
      </c>
      <c r="B7" s="253"/>
      <c r="C7" s="287"/>
      <c r="D7" s="257" t="s">
        <v>417</v>
      </c>
      <c r="E7" s="258"/>
      <c r="F7" s="258"/>
      <c r="G7" s="259"/>
    </row>
    <row r="8" spans="1:11" s="18" customFormat="1" ht="75" customHeight="1">
      <c r="A8" s="288"/>
      <c r="B8" s="289"/>
      <c r="C8" s="290"/>
      <c r="D8" s="35" t="s">
        <v>1571</v>
      </c>
      <c r="E8" s="49" t="s">
        <v>1574</v>
      </c>
      <c r="F8" s="35" t="s">
        <v>1570</v>
      </c>
      <c r="G8" s="35" t="s">
        <v>580</v>
      </c>
    </row>
    <row r="9" spans="1:11" ht="30" customHeight="1">
      <c r="A9" s="131" t="s">
        <v>1689</v>
      </c>
      <c r="B9" s="130"/>
      <c r="C9" s="130"/>
      <c r="D9" s="130"/>
      <c r="E9" s="130"/>
      <c r="F9" s="130"/>
      <c r="G9" s="130"/>
    </row>
    <row r="10" spans="1:11" s="17" customFormat="1" ht="15" customHeight="1">
      <c r="A10" s="247" t="s">
        <v>1900</v>
      </c>
      <c r="B10" s="248"/>
      <c r="C10" s="50" t="s">
        <v>1573</v>
      </c>
      <c r="D10" s="244"/>
      <c r="E10" s="245"/>
      <c r="F10" s="245"/>
      <c r="G10" s="246"/>
    </row>
    <row r="11" spans="1:11" ht="44.25" customHeight="1">
      <c r="A11" s="14" t="s">
        <v>137</v>
      </c>
      <c r="B11" s="137" t="s">
        <v>1713</v>
      </c>
      <c r="C11" s="57">
        <f>IF(B11='Scoring Keys'!$B$4,'Scoring Keys'!$D$4,IF(B11='Scoring Keys'!$B$5,'Scoring Keys'!$D$5,IF(B11='Scoring Keys'!$B$6,'Scoring Keys'!$D$6,IF(B11='Scoring Keys'!$B$7,'Scoring Keys'!$D$7,0))))</f>
        <v>0.9</v>
      </c>
      <c r="D11" s="127" t="s">
        <v>1766</v>
      </c>
      <c r="E11" s="57">
        <f>IF(D11='Scoring Keys'!$B$12,'Scoring Keys'!$D$12,IF(D11='Scoring Keys'!$B$13,'Scoring Keys'!$D$13,IF(D11='Scoring Keys'!$B$14,'Scoring Keys'!$D$14,IF(D11='Scoring Keys'!$B$15,'Scoring Keys'!$D$15,IF(D11='Scoring Keys'!$B$16,'Scoring Keys'!$D$16,0)))))</f>
        <v>0</v>
      </c>
      <c r="F11" s="57">
        <f t="shared" ref="F11" si="0">C11*E11</f>
        <v>0</v>
      </c>
      <c r="G11" s="136"/>
      <c r="H11" s="10" t="b">
        <f>OR(AND(C11='Scoring Keys'!$D$4,E11='Scoring Keys'!$D$14),AND(C11='Scoring Keys'!$D$4,E11='Scoring Keys'!$D$16),AND(C11='Scoring Keys'!$D$4,E11='Scoring Keys'!$D$17))</f>
        <v>0</v>
      </c>
      <c r="I11" s="10" t="b">
        <f>NOT(D11='Scoring Keys'!$B$18)</f>
        <v>0</v>
      </c>
      <c r="J11" s="150">
        <f t="shared" ref="J11:J55" si="1">IF(I11,0,1)</f>
        <v>1</v>
      </c>
      <c r="K11" s="150">
        <f t="shared" ref="K11" si="2">IF(AND(H11,(I11)),1,0)</f>
        <v>0</v>
      </c>
    </row>
    <row r="12" spans="1:11" ht="30" customHeight="1">
      <c r="A12" s="14" t="s">
        <v>138</v>
      </c>
      <c r="B12" s="137" t="s">
        <v>1713</v>
      </c>
      <c r="C12" s="57">
        <f>IF(B12='Scoring Keys'!$B$4,'Scoring Keys'!$D$4,IF(B12='Scoring Keys'!$B$5,'Scoring Keys'!$D$5,IF(B12='Scoring Keys'!$B$6,'Scoring Keys'!$D$6,IF(B12='Scoring Keys'!$B$7,'Scoring Keys'!$D$7,0))))</f>
        <v>0.9</v>
      </c>
      <c r="D12" s="127" t="s">
        <v>1766</v>
      </c>
      <c r="E12" s="57">
        <f>IF(D12='Scoring Keys'!$B$12,'Scoring Keys'!$D$12,IF(D12='Scoring Keys'!$B$13,'Scoring Keys'!$D$13,IF(D12='Scoring Keys'!$B$14,'Scoring Keys'!$D$14,IF(D12='Scoring Keys'!$B$15,'Scoring Keys'!$D$15,IF(D12='Scoring Keys'!$B$16,'Scoring Keys'!$D$16,0)))))</f>
        <v>0</v>
      </c>
      <c r="F12" s="57">
        <f t="shared" ref="F12:F16" si="3">C12*E12</f>
        <v>0</v>
      </c>
      <c r="G12" s="136"/>
      <c r="H12" s="10" t="b">
        <f>OR(AND(C12='Scoring Keys'!$D$4,E12='Scoring Keys'!$D$14),AND(C12='Scoring Keys'!$D$4,E12='Scoring Keys'!$D$16),AND(C12='Scoring Keys'!$D$4,E12='Scoring Keys'!$D$17))</f>
        <v>0</v>
      </c>
      <c r="I12" s="10" t="b">
        <f>NOT(D12='Scoring Keys'!$B$18)</f>
        <v>0</v>
      </c>
      <c r="J12" s="150">
        <f t="shared" si="1"/>
        <v>1</v>
      </c>
      <c r="K12" s="150">
        <f t="shared" ref="K12:K16" si="4">IF(AND(H12,(I12)),1,0)</f>
        <v>0</v>
      </c>
    </row>
    <row r="13" spans="1:11" ht="30" customHeight="1">
      <c r="A13" s="14" t="s">
        <v>139</v>
      </c>
      <c r="B13" s="137" t="s">
        <v>1713</v>
      </c>
      <c r="C13" s="57">
        <f>IF(B13='Scoring Keys'!$B$4,'Scoring Keys'!$D$4,IF(B13='Scoring Keys'!$B$5,'Scoring Keys'!$D$5,IF(B13='Scoring Keys'!$B$6,'Scoring Keys'!$D$6,IF(B13='Scoring Keys'!$B$7,'Scoring Keys'!$D$7,0))))</f>
        <v>0.9</v>
      </c>
      <c r="D13" s="127" t="s">
        <v>1766</v>
      </c>
      <c r="E13" s="57">
        <f>IF(D13='Scoring Keys'!$B$12,'Scoring Keys'!$D$12,IF(D13='Scoring Keys'!$B$13,'Scoring Keys'!$D$13,IF(D13='Scoring Keys'!$B$14,'Scoring Keys'!$D$14,IF(D13='Scoring Keys'!$B$15,'Scoring Keys'!$D$15,IF(D13='Scoring Keys'!$B$16,'Scoring Keys'!$D$16,0)))))</f>
        <v>0</v>
      </c>
      <c r="F13" s="57">
        <f t="shared" si="3"/>
        <v>0</v>
      </c>
      <c r="G13" s="136"/>
      <c r="H13" s="10" t="b">
        <f>OR(AND(C13='Scoring Keys'!$D$4,E13='Scoring Keys'!$D$14),AND(C13='Scoring Keys'!$D$4,E13='Scoring Keys'!$D$16),AND(C13='Scoring Keys'!$D$4,E13='Scoring Keys'!$D$17))</f>
        <v>0</v>
      </c>
      <c r="I13" s="10" t="b">
        <f>NOT(D13='Scoring Keys'!$B$18)</f>
        <v>0</v>
      </c>
      <c r="J13" s="150">
        <f t="shared" si="1"/>
        <v>1</v>
      </c>
      <c r="K13" s="150">
        <f t="shared" si="4"/>
        <v>0</v>
      </c>
    </row>
    <row r="14" spans="1:11" ht="30" customHeight="1">
      <c r="A14" s="14" t="s">
        <v>140</v>
      </c>
      <c r="B14" s="137" t="s">
        <v>1713</v>
      </c>
      <c r="C14" s="57">
        <f>IF(B14='Scoring Keys'!$B$4,'Scoring Keys'!$D$4,IF(B14='Scoring Keys'!$B$5,'Scoring Keys'!$D$5,IF(B14='Scoring Keys'!$B$6,'Scoring Keys'!$D$6,IF(B14='Scoring Keys'!$B$7,'Scoring Keys'!$D$7,0))))</f>
        <v>0.9</v>
      </c>
      <c r="D14" s="127" t="s">
        <v>1766</v>
      </c>
      <c r="E14" s="57">
        <f>IF(D14='Scoring Keys'!$B$12,'Scoring Keys'!$D$12,IF(D14='Scoring Keys'!$B$13,'Scoring Keys'!$D$13,IF(D14='Scoring Keys'!$B$14,'Scoring Keys'!$D$14,IF(D14='Scoring Keys'!$B$15,'Scoring Keys'!$D$15,IF(D14='Scoring Keys'!$B$16,'Scoring Keys'!$D$16,0)))))</f>
        <v>0</v>
      </c>
      <c r="F14" s="57">
        <f t="shared" si="3"/>
        <v>0</v>
      </c>
      <c r="G14" s="136"/>
      <c r="H14" s="10" t="b">
        <f>OR(AND(C14='Scoring Keys'!$D$4,E14='Scoring Keys'!$D$14),AND(C14='Scoring Keys'!$D$4,E14='Scoring Keys'!$D$16),AND(C14='Scoring Keys'!$D$4,E14='Scoring Keys'!$D$17))</f>
        <v>0</v>
      </c>
      <c r="I14" s="10" t="b">
        <f>NOT(D14='Scoring Keys'!$B$18)</f>
        <v>0</v>
      </c>
      <c r="J14" s="150">
        <f t="shared" si="1"/>
        <v>1</v>
      </c>
      <c r="K14" s="150">
        <f t="shared" si="4"/>
        <v>0</v>
      </c>
    </row>
    <row r="15" spans="1:11" ht="30" customHeight="1">
      <c r="A15" s="14" t="s">
        <v>141</v>
      </c>
      <c r="B15" s="137" t="s">
        <v>1713</v>
      </c>
      <c r="C15" s="57">
        <f>IF(B15='Scoring Keys'!$B$4,'Scoring Keys'!$D$4,IF(B15='Scoring Keys'!$B$5,'Scoring Keys'!$D$5,IF(B15='Scoring Keys'!$B$6,'Scoring Keys'!$D$6,IF(B15='Scoring Keys'!$B$7,'Scoring Keys'!$D$7,0))))</f>
        <v>0.9</v>
      </c>
      <c r="D15" s="127" t="s">
        <v>1766</v>
      </c>
      <c r="E15" s="57">
        <f>IF(D15='Scoring Keys'!$B$12,'Scoring Keys'!$D$12,IF(D15='Scoring Keys'!$B$13,'Scoring Keys'!$D$13,IF(D15='Scoring Keys'!$B$14,'Scoring Keys'!$D$14,IF(D15='Scoring Keys'!$B$15,'Scoring Keys'!$D$15,IF(D15='Scoring Keys'!$B$16,'Scoring Keys'!$D$16,0)))))</f>
        <v>0</v>
      </c>
      <c r="F15" s="57">
        <f t="shared" si="3"/>
        <v>0</v>
      </c>
      <c r="G15" s="136"/>
      <c r="H15" s="10" t="b">
        <f>OR(AND(C15='Scoring Keys'!$D$4,E15='Scoring Keys'!$D$14),AND(C15='Scoring Keys'!$D$4,E15='Scoring Keys'!$D$16),AND(C15='Scoring Keys'!$D$4,E15='Scoring Keys'!$D$17))</f>
        <v>0</v>
      </c>
      <c r="I15" s="10" t="b">
        <f>NOT(D15='Scoring Keys'!$B$18)</f>
        <v>0</v>
      </c>
      <c r="J15" s="150">
        <f t="shared" si="1"/>
        <v>1</v>
      </c>
      <c r="K15" s="150">
        <f t="shared" si="4"/>
        <v>0</v>
      </c>
    </row>
    <row r="16" spans="1:11" ht="30" customHeight="1">
      <c r="A16" s="11" t="s">
        <v>423</v>
      </c>
      <c r="B16" s="137" t="s">
        <v>1711</v>
      </c>
      <c r="C16" s="57">
        <f>IF(B16='Scoring Keys'!$B$4,'Scoring Keys'!$D$4,IF(B16='Scoring Keys'!$B$5,'Scoring Keys'!$D$5,IF(B16='Scoring Keys'!$B$6,'Scoring Keys'!$D$6,IF(B16='Scoring Keys'!$B$7,'Scoring Keys'!$D$7,0))))</f>
        <v>0.65</v>
      </c>
      <c r="D16" s="127" t="s">
        <v>1766</v>
      </c>
      <c r="E16" s="57">
        <f>IF(D16='Scoring Keys'!$B$12,'Scoring Keys'!$D$12,IF(D16='Scoring Keys'!$B$13,'Scoring Keys'!$D$13,IF(D16='Scoring Keys'!$B$14,'Scoring Keys'!$D$14,IF(D16='Scoring Keys'!$B$15,'Scoring Keys'!$D$15,IF(D16='Scoring Keys'!$B$16,'Scoring Keys'!$D$16,0)))))</f>
        <v>0</v>
      </c>
      <c r="F16" s="57">
        <f t="shared" si="3"/>
        <v>0</v>
      </c>
      <c r="G16" s="136"/>
      <c r="H16" s="10" t="b">
        <f>OR(AND(C16='Scoring Keys'!$D$4,E16='Scoring Keys'!$D$14),AND(C16='Scoring Keys'!$D$4,E16='Scoring Keys'!$D$16),AND(C16='Scoring Keys'!$D$4,E16='Scoring Keys'!$D$17))</f>
        <v>0</v>
      </c>
      <c r="I16" s="10" t="b">
        <f>NOT(D16='Scoring Keys'!$B$18)</f>
        <v>0</v>
      </c>
      <c r="J16" s="150">
        <f t="shared" si="1"/>
        <v>1</v>
      </c>
      <c r="K16" s="150">
        <f t="shared" si="4"/>
        <v>0</v>
      </c>
    </row>
    <row r="17" spans="1:11" ht="30" customHeight="1">
      <c r="A17" s="14" t="s">
        <v>1762</v>
      </c>
      <c r="B17" s="304"/>
      <c r="C17" s="305"/>
      <c r="D17" s="305"/>
      <c r="E17" s="305"/>
      <c r="F17" s="305"/>
      <c r="G17" s="306"/>
    </row>
    <row r="18" spans="1:11" ht="30" customHeight="1">
      <c r="A18" s="11" t="s">
        <v>142</v>
      </c>
      <c r="B18" s="137" t="s">
        <v>1713</v>
      </c>
      <c r="C18" s="57">
        <f>IF(B18='Scoring Keys'!$B$4,'Scoring Keys'!$D$4,IF(B18='Scoring Keys'!$B$5,'Scoring Keys'!$D$5,IF(B18='Scoring Keys'!$B$6,'Scoring Keys'!$D$6,IF(B18='Scoring Keys'!$B$7,'Scoring Keys'!$D$7,0))))</f>
        <v>0.9</v>
      </c>
      <c r="D18" s="127" t="s">
        <v>1766</v>
      </c>
      <c r="E18" s="57">
        <f>IF(D18='Scoring Keys'!$B$12,'Scoring Keys'!$D$12,IF(D18='Scoring Keys'!$B$13,'Scoring Keys'!$D$13,IF(D18='Scoring Keys'!$B$14,'Scoring Keys'!$D$14,IF(D18='Scoring Keys'!$B$15,'Scoring Keys'!$D$15,IF(D18='Scoring Keys'!$B$16,'Scoring Keys'!$D$16,0)))))</f>
        <v>0</v>
      </c>
      <c r="F18" s="57">
        <f t="shared" ref="F18:F23" si="5">C18*E18</f>
        <v>0</v>
      </c>
      <c r="G18" s="136"/>
      <c r="H18" s="10" t="b">
        <f>OR(AND(C18='Scoring Keys'!$D$4,E18='Scoring Keys'!$D$14),AND(C18='Scoring Keys'!$D$4,E18='Scoring Keys'!$D$16),AND(C18='Scoring Keys'!$D$4,E18='Scoring Keys'!$D$17))</f>
        <v>0</v>
      </c>
      <c r="I18" s="10" t="b">
        <f>NOT(D18='Scoring Keys'!$B$18)</f>
        <v>0</v>
      </c>
      <c r="J18" s="150">
        <f t="shared" si="1"/>
        <v>1</v>
      </c>
      <c r="K18" s="150">
        <f t="shared" ref="K18:K23" si="6">IF(AND(H18,(I18)),1,0)</f>
        <v>0</v>
      </c>
    </row>
    <row r="19" spans="1:11" ht="30" customHeight="1">
      <c r="A19" s="11" t="s">
        <v>143</v>
      </c>
      <c r="B19" s="137" t="s">
        <v>1713</v>
      </c>
      <c r="C19" s="57">
        <f>IF(B19='Scoring Keys'!$B$4,'Scoring Keys'!$D$4,IF(B19='Scoring Keys'!$B$5,'Scoring Keys'!$D$5,IF(B19='Scoring Keys'!$B$6,'Scoring Keys'!$D$6,IF(B19='Scoring Keys'!$B$7,'Scoring Keys'!$D$7,0))))</f>
        <v>0.9</v>
      </c>
      <c r="D19" s="127" t="s">
        <v>1766</v>
      </c>
      <c r="E19" s="57">
        <f>IF(D19='Scoring Keys'!$B$12,'Scoring Keys'!$D$12,IF(D19='Scoring Keys'!$B$13,'Scoring Keys'!$D$13,IF(D19='Scoring Keys'!$B$14,'Scoring Keys'!$D$14,IF(D19='Scoring Keys'!$B$15,'Scoring Keys'!$D$15,IF(D19='Scoring Keys'!$B$16,'Scoring Keys'!$D$16,0)))))</f>
        <v>0</v>
      </c>
      <c r="F19" s="57">
        <f t="shared" si="5"/>
        <v>0</v>
      </c>
      <c r="G19" s="136"/>
      <c r="H19" s="10" t="b">
        <f>OR(AND(C19='Scoring Keys'!$D$4,E19='Scoring Keys'!$D$14),AND(C19='Scoring Keys'!$D$4,E19='Scoring Keys'!$D$16),AND(C19='Scoring Keys'!$D$4,E19='Scoring Keys'!$D$17))</f>
        <v>0</v>
      </c>
      <c r="I19" s="10" t="b">
        <f>NOT(D19='Scoring Keys'!$B$18)</f>
        <v>0</v>
      </c>
      <c r="J19" s="150">
        <f t="shared" si="1"/>
        <v>1</v>
      </c>
      <c r="K19" s="150">
        <f t="shared" si="6"/>
        <v>0</v>
      </c>
    </row>
    <row r="20" spans="1:11" ht="30" customHeight="1">
      <c r="A20" s="11" t="s">
        <v>144</v>
      </c>
      <c r="B20" s="137" t="s">
        <v>1713</v>
      </c>
      <c r="C20" s="57">
        <f>IF(B20='Scoring Keys'!$B$4,'Scoring Keys'!$D$4,IF(B20='Scoring Keys'!$B$5,'Scoring Keys'!$D$5,IF(B20='Scoring Keys'!$B$6,'Scoring Keys'!$D$6,IF(B20='Scoring Keys'!$B$7,'Scoring Keys'!$D$7,0))))</f>
        <v>0.9</v>
      </c>
      <c r="D20" s="127" t="s">
        <v>1766</v>
      </c>
      <c r="E20" s="57">
        <f>IF(D20='Scoring Keys'!$B$12,'Scoring Keys'!$D$12,IF(D20='Scoring Keys'!$B$13,'Scoring Keys'!$D$13,IF(D20='Scoring Keys'!$B$14,'Scoring Keys'!$D$14,IF(D20='Scoring Keys'!$B$15,'Scoring Keys'!$D$15,IF(D20='Scoring Keys'!$B$16,'Scoring Keys'!$D$16,0)))))</f>
        <v>0</v>
      </c>
      <c r="F20" s="57">
        <f t="shared" si="5"/>
        <v>0</v>
      </c>
      <c r="G20" s="136"/>
      <c r="H20" s="10" t="b">
        <f>OR(AND(C20='Scoring Keys'!$D$4,E20='Scoring Keys'!$D$14),AND(C20='Scoring Keys'!$D$4,E20='Scoring Keys'!$D$16),AND(C20='Scoring Keys'!$D$4,E20='Scoring Keys'!$D$17))</f>
        <v>0</v>
      </c>
      <c r="I20" s="10" t="b">
        <f>NOT(D20='Scoring Keys'!$B$18)</f>
        <v>0</v>
      </c>
      <c r="J20" s="150">
        <f t="shared" si="1"/>
        <v>1</v>
      </c>
      <c r="K20" s="150">
        <f t="shared" si="6"/>
        <v>0</v>
      </c>
    </row>
    <row r="21" spans="1:11" ht="30" customHeight="1">
      <c r="A21" s="11" t="s">
        <v>145</v>
      </c>
      <c r="B21" s="137" t="s">
        <v>1713</v>
      </c>
      <c r="C21" s="57">
        <f>IF(B21='Scoring Keys'!$B$4,'Scoring Keys'!$D$4,IF(B21='Scoring Keys'!$B$5,'Scoring Keys'!$D$5,IF(B21='Scoring Keys'!$B$6,'Scoring Keys'!$D$6,IF(B21='Scoring Keys'!$B$7,'Scoring Keys'!$D$7,0))))</f>
        <v>0.9</v>
      </c>
      <c r="D21" s="127" t="s">
        <v>1766</v>
      </c>
      <c r="E21" s="57">
        <f>IF(D21='Scoring Keys'!$B$12,'Scoring Keys'!$D$12,IF(D21='Scoring Keys'!$B$13,'Scoring Keys'!$D$13,IF(D21='Scoring Keys'!$B$14,'Scoring Keys'!$D$14,IF(D21='Scoring Keys'!$B$15,'Scoring Keys'!$D$15,IF(D21='Scoring Keys'!$B$16,'Scoring Keys'!$D$16,0)))))</f>
        <v>0</v>
      </c>
      <c r="F21" s="57">
        <f t="shared" si="5"/>
        <v>0</v>
      </c>
      <c r="G21" s="136"/>
      <c r="H21" s="10" t="b">
        <f>OR(AND(C21='Scoring Keys'!$D$4,E21='Scoring Keys'!$D$14),AND(C21='Scoring Keys'!$D$4,E21='Scoring Keys'!$D$16),AND(C21='Scoring Keys'!$D$4,E21='Scoring Keys'!$D$17))</f>
        <v>0</v>
      </c>
      <c r="I21" s="10" t="b">
        <f>NOT(D21='Scoring Keys'!$B$18)</f>
        <v>0</v>
      </c>
      <c r="J21" s="150">
        <f t="shared" si="1"/>
        <v>1</v>
      </c>
      <c r="K21" s="150">
        <f t="shared" si="6"/>
        <v>0</v>
      </c>
    </row>
    <row r="22" spans="1:11" ht="30" customHeight="1">
      <c r="A22" s="14" t="s">
        <v>146</v>
      </c>
      <c r="B22" s="137" t="s">
        <v>1713</v>
      </c>
      <c r="C22" s="57">
        <f>IF(B22='Scoring Keys'!$B$4,'Scoring Keys'!$D$4,IF(B22='Scoring Keys'!$B$5,'Scoring Keys'!$D$5,IF(B22='Scoring Keys'!$B$6,'Scoring Keys'!$D$6,IF(B22='Scoring Keys'!$B$7,'Scoring Keys'!$D$7,0))))</f>
        <v>0.9</v>
      </c>
      <c r="D22" s="127" t="s">
        <v>1766</v>
      </c>
      <c r="E22" s="57">
        <f>IF(D22='Scoring Keys'!$B$12,'Scoring Keys'!$D$12,IF(D22='Scoring Keys'!$B$13,'Scoring Keys'!$D$13,IF(D22='Scoring Keys'!$B$14,'Scoring Keys'!$D$14,IF(D22='Scoring Keys'!$B$15,'Scoring Keys'!$D$15,IF(D22='Scoring Keys'!$B$16,'Scoring Keys'!$D$16,0)))))</f>
        <v>0</v>
      </c>
      <c r="F22" s="57">
        <f t="shared" si="5"/>
        <v>0</v>
      </c>
      <c r="G22" s="136"/>
      <c r="H22" s="10" t="b">
        <f>OR(AND(C22='Scoring Keys'!$D$4,E22='Scoring Keys'!$D$14),AND(C22='Scoring Keys'!$D$4,E22='Scoring Keys'!$D$16),AND(C22='Scoring Keys'!$D$4,E22='Scoring Keys'!$D$17))</f>
        <v>0</v>
      </c>
      <c r="I22" s="10" t="b">
        <f>NOT(D22='Scoring Keys'!$B$18)</f>
        <v>0</v>
      </c>
      <c r="J22" s="150">
        <f t="shared" si="1"/>
        <v>1</v>
      </c>
      <c r="K22" s="150">
        <f t="shared" si="6"/>
        <v>0</v>
      </c>
    </row>
    <row r="23" spans="1:11" ht="30" customHeight="1">
      <c r="A23" s="104" t="s">
        <v>1687</v>
      </c>
      <c r="B23" s="137" t="s">
        <v>1713</v>
      </c>
      <c r="C23" s="57">
        <f>IF(B23='Scoring Keys'!$B$4,'Scoring Keys'!$D$4,IF(B23='Scoring Keys'!$B$5,'Scoring Keys'!$D$5,IF(B23='Scoring Keys'!$B$6,'Scoring Keys'!$D$6,IF(B23='Scoring Keys'!$B$7,'Scoring Keys'!$D$7,0))))</f>
        <v>0.9</v>
      </c>
      <c r="D23" s="127" t="s">
        <v>1766</v>
      </c>
      <c r="E23" s="57">
        <f>IF(D23='Scoring Keys'!$B$12,'Scoring Keys'!$D$12,IF(D23='Scoring Keys'!$B$13,'Scoring Keys'!$D$13,IF(D23='Scoring Keys'!$B$14,'Scoring Keys'!$D$14,IF(D23='Scoring Keys'!$B$15,'Scoring Keys'!$D$15,IF(D23='Scoring Keys'!$B$16,'Scoring Keys'!$D$16,0)))))</f>
        <v>0</v>
      </c>
      <c r="F23" s="57">
        <f t="shared" si="5"/>
        <v>0</v>
      </c>
      <c r="G23" s="136"/>
      <c r="H23" s="10" t="b">
        <f>OR(AND(C23='Scoring Keys'!$D$4,E23='Scoring Keys'!$D$14),AND(C23='Scoring Keys'!$D$4,E23='Scoring Keys'!$D$16),AND(C23='Scoring Keys'!$D$4,E23='Scoring Keys'!$D$17))</f>
        <v>0</v>
      </c>
      <c r="I23" s="10" t="b">
        <f>NOT(D23='Scoring Keys'!$B$18)</f>
        <v>0</v>
      </c>
      <c r="J23" s="150">
        <f t="shared" si="1"/>
        <v>1</v>
      </c>
      <c r="K23" s="150">
        <f t="shared" si="6"/>
        <v>0</v>
      </c>
    </row>
    <row r="24" spans="1:11" s="17" customFormat="1" ht="15" customHeight="1">
      <c r="A24" s="247" t="s">
        <v>1901</v>
      </c>
      <c r="B24" s="248"/>
      <c r="C24" s="307"/>
      <c r="D24" s="308"/>
      <c r="E24" s="308"/>
      <c r="F24" s="308"/>
      <c r="G24" s="309"/>
    </row>
    <row r="25" spans="1:11" ht="30" customHeight="1">
      <c r="A25" s="14" t="s">
        <v>147</v>
      </c>
      <c r="B25" s="137" t="s">
        <v>1713</v>
      </c>
      <c r="C25" s="57">
        <f>IF(B25='Scoring Keys'!$B$4,'Scoring Keys'!$D$4,IF(B25='Scoring Keys'!$B$5,'Scoring Keys'!$D$5,IF(B25='Scoring Keys'!$B$6,'Scoring Keys'!$D$6,IF(B25='Scoring Keys'!$B$7,'Scoring Keys'!$D$7,0))))</f>
        <v>0.9</v>
      </c>
      <c r="D25" s="127" t="s">
        <v>1766</v>
      </c>
      <c r="E25" s="57">
        <f>IF(D25='Scoring Keys'!$B$12,'Scoring Keys'!$D$12,IF(D25='Scoring Keys'!$B$13,'Scoring Keys'!$D$13,IF(D25='Scoring Keys'!$B$14,'Scoring Keys'!$D$14,IF(D25='Scoring Keys'!$B$15,'Scoring Keys'!$D$15,IF(D25='Scoring Keys'!$B$16,'Scoring Keys'!$D$16,0)))))</f>
        <v>0</v>
      </c>
      <c r="F25" s="57">
        <f t="shared" ref="F25:F50" si="7">C25*E25</f>
        <v>0</v>
      </c>
      <c r="G25" s="136"/>
      <c r="H25" s="10" t="b">
        <f>OR(AND(C25='Scoring Keys'!$D$4,E25='Scoring Keys'!$D$14),AND(C25='Scoring Keys'!$D$4,E25='Scoring Keys'!$D$16),AND(C25='Scoring Keys'!$D$4,E25='Scoring Keys'!$D$17))</f>
        <v>0</v>
      </c>
      <c r="I25" s="10" t="b">
        <f>NOT(D25='Scoring Keys'!$B$18)</f>
        <v>0</v>
      </c>
      <c r="J25" s="150">
        <f t="shared" si="1"/>
        <v>1</v>
      </c>
      <c r="K25" s="150">
        <f t="shared" ref="K25:K50" si="8">IF(AND(H25,(I25)),1,0)</f>
        <v>0</v>
      </c>
    </row>
    <row r="26" spans="1:11" ht="51">
      <c r="A26" s="11" t="s">
        <v>424</v>
      </c>
      <c r="B26" s="137" t="s">
        <v>1713</v>
      </c>
      <c r="C26" s="57">
        <f>IF(B26='Scoring Keys'!$B$4,'Scoring Keys'!$D$4,IF(B26='Scoring Keys'!$B$5,'Scoring Keys'!$D$5,IF(B26='Scoring Keys'!$B$6,'Scoring Keys'!$D$6,IF(B26='Scoring Keys'!$B$7,'Scoring Keys'!$D$7,0))))</f>
        <v>0.9</v>
      </c>
      <c r="D26" s="127" t="s">
        <v>1766</v>
      </c>
      <c r="E26" s="57">
        <f>IF(D26='Scoring Keys'!$B$12,'Scoring Keys'!$D$12,IF(D26='Scoring Keys'!$B$13,'Scoring Keys'!$D$13,IF(D26='Scoring Keys'!$B$14,'Scoring Keys'!$D$14,IF(D26='Scoring Keys'!$B$15,'Scoring Keys'!$D$15,IF(D26='Scoring Keys'!$B$16,'Scoring Keys'!$D$16,0)))))</f>
        <v>0</v>
      </c>
      <c r="F26" s="57">
        <f t="shared" si="7"/>
        <v>0</v>
      </c>
      <c r="G26" s="136"/>
      <c r="H26" s="10" t="b">
        <f>OR(AND(C26='Scoring Keys'!$D$4,E26='Scoring Keys'!$D$14),AND(C26='Scoring Keys'!$D$4,E26='Scoring Keys'!$D$16),AND(C26='Scoring Keys'!$D$4,E26='Scoring Keys'!$D$17))</f>
        <v>0</v>
      </c>
      <c r="I26" s="10" t="b">
        <f>NOT(D26='Scoring Keys'!$B$18)</f>
        <v>0</v>
      </c>
      <c r="J26" s="150">
        <f t="shared" si="1"/>
        <v>1</v>
      </c>
      <c r="K26" s="150">
        <f t="shared" si="8"/>
        <v>0</v>
      </c>
    </row>
    <row r="27" spans="1:11" ht="30" customHeight="1">
      <c r="A27" s="11" t="s">
        <v>1731</v>
      </c>
      <c r="B27" s="137" t="s">
        <v>1713</v>
      </c>
      <c r="C27" s="57">
        <f>IF(B27='Scoring Keys'!$B$4,'Scoring Keys'!$D$4,IF(B27='Scoring Keys'!$B$5,'Scoring Keys'!$D$5,IF(B27='Scoring Keys'!$B$6,'Scoring Keys'!$D$6,IF(B27='Scoring Keys'!$B$7,'Scoring Keys'!$D$7,0))))</f>
        <v>0.9</v>
      </c>
      <c r="D27" s="127" t="s">
        <v>1766</v>
      </c>
      <c r="E27" s="57">
        <f>IF(D27='Scoring Keys'!$B$12,'Scoring Keys'!$D$12,IF(D27='Scoring Keys'!$B$13,'Scoring Keys'!$D$13,IF(D27='Scoring Keys'!$B$14,'Scoring Keys'!$D$14,IF(D27='Scoring Keys'!$B$15,'Scoring Keys'!$D$15,IF(D27='Scoring Keys'!$B$16,'Scoring Keys'!$D$16,0)))))</f>
        <v>0</v>
      </c>
      <c r="F27" s="57">
        <f t="shared" si="7"/>
        <v>0</v>
      </c>
      <c r="G27" s="136"/>
      <c r="H27" s="10" t="b">
        <f>OR(AND(C27='Scoring Keys'!$D$4,E27='Scoring Keys'!$D$14),AND(C27='Scoring Keys'!$D$4,E27='Scoring Keys'!$D$16),AND(C27='Scoring Keys'!$D$4,E27='Scoring Keys'!$D$17))</f>
        <v>0</v>
      </c>
      <c r="I27" s="10" t="b">
        <f>NOT(D27='Scoring Keys'!$B$18)</f>
        <v>0</v>
      </c>
      <c r="J27" s="150">
        <f t="shared" si="1"/>
        <v>1</v>
      </c>
      <c r="K27" s="150">
        <f t="shared" si="8"/>
        <v>0</v>
      </c>
    </row>
    <row r="28" spans="1:11" ht="30" customHeight="1">
      <c r="A28" s="14" t="s">
        <v>148</v>
      </c>
      <c r="B28" s="137" t="s">
        <v>1713</v>
      </c>
      <c r="C28" s="57">
        <f>IF(B28='Scoring Keys'!$B$4,'Scoring Keys'!$D$4,IF(B28='Scoring Keys'!$B$5,'Scoring Keys'!$D$5,IF(B28='Scoring Keys'!$B$6,'Scoring Keys'!$D$6,IF(B28='Scoring Keys'!$B$7,'Scoring Keys'!$D$7,0))))</f>
        <v>0.9</v>
      </c>
      <c r="D28" s="127" t="s">
        <v>1766</v>
      </c>
      <c r="E28" s="57">
        <f>IF(D28='Scoring Keys'!$B$12,'Scoring Keys'!$D$12,IF(D28='Scoring Keys'!$B$13,'Scoring Keys'!$D$13,IF(D28='Scoring Keys'!$B$14,'Scoring Keys'!$D$14,IF(D28='Scoring Keys'!$B$15,'Scoring Keys'!$D$15,IF(D28='Scoring Keys'!$B$16,'Scoring Keys'!$D$16,0)))))</f>
        <v>0</v>
      </c>
      <c r="F28" s="57">
        <f t="shared" si="7"/>
        <v>0</v>
      </c>
      <c r="G28" s="136"/>
      <c r="H28" s="10" t="b">
        <f>OR(AND(C28='Scoring Keys'!$D$4,E28='Scoring Keys'!$D$14),AND(C28='Scoring Keys'!$D$4,E28='Scoring Keys'!$D$16),AND(C28='Scoring Keys'!$D$4,E28='Scoring Keys'!$D$17))</f>
        <v>0</v>
      </c>
      <c r="I28" s="10" t="b">
        <f>NOT(D28='Scoring Keys'!$B$18)</f>
        <v>0</v>
      </c>
      <c r="J28" s="150">
        <f t="shared" si="1"/>
        <v>1</v>
      </c>
      <c r="K28" s="150">
        <f t="shared" si="8"/>
        <v>0</v>
      </c>
    </row>
    <row r="29" spans="1:11" ht="30" customHeight="1">
      <c r="A29" s="14" t="s">
        <v>149</v>
      </c>
      <c r="B29" s="137" t="s">
        <v>1713</v>
      </c>
      <c r="C29" s="57">
        <f>IF(B29='Scoring Keys'!$B$4,'Scoring Keys'!$D$4,IF(B29='Scoring Keys'!$B$5,'Scoring Keys'!$D$5,IF(B29='Scoring Keys'!$B$6,'Scoring Keys'!$D$6,IF(B29='Scoring Keys'!$B$7,'Scoring Keys'!$D$7,0))))</f>
        <v>0.9</v>
      </c>
      <c r="D29" s="127" t="s">
        <v>1766</v>
      </c>
      <c r="E29" s="57">
        <f>IF(D29='Scoring Keys'!$B$12,'Scoring Keys'!$D$12,IF(D29='Scoring Keys'!$B$13,'Scoring Keys'!$D$13,IF(D29='Scoring Keys'!$B$14,'Scoring Keys'!$D$14,IF(D29='Scoring Keys'!$B$15,'Scoring Keys'!$D$15,IF(D29='Scoring Keys'!$B$16,'Scoring Keys'!$D$16,0)))))</f>
        <v>0</v>
      </c>
      <c r="F29" s="57">
        <f t="shared" si="7"/>
        <v>0</v>
      </c>
      <c r="G29" s="136"/>
      <c r="H29" s="10" t="b">
        <f>OR(AND(C29='Scoring Keys'!$D$4,E29='Scoring Keys'!$D$14),AND(C29='Scoring Keys'!$D$4,E29='Scoring Keys'!$D$16),AND(C29='Scoring Keys'!$D$4,E29='Scoring Keys'!$D$17))</f>
        <v>0</v>
      </c>
      <c r="I29" s="10" t="b">
        <f>NOT(D29='Scoring Keys'!$B$18)</f>
        <v>0</v>
      </c>
      <c r="J29" s="150">
        <f t="shared" si="1"/>
        <v>1</v>
      </c>
      <c r="K29" s="150">
        <f t="shared" si="8"/>
        <v>0</v>
      </c>
    </row>
    <row r="30" spans="1:11" ht="30" customHeight="1">
      <c r="A30" s="14" t="s">
        <v>150</v>
      </c>
      <c r="B30" s="137" t="s">
        <v>1713</v>
      </c>
      <c r="C30" s="57">
        <f>IF(B30='Scoring Keys'!$B$4,'Scoring Keys'!$D$4,IF(B30='Scoring Keys'!$B$5,'Scoring Keys'!$D$5,IF(B30='Scoring Keys'!$B$6,'Scoring Keys'!$D$6,IF(B30='Scoring Keys'!$B$7,'Scoring Keys'!$D$7,0))))</f>
        <v>0.9</v>
      </c>
      <c r="D30" s="127" t="s">
        <v>1766</v>
      </c>
      <c r="E30" s="57">
        <f>IF(D30='Scoring Keys'!$B$12,'Scoring Keys'!$D$12,IF(D30='Scoring Keys'!$B$13,'Scoring Keys'!$D$13,IF(D30='Scoring Keys'!$B$14,'Scoring Keys'!$D$14,IF(D30='Scoring Keys'!$B$15,'Scoring Keys'!$D$15,IF(D30='Scoring Keys'!$B$16,'Scoring Keys'!$D$16,0)))))</f>
        <v>0</v>
      </c>
      <c r="F30" s="57">
        <f t="shared" si="7"/>
        <v>0</v>
      </c>
      <c r="G30" s="136"/>
      <c r="H30" s="10" t="b">
        <f>OR(AND(C30='Scoring Keys'!$D$4,E30='Scoring Keys'!$D$14),AND(C30='Scoring Keys'!$D$4,E30='Scoring Keys'!$D$16),AND(C30='Scoring Keys'!$D$4,E30='Scoring Keys'!$D$17))</f>
        <v>0</v>
      </c>
      <c r="I30" s="10" t="b">
        <f>NOT(D30='Scoring Keys'!$B$18)</f>
        <v>0</v>
      </c>
      <c r="J30" s="150">
        <f t="shared" si="1"/>
        <v>1</v>
      </c>
      <c r="K30" s="150">
        <f t="shared" si="8"/>
        <v>0</v>
      </c>
    </row>
    <row r="31" spans="1:11" ht="30" customHeight="1">
      <c r="A31" s="14" t="s">
        <v>151</v>
      </c>
      <c r="B31" s="137" t="s">
        <v>1713</v>
      </c>
      <c r="C31" s="57">
        <f>IF(B31='Scoring Keys'!$B$4,'Scoring Keys'!$D$4,IF(B31='Scoring Keys'!$B$5,'Scoring Keys'!$D$5,IF(B31='Scoring Keys'!$B$6,'Scoring Keys'!$D$6,IF(B31='Scoring Keys'!$B$7,'Scoring Keys'!$D$7,0))))</f>
        <v>0.9</v>
      </c>
      <c r="D31" s="127" t="s">
        <v>1766</v>
      </c>
      <c r="E31" s="57">
        <f>IF(D31='Scoring Keys'!$B$12,'Scoring Keys'!$D$12,IF(D31='Scoring Keys'!$B$13,'Scoring Keys'!$D$13,IF(D31='Scoring Keys'!$B$14,'Scoring Keys'!$D$14,IF(D31='Scoring Keys'!$B$15,'Scoring Keys'!$D$15,IF(D31='Scoring Keys'!$B$16,'Scoring Keys'!$D$16,0)))))</f>
        <v>0</v>
      </c>
      <c r="F31" s="57">
        <f t="shared" si="7"/>
        <v>0</v>
      </c>
      <c r="G31" s="136"/>
      <c r="H31" s="10" t="b">
        <f>OR(AND(C31='Scoring Keys'!$D$4,E31='Scoring Keys'!$D$14),AND(C31='Scoring Keys'!$D$4,E31='Scoring Keys'!$D$16),AND(C31='Scoring Keys'!$D$4,E31='Scoring Keys'!$D$17))</f>
        <v>0</v>
      </c>
      <c r="I31" s="10" t="b">
        <f>NOT(D31='Scoring Keys'!$B$18)</f>
        <v>0</v>
      </c>
      <c r="J31" s="150">
        <f t="shared" si="1"/>
        <v>1</v>
      </c>
      <c r="K31" s="150">
        <f t="shared" si="8"/>
        <v>0</v>
      </c>
    </row>
    <row r="32" spans="1:11" ht="38.25">
      <c r="A32" s="14" t="s">
        <v>1688</v>
      </c>
      <c r="B32" s="137" t="s">
        <v>1713</v>
      </c>
      <c r="C32" s="57">
        <f>IF(B32='Scoring Keys'!$B$4,'Scoring Keys'!$D$4,IF(B32='Scoring Keys'!$B$5,'Scoring Keys'!$D$5,IF(B32='Scoring Keys'!$B$6,'Scoring Keys'!$D$6,IF(B32='Scoring Keys'!$B$7,'Scoring Keys'!$D$7,0))))</f>
        <v>0.9</v>
      </c>
      <c r="D32" s="127" t="s">
        <v>1766</v>
      </c>
      <c r="E32" s="57">
        <f>IF(D32='Scoring Keys'!$B$12,'Scoring Keys'!$D$12,IF(D32='Scoring Keys'!$B$13,'Scoring Keys'!$D$13,IF(D32='Scoring Keys'!$B$14,'Scoring Keys'!$D$14,IF(D32='Scoring Keys'!$B$15,'Scoring Keys'!$D$15,IF(D32='Scoring Keys'!$B$16,'Scoring Keys'!$D$16,0)))))</f>
        <v>0</v>
      </c>
      <c r="F32" s="57">
        <f t="shared" si="7"/>
        <v>0</v>
      </c>
      <c r="G32" s="136"/>
      <c r="H32" s="10" t="b">
        <f>OR(AND(C32='Scoring Keys'!$D$4,E32='Scoring Keys'!$D$14),AND(C32='Scoring Keys'!$D$4,E32='Scoring Keys'!$D$16),AND(C32='Scoring Keys'!$D$4,E32='Scoring Keys'!$D$17))</f>
        <v>0</v>
      </c>
      <c r="I32" s="10" t="b">
        <f>NOT(D32='Scoring Keys'!$B$18)</f>
        <v>0</v>
      </c>
      <c r="J32" s="150">
        <f t="shared" si="1"/>
        <v>1</v>
      </c>
      <c r="K32" s="150">
        <f t="shared" si="8"/>
        <v>0</v>
      </c>
    </row>
    <row r="33" spans="1:11" ht="30" customHeight="1">
      <c r="A33" s="14" t="s">
        <v>152</v>
      </c>
      <c r="B33" s="137" t="s">
        <v>1713</v>
      </c>
      <c r="C33" s="57">
        <f>IF(B33='Scoring Keys'!$B$4,'Scoring Keys'!$D$4,IF(B33='Scoring Keys'!$B$5,'Scoring Keys'!$D$5,IF(B33='Scoring Keys'!$B$6,'Scoring Keys'!$D$6,IF(B33='Scoring Keys'!$B$7,'Scoring Keys'!$D$7,0))))</f>
        <v>0.9</v>
      </c>
      <c r="D33" s="127" t="s">
        <v>1766</v>
      </c>
      <c r="E33" s="57">
        <f>IF(D33='Scoring Keys'!$B$12,'Scoring Keys'!$D$12,IF(D33='Scoring Keys'!$B$13,'Scoring Keys'!$D$13,IF(D33='Scoring Keys'!$B$14,'Scoring Keys'!$D$14,IF(D33='Scoring Keys'!$B$15,'Scoring Keys'!$D$15,IF(D33='Scoring Keys'!$B$16,'Scoring Keys'!$D$16,0)))))</f>
        <v>0</v>
      </c>
      <c r="F33" s="57">
        <f t="shared" si="7"/>
        <v>0</v>
      </c>
      <c r="G33" s="136"/>
      <c r="H33" s="10" t="b">
        <f>OR(AND(C33='Scoring Keys'!$D$4,E33='Scoring Keys'!$D$14),AND(C33='Scoring Keys'!$D$4,E33='Scoring Keys'!$D$16),AND(C33='Scoring Keys'!$D$4,E33='Scoring Keys'!$D$17))</f>
        <v>0</v>
      </c>
      <c r="I33" s="10" t="b">
        <f>NOT(D33='Scoring Keys'!$B$18)</f>
        <v>0</v>
      </c>
      <c r="J33" s="150">
        <f t="shared" si="1"/>
        <v>1</v>
      </c>
      <c r="K33" s="150">
        <f t="shared" si="8"/>
        <v>0</v>
      </c>
    </row>
    <row r="34" spans="1:11" ht="30" customHeight="1">
      <c r="A34" s="14" t="s">
        <v>153</v>
      </c>
      <c r="B34" s="137" t="s">
        <v>1713</v>
      </c>
      <c r="C34" s="57">
        <f>IF(B34='Scoring Keys'!$B$4,'Scoring Keys'!$D$4,IF(B34='Scoring Keys'!$B$5,'Scoring Keys'!$D$5,IF(B34='Scoring Keys'!$B$6,'Scoring Keys'!$D$6,IF(B34='Scoring Keys'!$B$7,'Scoring Keys'!$D$7,0))))</f>
        <v>0.9</v>
      </c>
      <c r="D34" s="127" t="s">
        <v>1766</v>
      </c>
      <c r="E34" s="57">
        <f>IF(D34='Scoring Keys'!$B$12,'Scoring Keys'!$D$12,IF(D34='Scoring Keys'!$B$13,'Scoring Keys'!$D$13,IF(D34='Scoring Keys'!$B$14,'Scoring Keys'!$D$14,IF(D34='Scoring Keys'!$B$15,'Scoring Keys'!$D$15,IF(D34='Scoring Keys'!$B$16,'Scoring Keys'!$D$16,0)))))</f>
        <v>0</v>
      </c>
      <c r="F34" s="57">
        <f t="shared" si="7"/>
        <v>0</v>
      </c>
      <c r="G34" s="136"/>
      <c r="H34" s="10" t="b">
        <f>OR(AND(C34='Scoring Keys'!$D$4,E34='Scoring Keys'!$D$14),AND(C34='Scoring Keys'!$D$4,E34='Scoring Keys'!$D$16),AND(C34='Scoring Keys'!$D$4,E34='Scoring Keys'!$D$17))</f>
        <v>0</v>
      </c>
      <c r="I34" s="10" t="b">
        <f>NOT(D34='Scoring Keys'!$B$18)</f>
        <v>0</v>
      </c>
      <c r="J34" s="150">
        <f t="shared" si="1"/>
        <v>1</v>
      </c>
      <c r="K34" s="150">
        <f t="shared" si="8"/>
        <v>0</v>
      </c>
    </row>
    <row r="35" spans="1:11" ht="30" customHeight="1">
      <c r="A35" s="14" t="s">
        <v>154</v>
      </c>
      <c r="B35" s="137" t="s">
        <v>1713</v>
      </c>
      <c r="C35" s="57">
        <f>IF(B35='Scoring Keys'!$B$4,'Scoring Keys'!$D$4,IF(B35='Scoring Keys'!$B$5,'Scoring Keys'!$D$5,IF(B35='Scoring Keys'!$B$6,'Scoring Keys'!$D$6,IF(B35='Scoring Keys'!$B$7,'Scoring Keys'!$D$7,0))))</f>
        <v>0.9</v>
      </c>
      <c r="D35" s="127" t="s">
        <v>1766</v>
      </c>
      <c r="E35" s="57">
        <f>IF(D35='Scoring Keys'!$B$12,'Scoring Keys'!$D$12,IF(D35='Scoring Keys'!$B$13,'Scoring Keys'!$D$13,IF(D35='Scoring Keys'!$B$14,'Scoring Keys'!$D$14,IF(D35='Scoring Keys'!$B$15,'Scoring Keys'!$D$15,IF(D35='Scoring Keys'!$B$16,'Scoring Keys'!$D$16,0)))))</f>
        <v>0</v>
      </c>
      <c r="F35" s="57">
        <f t="shared" si="7"/>
        <v>0</v>
      </c>
      <c r="G35" s="136"/>
      <c r="H35" s="10" t="b">
        <f>OR(AND(C35='Scoring Keys'!$D$4,E35='Scoring Keys'!$D$14),AND(C35='Scoring Keys'!$D$4,E35='Scoring Keys'!$D$16),AND(C35='Scoring Keys'!$D$4,E35='Scoring Keys'!$D$17))</f>
        <v>0</v>
      </c>
      <c r="I35" s="10" t="b">
        <f>NOT(D35='Scoring Keys'!$B$18)</f>
        <v>0</v>
      </c>
      <c r="J35" s="150">
        <f t="shared" si="1"/>
        <v>1</v>
      </c>
      <c r="K35" s="150">
        <f t="shared" si="8"/>
        <v>0</v>
      </c>
    </row>
    <row r="36" spans="1:11" ht="30" customHeight="1">
      <c r="A36" s="14" t="s">
        <v>155</v>
      </c>
      <c r="B36" s="137" t="s">
        <v>1713</v>
      </c>
      <c r="C36" s="57">
        <f>IF(B36='Scoring Keys'!$B$4,'Scoring Keys'!$D$4,IF(B36='Scoring Keys'!$B$5,'Scoring Keys'!$D$5,IF(B36='Scoring Keys'!$B$6,'Scoring Keys'!$D$6,IF(B36='Scoring Keys'!$B$7,'Scoring Keys'!$D$7,0))))</f>
        <v>0.9</v>
      </c>
      <c r="D36" s="127" t="s">
        <v>1766</v>
      </c>
      <c r="E36" s="57">
        <f>IF(D36='Scoring Keys'!$B$12,'Scoring Keys'!$D$12,IF(D36='Scoring Keys'!$B$13,'Scoring Keys'!$D$13,IF(D36='Scoring Keys'!$B$14,'Scoring Keys'!$D$14,IF(D36='Scoring Keys'!$B$15,'Scoring Keys'!$D$15,IF(D36='Scoring Keys'!$B$16,'Scoring Keys'!$D$16,0)))))</f>
        <v>0</v>
      </c>
      <c r="F36" s="57">
        <f t="shared" si="7"/>
        <v>0</v>
      </c>
      <c r="G36" s="136"/>
      <c r="H36" s="10" t="b">
        <f>OR(AND(C36='Scoring Keys'!$D$4,E36='Scoring Keys'!$D$14),AND(C36='Scoring Keys'!$D$4,E36='Scoring Keys'!$D$16),AND(C36='Scoring Keys'!$D$4,E36='Scoring Keys'!$D$17))</f>
        <v>0</v>
      </c>
      <c r="I36" s="10" t="b">
        <f>NOT(D36='Scoring Keys'!$B$18)</f>
        <v>0</v>
      </c>
      <c r="J36" s="150">
        <f t="shared" si="1"/>
        <v>1</v>
      </c>
      <c r="K36" s="150">
        <f t="shared" si="8"/>
        <v>0</v>
      </c>
    </row>
    <row r="37" spans="1:11" ht="30" customHeight="1">
      <c r="A37" s="14" t="s">
        <v>156</v>
      </c>
      <c r="B37" s="137" t="s">
        <v>1713</v>
      </c>
      <c r="C37" s="57">
        <f>IF(B37='Scoring Keys'!$B$4,'Scoring Keys'!$D$4,IF(B37='Scoring Keys'!$B$5,'Scoring Keys'!$D$5,IF(B37='Scoring Keys'!$B$6,'Scoring Keys'!$D$6,IF(B37='Scoring Keys'!$B$7,'Scoring Keys'!$D$7,0))))</f>
        <v>0.9</v>
      </c>
      <c r="D37" s="127" t="s">
        <v>1766</v>
      </c>
      <c r="E37" s="57">
        <f>IF(D37='Scoring Keys'!$B$12,'Scoring Keys'!$D$12,IF(D37='Scoring Keys'!$B$13,'Scoring Keys'!$D$13,IF(D37='Scoring Keys'!$B$14,'Scoring Keys'!$D$14,IF(D37='Scoring Keys'!$B$15,'Scoring Keys'!$D$15,IF(D37='Scoring Keys'!$B$16,'Scoring Keys'!$D$16,0)))))</f>
        <v>0</v>
      </c>
      <c r="F37" s="57">
        <f t="shared" si="7"/>
        <v>0</v>
      </c>
      <c r="G37" s="136"/>
      <c r="H37" s="10" t="b">
        <f>OR(AND(C37='Scoring Keys'!$D$4,E37='Scoring Keys'!$D$14),AND(C37='Scoring Keys'!$D$4,E37='Scoring Keys'!$D$16),AND(C37='Scoring Keys'!$D$4,E37='Scoring Keys'!$D$17))</f>
        <v>0</v>
      </c>
      <c r="I37" s="10" t="b">
        <f>NOT(D37='Scoring Keys'!$B$18)</f>
        <v>0</v>
      </c>
      <c r="J37" s="150">
        <f t="shared" si="1"/>
        <v>1</v>
      </c>
      <c r="K37" s="150">
        <f t="shared" si="8"/>
        <v>0</v>
      </c>
    </row>
    <row r="38" spans="1:11" ht="30" customHeight="1">
      <c r="A38" s="11" t="s">
        <v>157</v>
      </c>
      <c r="B38" s="137" t="s">
        <v>1713</v>
      </c>
      <c r="C38" s="57">
        <f>IF(B38='Scoring Keys'!$B$4,'Scoring Keys'!$D$4,IF(B38='Scoring Keys'!$B$5,'Scoring Keys'!$D$5,IF(B38='Scoring Keys'!$B$6,'Scoring Keys'!$D$6,IF(B38='Scoring Keys'!$B$7,'Scoring Keys'!$D$7,0))))</f>
        <v>0.9</v>
      </c>
      <c r="D38" s="127" t="s">
        <v>1766</v>
      </c>
      <c r="E38" s="57">
        <f>IF(D38='Scoring Keys'!$B$12,'Scoring Keys'!$D$12,IF(D38='Scoring Keys'!$B$13,'Scoring Keys'!$D$13,IF(D38='Scoring Keys'!$B$14,'Scoring Keys'!$D$14,IF(D38='Scoring Keys'!$B$15,'Scoring Keys'!$D$15,IF(D38='Scoring Keys'!$B$16,'Scoring Keys'!$D$16,0)))))</f>
        <v>0</v>
      </c>
      <c r="F38" s="57">
        <f t="shared" si="7"/>
        <v>0</v>
      </c>
      <c r="G38" s="136"/>
      <c r="H38" s="10" t="b">
        <f>OR(AND(C38='Scoring Keys'!$D$4,E38='Scoring Keys'!$D$14),AND(C38='Scoring Keys'!$D$4,E38='Scoring Keys'!$D$16),AND(C38='Scoring Keys'!$D$4,E38='Scoring Keys'!$D$17))</f>
        <v>0</v>
      </c>
      <c r="I38" s="10" t="b">
        <f>NOT(D38='Scoring Keys'!$B$18)</f>
        <v>0</v>
      </c>
      <c r="J38" s="150">
        <f t="shared" si="1"/>
        <v>1</v>
      </c>
      <c r="K38" s="150">
        <f t="shared" si="8"/>
        <v>0</v>
      </c>
    </row>
    <row r="39" spans="1:11" ht="30" customHeight="1">
      <c r="A39" s="11" t="s">
        <v>158</v>
      </c>
      <c r="B39" s="137" t="s">
        <v>1713</v>
      </c>
      <c r="C39" s="57">
        <f>IF(B39='Scoring Keys'!$B$4,'Scoring Keys'!$D$4,IF(B39='Scoring Keys'!$B$5,'Scoring Keys'!$D$5,IF(B39='Scoring Keys'!$B$6,'Scoring Keys'!$D$6,IF(B39='Scoring Keys'!$B$7,'Scoring Keys'!$D$7,0))))</f>
        <v>0.9</v>
      </c>
      <c r="D39" s="127" t="s">
        <v>1766</v>
      </c>
      <c r="E39" s="57">
        <f>IF(D39='Scoring Keys'!$B$12,'Scoring Keys'!$D$12,IF(D39='Scoring Keys'!$B$13,'Scoring Keys'!$D$13,IF(D39='Scoring Keys'!$B$14,'Scoring Keys'!$D$14,IF(D39='Scoring Keys'!$B$15,'Scoring Keys'!$D$15,IF(D39='Scoring Keys'!$B$16,'Scoring Keys'!$D$16,0)))))</f>
        <v>0</v>
      </c>
      <c r="F39" s="57">
        <f t="shared" si="7"/>
        <v>0</v>
      </c>
      <c r="G39" s="136"/>
      <c r="H39" s="10" t="b">
        <f>OR(AND(C39='Scoring Keys'!$D$4,E39='Scoring Keys'!$D$14),AND(C39='Scoring Keys'!$D$4,E39='Scoring Keys'!$D$16),AND(C39='Scoring Keys'!$D$4,E39='Scoring Keys'!$D$17))</f>
        <v>0</v>
      </c>
      <c r="I39" s="10" t="b">
        <f>NOT(D39='Scoring Keys'!$B$18)</f>
        <v>0</v>
      </c>
      <c r="J39" s="150">
        <f t="shared" si="1"/>
        <v>1</v>
      </c>
      <c r="K39" s="150">
        <f t="shared" si="8"/>
        <v>0</v>
      </c>
    </row>
    <row r="40" spans="1:11" ht="30" customHeight="1">
      <c r="A40" s="11" t="s">
        <v>159</v>
      </c>
      <c r="B40" s="137" t="s">
        <v>1714</v>
      </c>
      <c r="C40" s="57">
        <f>IF(B40='Scoring Keys'!$B$4,'Scoring Keys'!$D$4,IF(B40='Scoring Keys'!$B$5,'Scoring Keys'!$D$5,IF(B40='Scoring Keys'!$B$6,'Scoring Keys'!$D$6,IF(B40='Scoring Keys'!$B$7,'Scoring Keys'!$D$7,0))))</f>
        <v>0.3</v>
      </c>
      <c r="D40" s="127" t="s">
        <v>1766</v>
      </c>
      <c r="E40" s="57">
        <f>IF(D40='Scoring Keys'!$B$12,'Scoring Keys'!$D$12,IF(D40='Scoring Keys'!$B$13,'Scoring Keys'!$D$13,IF(D40='Scoring Keys'!$B$14,'Scoring Keys'!$D$14,IF(D40='Scoring Keys'!$B$15,'Scoring Keys'!$D$15,IF(D40='Scoring Keys'!$B$16,'Scoring Keys'!$D$16,0)))))</f>
        <v>0</v>
      </c>
      <c r="F40" s="57">
        <f t="shared" si="7"/>
        <v>0</v>
      </c>
      <c r="G40" s="136"/>
      <c r="H40" s="10" t="b">
        <f>OR(AND(C40='Scoring Keys'!$D$4,E40='Scoring Keys'!$D$14),AND(C40='Scoring Keys'!$D$4,E40='Scoring Keys'!$D$16),AND(C40='Scoring Keys'!$D$4,E40='Scoring Keys'!$D$17))</f>
        <v>0</v>
      </c>
      <c r="I40" s="10" t="b">
        <f>NOT(D40='Scoring Keys'!$B$18)</f>
        <v>0</v>
      </c>
      <c r="J40" s="150">
        <f t="shared" si="1"/>
        <v>1</v>
      </c>
      <c r="K40" s="150">
        <f t="shared" si="8"/>
        <v>0</v>
      </c>
    </row>
    <row r="41" spans="1:11" ht="30" customHeight="1">
      <c r="A41" s="11" t="s">
        <v>160</v>
      </c>
      <c r="B41" s="137" t="s">
        <v>1713</v>
      </c>
      <c r="C41" s="57">
        <f>IF(B41='Scoring Keys'!$B$4,'Scoring Keys'!$D$4,IF(B41='Scoring Keys'!$B$5,'Scoring Keys'!$D$5,IF(B41='Scoring Keys'!$B$6,'Scoring Keys'!$D$6,IF(B41='Scoring Keys'!$B$7,'Scoring Keys'!$D$7,0))))</f>
        <v>0.9</v>
      </c>
      <c r="D41" s="127" t="s">
        <v>1766</v>
      </c>
      <c r="E41" s="57">
        <f>IF(D41='Scoring Keys'!$B$12,'Scoring Keys'!$D$12,IF(D41='Scoring Keys'!$B$13,'Scoring Keys'!$D$13,IF(D41='Scoring Keys'!$B$14,'Scoring Keys'!$D$14,IF(D41='Scoring Keys'!$B$15,'Scoring Keys'!$D$15,IF(D41='Scoring Keys'!$B$16,'Scoring Keys'!$D$16,0)))))</f>
        <v>0</v>
      </c>
      <c r="F41" s="57">
        <f t="shared" si="7"/>
        <v>0</v>
      </c>
      <c r="G41" s="136"/>
      <c r="H41" s="10" t="b">
        <f>OR(AND(C41='Scoring Keys'!$D$4,E41='Scoring Keys'!$D$14),AND(C41='Scoring Keys'!$D$4,E41='Scoring Keys'!$D$16),AND(C41='Scoring Keys'!$D$4,E41='Scoring Keys'!$D$17))</f>
        <v>0</v>
      </c>
      <c r="I41" s="10" t="b">
        <f>NOT(D41='Scoring Keys'!$B$18)</f>
        <v>0</v>
      </c>
      <c r="J41" s="150">
        <f t="shared" si="1"/>
        <v>1</v>
      </c>
      <c r="K41" s="150">
        <f t="shared" si="8"/>
        <v>0</v>
      </c>
    </row>
    <row r="42" spans="1:11" ht="30" customHeight="1">
      <c r="A42" s="11" t="s">
        <v>161</v>
      </c>
      <c r="B42" s="137" t="s">
        <v>1714</v>
      </c>
      <c r="C42" s="57">
        <f>IF(B42='Scoring Keys'!$B$4,'Scoring Keys'!$D$4,IF(B42='Scoring Keys'!$B$5,'Scoring Keys'!$D$5,IF(B42='Scoring Keys'!$B$6,'Scoring Keys'!$D$6,IF(B42='Scoring Keys'!$B$7,'Scoring Keys'!$D$7,0))))</f>
        <v>0.3</v>
      </c>
      <c r="D42" s="127" t="s">
        <v>1766</v>
      </c>
      <c r="E42" s="57">
        <f>IF(D42='Scoring Keys'!$B$12,'Scoring Keys'!$D$12,IF(D42='Scoring Keys'!$B$13,'Scoring Keys'!$D$13,IF(D42='Scoring Keys'!$B$14,'Scoring Keys'!$D$14,IF(D42='Scoring Keys'!$B$15,'Scoring Keys'!$D$15,IF(D42='Scoring Keys'!$B$16,'Scoring Keys'!$D$16,0)))))</f>
        <v>0</v>
      </c>
      <c r="F42" s="57">
        <f t="shared" si="7"/>
        <v>0</v>
      </c>
      <c r="G42" s="136"/>
      <c r="H42" s="10" t="b">
        <f>OR(AND(C42='Scoring Keys'!$D$4,E42='Scoring Keys'!$D$14),AND(C42='Scoring Keys'!$D$4,E42='Scoring Keys'!$D$16),AND(C42='Scoring Keys'!$D$4,E42='Scoring Keys'!$D$17))</f>
        <v>0</v>
      </c>
      <c r="I42" s="10" t="b">
        <f>NOT(D42='Scoring Keys'!$B$18)</f>
        <v>0</v>
      </c>
      <c r="J42" s="150">
        <f t="shared" si="1"/>
        <v>1</v>
      </c>
      <c r="K42" s="150">
        <f t="shared" si="8"/>
        <v>0</v>
      </c>
    </row>
    <row r="43" spans="1:11" ht="30" customHeight="1">
      <c r="A43" s="11" t="s">
        <v>162</v>
      </c>
      <c r="B43" s="137" t="s">
        <v>1713</v>
      </c>
      <c r="C43" s="57">
        <f>IF(B43='Scoring Keys'!$B$4,'Scoring Keys'!$D$4,IF(B43='Scoring Keys'!$B$5,'Scoring Keys'!$D$5,IF(B43='Scoring Keys'!$B$6,'Scoring Keys'!$D$6,IF(B43='Scoring Keys'!$B$7,'Scoring Keys'!$D$7,0))))</f>
        <v>0.9</v>
      </c>
      <c r="D43" s="127" t="s">
        <v>1766</v>
      </c>
      <c r="E43" s="57">
        <f>IF(D43='Scoring Keys'!$B$12,'Scoring Keys'!$D$12,IF(D43='Scoring Keys'!$B$13,'Scoring Keys'!$D$13,IF(D43='Scoring Keys'!$B$14,'Scoring Keys'!$D$14,IF(D43='Scoring Keys'!$B$15,'Scoring Keys'!$D$15,IF(D43='Scoring Keys'!$B$16,'Scoring Keys'!$D$16,0)))))</f>
        <v>0</v>
      </c>
      <c r="F43" s="57">
        <f t="shared" si="7"/>
        <v>0</v>
      </c>
      <c r="G43" s="136"/>
      <c r="H43" s="10" t="b">
        <f>OR(AND(C43='Scoring Keys'!$D$4,E43='Scoring Keys'!$D$14),AND(C43='Scoring Keys'!$D$4,E43='Scoring Keys'!$D$16),AND(C43='Scoring Keys'!$D$4,E43='Scoring Keys'!$D$17))</f>
        <v>0</v>
      </c>
      <c r="I43" s="10" t="b">
        <f>NOT(D43='Scoring Keys'!$B$18)</f>
        <v>0</v>
      </c>
      <c r="J43" s="150">
        <f t="shared" si="1"/>
        <v>1</v>
      </c>
      <c r="K43" s="150">
        <f t="shared" si="8"/>
        <v>0</v>
      </c>
    </row>
    <row r="44" spans="1:11" ht="30" customHeight="1">
      <c r="A44" s="11" t="s">
        <v>163</v>
      </c>
      <c r="B44" s="137" t="s">
        <v>1711</v>
      </c>
      <c r="C44" s="57">
        <f>IF(B44='Scoring Keys'!$B$4,'Scoring Keys'!$D$4,IF(B44='Scoring Keys'!$B$5,'Scoring Keys'!$D$5,IF(B44='Scoring Keys'!$B$6,'Scoring Keys'!$D$6,IF(B44='Scoring Keys'!$B$7,'Scoring Keys'!$D$7,0))))</f>
        <v>0.65</v>
      </c>
      <c r="D44" s="127" t="s">
        <v>1766</v>
      </c>
      <c r="E44" s="57">
        <f>IF(D44='Scoring Keys'!$B$12,'Scoring Keys'!$D$12,IF(D44='Scoring Keys'!$B$13,'Scoring Keys'!$D$13,IF(D44='Scoring Keys'!$B$14,'Scoring Keys'!$D$14,IF(D44='Scoring Keys'!$B$15,'Scoring Keys'!$D$15,IF(D44='Scoring Keys'!$B$16,'Scoring Keys'!$D$16,0)))))</f>
        <v>0</v>
      </c>
      <c r="F44" s="57">
        <f t="shared" si="7"/>
        <v>0</v>
      </c>
      <c r="G44" s="136"/>
      <c r="H44" s="10" t="b">
        <f>OR(AND(C44='Scoring Keys'!$D$4,E44='Scoring Keys'!$D$14),AND(C44='Scoring Keys'!$D$4,E44='Scoring Keys'!$D$16),AND(C44='Scoring Keys'!$D$4,E44='Scoring Keys'!$D$17))</f>
        <v>0</v>
      </c>
      <c r="I44" s="10" t="b">
        <f>NOT(D44='Scoring Keys'!$B$18)</f>
        <v>0</v>
      </c>
      <c r="J44" s="150">
        <f t="shared" si="1"/>
        <v>1</v>
      </c>
      <c r="K44" s="150">
        <f t="shared" si="8"/>
        <v>0</v>
      </c>
    </row>
    <row r="45" spans="1:11" ht="30" customHeight="1">
      <c r="A45" s="11" t="s">
        <v>164</v>
      </c>
      <c r="B45" s="137" t="s">
        <v>1711</v>
      </c>
      <c r="C45" s="57">
        <f>IF(B45='Scoring Keys'!$B$4,'Scoring Keys'!$D$4,IF(B45='Scoring Keys'!$B$5,'Scoring Keys'!$D$5,IF(B45='Scoring Keys'!$B$6,'Scoring Keys'!$D$6,IF(B45='Scoring Keys'!$B$7,'Scoring Keys'!$D$7,0))))</f>
        <v>0.65</v>
      </c>
      <c r="D45" s="127" t="s">
        <v>1766</v>
      </c>
      <c r="E45" s="57">
        <f>IF(D45='Scoring Keys'!$B$12,'Scoring Keys'!$D$12,IF(D45='Scoring Keys'!$B$13,'Scoring Keys'!$D$13,IF(D45='Scoring Keys'!$B$14,'Scoring Keys'!$D$14,IF(D45='Scoring Keys'!$B$15,'Scoring Keys'!$D$15,IF(D45='Scoring Keys'!$B$16,'Scoring Keys'!$D$16,0)))))</f>
        <v>0</v>
      </c>
      <c r="F45" s="57">
        <f t="shared" si="7"/>
        <v>0</v>
      </c>
      <c r="G45" s="136"/>
      <c r="H45" s="10" t="b">
        <f>OR(AND(C45='Scoring Keys'!$D$4,E45='Scoring Keys'!$D$14),AND(C45='Scoring Keys'!$D$4,E45='Scoring Keys'!$D$16),AND(C45='Scoring Keys'!$D$4,E45='Scoring Keys'!$D$17))</f>
        <v>0</v>
      </c>
      <c r="I45" s="10" t="b">
        <f>NOT(D45='Scoring Keys'!$B$18)</f>
        <v>0</v>
      </c>
      <c r="J45" s="150">
        <f t="shared" si="1"/>
        <v>1</v>
      </c>
      <c r="K45" s="150">
        <f t="shared" si="8"/>
        <v>0</v>
      </c>
    </row>
    <row r="46" spans="1:11" ht="25.5">
      <c r="A46" s="23" t="s">
        <v>1732</v>
      </c>
      <c r="B46" s="137" t="s">
        <v>1713</v>
      </c>
      <c r="C46" s="57">
        <f>IF(B46='Scoring Keys'!$B$4,'Scoring Keys'!$D$4,IF(B46='Scoring Keys'!$B$5,'Scoring Keys'!$D$5,IF(B46='Scoring Keys'!$B$6,'Scoring Keys'!$D$6,IF(B46='Scoring Keys'!$B$7,'Scoring Keys'!$D$7,0))))</f>
        <v>0.9</v>
      </c>
      <c r="D46" s="127" t="s">
        <v>1766</v>
      </c>
      <c r="E46" s="57">
        <f>IF(D46='Scoring Keys'!$B$12,'Scoring Keys'!$D$12,IF(D46='Scoring Keys'!$B$13,'Scoring Keys'!$D$13,IF(D46='Scoring Keys'!$B$14,'Scoring Keys'!$D$14,IF(D46='Scoring Keys'!$B$15,'Scoring Keys'!$D$15,IF(D46='Scoring Keys'!$B$16,'Scoring Keys'!$D$16,0)))))</f>
        <v>0</v>
      </c>
      <c r="F46" s="57">
        <f t="shared" si="7"/>
        <v>0</v>
      </c>
      <c r="G46" s="136"/>
      <c r="H46" s="10" t="b">
        <f>OR(AND(C46='Scoring Keys'!$D$4,E46='Scoring Keys'!$D$14),AND(C46='Scoring Keys'!$D$4,E46='Scoring Keys'!$D$16),AND(C46='Scoring Keys'!$D$4,E46='Scoring Keys'!$D$17))</f>
        <v>0</v>
      </c>
      <c r="I46" s="10" t="b">
        <f>NOT(D46='Scoring Keys'!$B$18)</f>
        <v>0</v>
      </c>
      <c r="J46" s="150">
        <f t="shared" si="1"/>
        <v>1</v>
      </c>
      <c r="K46" s="150">
        <f t="shared" si="8"/>
        <v>0</v>
      </c>
    </row>
    <row r="47" spans="1:11" ht="38.25">
      <c r="A47" s="19" t="s">
        <v>1733</v>
      </c>
      <c r="B47" s="137" t="s">
        <v>1713</v>
      </c>
      <c r="C47" s="57">
        <f>IF(B47='Scoring Keys'!$B$4,'Scoring Keys'!$D$4,IF(B47='Scoring Keys'!$B$5,'Scoring Keys'!$D$5,IF(B47='Scoring Keys'!$B$6,'Scoring Keys'!$D$6,IF(B47='Scoring Keys'!$B$7,'Scoring Keys'!$D$7,0))))</f>
        <v>0.9</v>
      </c>
      <c r="D47" s="127" t="s">
        <v>1766</v>
      </c>
      <c r="E47" s="57">
        <f>IF(D47='Scoring Keys'!$B$12,'Scoring Keys'!$D$12,IF(D47='Scoring Keys'!$B$13,'Scoring Keys'!$D$13,IF(D47='Scoring Keys'!$B$14,'Scoring Keys'!$D$14,IF(D47='Scoring Keys'!$B$15,'Scoring Keys'!$D$15,IF(D47='Scoring Keys'!$B$16,'Scoring Keys'!$D$16,0)))))</f>
        <v>0</v>
      </c>
      <c r="F47" s="57">
        <f t="shared" si="7"/>
        <v>0</v>
      </c>
      <c r="G47" s="136"/>
      <c r="H47" s="10" t="b">
        <f>OR(AND(C47='Scoring Keys'!$D$4,E47='Scoring Keys'!$D$14),AND(C47='Scoring Keys'!$D$4,E47='Scoring Keys'!$D$16),AND(C47='Scoring Keys'!$D$4,E47='Scoring Keys'!$D$17))</f>
        <v>0</v>
      </c>
      <c r="I47" s="10" t="b">
        <f>NOT(D47='Scoring Keys'!$B$18)</f>
        <v>0</v>
      </c>
      <c r="J47" s="150">
        <f t="shared" si="1"/>
        <v>1</v>
      </c>
      <c r="K47" s="150">
        <f t="shared" si="8"/>
        <v>0</v>
      </c>
    </row>
    <row r="48" spans="1:11" ht="48" customHeight="1">
      <c r="A48" s="19" t="s">
        <v>1734</v>
      </c>
      <c r="B48" s="137" t="s">
        <v>1713</v>
      </c>
      <c r="C48" s="57">
        <f>IF(B48='Scoring Keys'!$B$4,'Scoring Keys'!$D$4,IF(B48='Scoring Keys'!$B$5,'Scoring Keys'!$D$5,IF(B48='Scoring Keys'!$B$6,'Scoring Keys'!$D$6,IF(B48='Scoring Keys'!$B$7,'Scoring Keys'!$D$7,0))))</f>
        <v>0.9</v>
      </c>
      <c r="D48" s="127" t="s">
        <v>1766</v>
      </c>
      <c r="E48" s="57">
        <f>IF(D48='Scoring Keys'!$B$12,'Scoring Keys'!$D$12,IF(D48='Scoring Keys'!$B$13,'Scoring Keys'!$D$13,IF(D48='Scoring Keys'!$B$14,'Scoring Keys'!$D$14,IF(D48='Scoring Keys'!$B$15,'Scoring Keys'!$D$15,IF(D48='Scoring Keys'!$B$16,'Scoring Keys'!$D$16,0)))))</f>
        <v>0</v>
      </c>
      <c r="F48" s="57">
        <f t="shared" si="7"/>
        <v>0</v>
      </c>
      <c r="G48" s="136"/>
      <c r="H48" s="10" t="b">
        <f>OR(AND(C48='Scoring Keys'!$D$4,E48='Scoring Keys'!$D$14),AND(C48='Scoring Keys'!$D$4,E48='Scoring Keys'!$D$16),AND(C48='Scoring Keys'!$D$4,E48='Scoring Keys'!$D$17))</f>
        <v>0</v>
      </c>
      <c r="I48" s="10" t="b">
        <f>NOT(D48='Scoring Keys'!$B$18)</f>
        <v>0</v>
      </c>
      <c r="J48" s="150">
        <f t="shared" si="1"/>
        <v>1</v>
      </c>
      <c r="K48" s="150">
        <f t="shared" si="8"/>
        <v>0</v>
      </c>
    </row>
    <row r="49" spans="1:11" ht="30" customHeight="1">
      <c r="A49" s="14" t="s">
        <v>165</v>
      </c>
      <c r="B49" s="137" t="s">
        <v>1713</v>
      </c>
      <c r="C49" s="57">
        <f>IF(B49='Scoring Keys'!$B$4,'Scoring Keys'!$D$4,IF(B49='Scoring Keys'!$B$5,'Scoring Keys'!$D$5,IF(B49='Scoring Keys'!$B$6,'Scoring Keys'!$D$6,IF(B49='Scoring Keys'!$B$7,'Scoring Keys'!$D$7,0))))</f>
        <v>0.9</v>
      </c>
      <c r="D49" s="127" t="s">
        <v>1766</v>
      </c>
      <c r="E49" s="57">
        <f>IF(D49='Scoring Keys'!$B$12,'Scoring Keys'!$D$12,IF(D49='Scoring Keys'!$B$13,'Scoring Keys'!$D$13,IF(D49='Scoring Keys'!$B$14,'Scoring Keys'!$D$14,IF(D49='Scoring Keys'!$B$15,'Scoring Keys'!$D$15,IF(D49='Scoring Keys'!$B$16,'Scoring Keys'!$D$16,0)))))</f>
        <v>0</v>
      </c>
      <c r="F49" s="57">
        <f t="shared" si="7"/>
        <v>0</v>
      </c>
      <c r="G49" s="136"/>
      <c r="H49" s="10" t="b">
        <f>OR(AND(C49='Scoring Keys'!$D$4,E49='Scoring Keys'!$D$14),AND(C49='Scoring Keys'!$D$4,E49='Scoring Keys'!$D$16),AND(C49='Scoring Keys'!$D$4,E49='Scoring Keys'!$D$17))</f>
        <v>0</v>
      </c>
      <c r="I49" s="10" t="b">
        <f>NOT(D49='Scoring Keys'!$B$18)</f>
        <v>0</v>
      </c>
      <c r="J49" s="150">
        <f t="shared" si="1"/>
        <v>1</v>
      </c>
      <c r="K49" s="150">
        <f t="shared" si="8"/>
        <v>0</v>
      </c>
    </row>
    <row r="50" spans="1:11" ht="30" customHeight="1">
      <c r="A50" s="14" t="s">
        <v>166</v>
      </c>
      <c r="B50" s="137" t="s">
        <v>1713</v>
      </c>
      <c r="C50" s="57">
        <f>IF(B50='Scoring Keys'!$B$4,'Scoring Keys'!$D$4,IF(B50='Scoring Keys'!$B$5,'Scoring Keys'!$D$5,IF(B50='Scoring Keys'!$B$6,'Scoring Keys'!$D$6,IF(B50='Scoring Keys'!$B$7,'Scoring Keys'!$D$7,0))))</f>
        <v>0.9</v>
      </c>
      <c r="D50" s="127" t="s">
        <v>1766</v>
      </c>
      <c r="E50" s="57">
        <f>IF(D50='Scoring Keys'!$B$12,'Scoring Keys'!$D$12,IF(D50='Scoring Keys'!$B$13,'Scoring Keys'!$D$13,IF(D50='Scoring Keys'!$B$14,'Scoring Keys'!$D$14,IF(D50='Scoring Keys'!$B$15,'Scoring Keys'!$D$15,IF(D50='Scoring Keys'!$B$16,'Scoring Keys'!$D$16,0)))))</f>
        <v>0</v>
      </c>
      <c r="F50" s="57">
        <f t="shared" si="7"/>
        <v>0</v>
      </c>
      <c r="G50" s="136"/>
      <c r="H50" s="10" t="b">
        <f>OR(AND(C50='Scoring Keys'!$D$4,E50='Scoring Keys'!$D$14),AND(C50='Scoring Keys'!$D$4,E50='Scoring Keys'!$D$16),AND(C50='Scoring Keys'!$D$4,E50='Scoring Keys'!$D$17))</f>
        <v>0</v>
      </c>
      <c r="I50" s="10" t="b">
        <f>NOT(D50='Scoring Keys'!$B$18)</f>
        <v>0</v>
      </c>
      <c r="J50" s="150">
        <f t="shared" si="1"/>
        <v>1</v>
      </c>
      <c r="K50" s="150">
        <f t="shared" si="8"/>
        <v>0</v>
      </c>
    </row>
    <row r="51" spans="1:11" ht="30" customHeight="1">
      <c r="A51" s="14" t="s">
        <v>167</v>
      </c>
      <c r="B51" s="304"/>
      <c r="C51" s="305"/>
      <c r="D51" s="305"/>
      <c r="E51" s="305"/>
      <c r="F51" s="305"/>
      <c r="G51" s="306"/>
    </row>
    <row r="52" spans="1:11" ht="30" customHeight="1">
      <c r="A52" s="11" t="s">
        <v>168</v>
      </c>
      <c r="B52" s="137" t="s">
        <v>1713</v>
      </c>
      <c r="C52" s="57">
        <f>IF(B52='Scoring Keys'!$B$4,'Scoring Keys'!$D$4,IF(B52='Scoring Keys'!$B$5,'Scoring Keys'!$D$5,IF(B52='Scoring Keys'!$B$6,'Scoring Keys'!$D$6,IF(B52='Scoring Keys'!$B$7,'Scoring Keys'!$D$7,0))))</f>
        <v>0.9</v>
      </c>
      <c r="D52" s="127" t="s">
        <v>1766</v>
      </c>
      <c r="E52" s="57">
        <f>IF(D52='Scoring Keys'!$B$12,'Scoring Keys'!$D$12,IF(D52='Scoring Keys'!$B$13,'Scoring Keys'!$D$13,IF(D52='Scoring Keys'!$B$14,'Scoring Keys'!$D$14,IF(D52='Scoring Keys'!$B$15,'Scoring Keys'!$D$15,IF(D52='Scoring Keys'!$B$16,'Scoring Keys'!$D$16,0)))))</f>
        <v>0</v>
      </c>
      <c r="F52" s="57">
        <f t="shared" ref="F52:F55" si="9">C52*E52</f>
        <v>0</v>
      </c>
      <c r="G52" s="136"/>
      <c r="H52" s="10" t="b">
        <f>OR(AND(C52='Scoring Keys'!$D$4,E52='Scoring Keys'!$D$14),AND(C52='Scoring Keys'!$D$4,E52='Scoring Keys'!$D$16),AND(C52='Scoring Keys'!$D$4,E52='Scoring Keys'!$D$17))</f>
        <v>0</v>
      </c>
      <c r="I52" s="10" t="b">
        <f>NOT(D52='Scoring Keys'!$B$18)</f>
        <v>0</v>
      </c>
      <c r="J52" s="150">
        <f t="shared" si="1"/>
        <v>1</v>
      </c>
      <c r="K52" s="150">
        <f t="shared" ref="K52:K55" si="10">IF(AND(H52,(I52)),1,0)</f>
        <v>0</v>
      </c>
    </row>
    <row r="53" spans="1:11" ht="30" customHeight="1">
      <c r="A53" s="11" t="s">
        <v>169</v>
      </c>
      <c r="B53" s="137" t="s">
        <v>1713</v>
      </c>
      <c r="C53" s="57">
        <f>IF(B53='Scoring Keys'!$B$4,'Scoring Keys'!$D$4,IF(B53='Scoring Keys'!$B$5,'Scoring Keys'!$D$5,IF(B53='Scoring Keys'!$B$6,'Scoring Keys'!$D$6,IF(B53='Scoring Keys'!$B$7,'Scoring Keys'!$D$7,0))))</f>
        <v>0.9</v>
      </c>
      <c r="D53" s="127" t="s">
        <v>1766</v>
      </c>
      <c r="E53" s="57">
        <f>IF(D53='Scoring Keys'!$B$12,'Scoring Keys'!$D$12,IF(D53='Scoring Keys'!$B$13,'Scoring Keys'!$D$13,IF(D53='Scoring Keys'!$B$14,'Scoring Keys'!$D$14,IF(D53='Scoring Keys'!$B$15,'Scoring Keys'!$D$15,IF(D53='Scoring Keys'!$B$16,'Scoring Keys'!$D$16,0)))))</f>
        <v>0</v>
      </c>
      <c r="F53" s="57">
        <f t="shared" si="9"/>
        <v>0</v>
      </c>
      <c r="G53" s="136"/>
      <c r="H53" s="10" t="b">
        <f>OR(AND(C53='Scoring Keys'!$D$4,E53='Scoring Keys'!$D$14),AND(C53='Scoring Keys'!$D$4,E53='Scoring Keys'!$D$16),AND(C53='Scoring Keys'!$D$4,E53='Scoring Keys'!$D$17))</f>
        <v>0</v>
      </c>
      <c r="I53" s="10" t="b">
        <f>NOT(D53='Scoring Keys'!$B$18)</f>
        <v>0</v>
      </c>
      <c r="J53" s="150">
        <f t="shared" si="1"/>
        <v>1</v>
      </c>
      <c r="K53" s="150">
        <f t="shared" si="10"/>
        <v>0</v>
      </c>
    </row>
    <row r="54" spans="1:11" ht="30" customHeight="1">
      <c r="A54" s="11" t="s">
        <v>170</v>
      </c>
      <c r="B54" s="137" t="s">
        <v>1713</v>
      </c>
      <c r="C54" s="57">
        <f>IF(B54='Scoring Keys'!$B$4,'Scoring Keys'!$D$4,IF(B54='Scoring Keys'!$B$5,'Scoring Keys'!$D$5,IF(B54='Scoring Keys'!$B$6,'Scoring Keys'!$D$6,IF(B54='Scoring Keys'!$B$7,'Scoring Keys'!$D$7,0))))</f>
        <v>0.9</v>
      </c>
      <c r="D54" s="127" t="s">
        <v>1766</v>
      </c>
      <c r="E54" s="57">
        <f>IF(D54='Scoring Keys'!$B$12,'Scoring Keys'!$D$12,IF(D54='Scoring Keys'!$B$13,'Scoring Keys'!$D$13,IF(D54='Scoring Keys'!$B$14,'Scoring Keys'!$D$14,IF(D54='Scoring Keys'!$B$15,'Scoring Keys'!$D$15,IF(D54='Scoring Keys'!$B$16,'Scoring Keys'!$D$16,0)))))</f>
        <v>0</v>
      </c>
      <c r="F54" s="57">
        <f t="shared" si="9"/>
        <v>0</v>
      </c>
      <c r="G54" s="136"/>
      <c r="H54" s="10" t="b">
        <f>OR(AND(C54='Scoring Keys'!$D$4,E54='Scoring Keys'!$D$14),AND(C54='Scoring Keys'!$D$4,E54='Scoring Keys'!$D$16),AND(C54='Scoring Keys'!$D$4,E54='Scoring Keys'!$D$17))</f>
        <v>0</v>
      </c>
      <c r="I54" s="10" t="b">
        <f>NOT(D54='Scoring Keys'!$B$18)</f>
        <v>0</v>
      </c>
      <c r="J54" s="150">
        <f t="shared" si="1"/>
        <v>1</v>
      </c>
      <c r="K54" s="150">
        <f t="shared" si="10"/>
        <v>0</v>
      </c>
    </row>
    <row r="55" spans="1:11" ht="30" customHeight="1">
      <c r="A55" s="11" t="s">
        <v>171</v>
      </c>
      <c r="B55" s="137" t="s">
        <v>1713</v>
      </c>
      <c r="C55" s="57">
        <f>IF(B55='Scoring Keys'!$B$4,'Scoring Keys'!$D$4,IF(B55='Scoring Keys'!$B$5,'Scoring Keys'!$D$5,IF(B55='Scoring Keys'!$B$6,'Scoring Keys'!$D$6,IF(B55='Scoring Keys'!$B$7,'Scoring Keys'!$D$7,0))))</f>
        <v>0.9</v>
      </c>
      <c r="D55" s="127" t="s">
        <v>1766</v>
      </c>
      <c r="E55" s="57">
        <f>IF(D55='Scoring Keys'!$B$12,'Scoring Keys'!$D$12,IF(D55='Scoring Keys'!$B$13,'Scoring Keys'!$D$13,IF(D55='Scoring Keys'!$B$14,'Scoring Keys'!$D$14,IF(D55='Scoring Keys'!$B$15,'Scoring Keys'!$D$15,IF(D55='Scoring Keys'!$B$16,'Scoring Keys'!$D$16,0)))))</f>
        <v>0</v>
      </c>
      <c r="F55" s="57">
        <f t="shared" si="9"/>
        <v>0</v>
      </c>
      <c r="G55" s="136"/>
      <c r="H55" s="10" t="b">
        <f>OR(AND(C55='Scoring Keys'!$D$4,E55='Scoring Keys'!$D$14),AND(C55='Scoring Keys'!$D$4,E55='Scoring Keys'!$D$16),AND(C55='Scoring Keys'!$D$4,E55='Scoring Keys'!$D$17))</f>
        <v>0</v>
      </c>
      <c r="I55" s="10" t="b">
        <f>NOT(D55='Scoring Keys'!$B$18)</f>
        <v>0</v>
      </c>
      <c r="J55" s="150">
        <f t="shared" si="1"/>
        <v>1</v>
      </c>
      <c r="K55" s="150">
        <f t="shared" si="10"/>
        <v>0</v>
      </c>
    </row>
    <row r="56" spans="1:11">
      <c r="B56" s="142"/>
    </row>
  </sheetData>
  <sheetProtection algorithmName="SHA-512" hashValue="KOivwv6ft5vEs8ZAcls1jLrAUJsb2wCmFAI71Ni1w3GceCL52qVhFNtHi9FkF8QmVPUfl2QfXsFPpv37h6Hd4w==" saltValue="4UfS182+Ba7L1cJiBUi60Q==" spinCount="100000" sheet="1"/>
  <mergeCells count="10">
    <mergeCell ref="B51:G51"/>
    <mergeCell ref="A24:B24"/>
    <mergeCell ref="C24:G24"/>
    <mergeCell ref="A6:G6"/>
    <mergeCell ref="A5:G5"/>
    <mergeCell ref="A10:B10"/>
    <mergeCell ref="D7:G7"/>
    <mergeCell ref="A7:C8"/>
    <mergeCell ref="D10:G10"/>
    <mergeCell ref="B17:G17"/>
  </mergeCells>
  <conditionalFormatting sqref="D11">
    <cfRule type="expression" dxfId="47" priority="7">
      <formula>K11=1</formula>
    </cfRule>
  </conditionalFormatting>
  <conditionalFormatting sqref="D2">
    <cfRule type="expression" dxfId="46" priority="6">
      <formula>$E$2&gt;0</formula>
    </cfRule>
  </conditionalFormatting>
  <conditionalFormatting sqref="D3">
    <cfRule type="expression" dxfId="45" priority="5">
      <formula>$E$3&gt;0</formula>
    </cfRule>
  </conditionalFormatting>
  <conditionalFormatting sqref="D12:D16">
    <cfRule type="expression" dxfId="44" priority="4">
      <formula>K12=1</formula>
    </cfRule>
  </conditionalFormatting>
  <conditionalFormatting sqref="D18:D23">
    <cfRule type="expression" dxfId="43" priority="3">
      <formula>K18=1</formula>
    </cfRule>
  </conditionalFormatting>
  <conditionalFormatting sqref="D25:D50">
    <cfRule type="expression" dxfId="42" priority="2">
      <formula>K25=1</formula>
    </cfRule>
  </conditionalFormatting>
  <conditionalFormatting sqref="D52:D55">
    <cfRule type="expression" dxfId="41" priority="1">
      <formula>K52=1</formula>
    </cfRule>
  </conditionalFormatting>
  <hyperlinks>
    <hyperlink ref="G1" location="'Summary Scores'!A1" display="Click Here To Return To Main Page" xr:uid="{00000000-0004-0000-0E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00000000-0002-0000-0E00-000000000000}">
          <x14:formula1>
            <xm:f>'Scoring Keys'!$B$4:$B$8</xm:f>
          </x14:formula1>
          <xm:sqref>B18:B23 B11:B16 B25:B50 B52:B55</xm:sqref>
        </x14:dataValidation>
        <x14:dataValidation type="list" showInputMessage="1" showErrorMessage="1" xr:uid="{00000000-0002-0000-0E00-000001000000}">
          <x14:formula1>
            <xm:f>'Scoring Keys'!$B$12:$B$18</xm:f>
          </x14:formula1>
          <xm:sqref>D11:D16 D25:D50 D18:D23 D52:D55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K88"/>
  <sheetViews>
    <sheetView zoomScaleNormal="100" workbookViewId="0">
      <pane ySplit="8" topLeftCell="A9" activePane="bottomLeft" state="frozen"/>
      <selection activeCell="G1" sqref="G1"/>
      <selection pane="bottomLeft" activeCell="D10" sqref="D10"/>
    </sheetView>
  </sheetViews>
  <sheetFormatPr defaultColWidth="9.140625" defaultRowHeight="12.75"/>
  <cols>
    <col min="1" max="1" width="60.7109375" style="10" customWidth="1"/>
    <col min="2" max="2" width="15.7109375" style="10" customWidth="1"/>
    <col min="3" max="3" width="12.7109375" style="10" hidden="1" customWidth="1"/>
    <col min="4" max="4" width="45.7109375" style="10" customWidth="1"/>
    <col min="5" max="6" width="10.7109375" style="10" customWidth="1"/>
    <col min="7" max="7" width="60.7109375" style="10" customWidth="1"/>
    <col min="8" max="11" width="0" style="10" hidden="1" customWidth="1"/>
    <col min="12" max="16384" width="9.140625" style="10"/>
  </cols>
  <sheetData>
    <row r="1" spans="1:11" s="30" customFormat="1" ht="15.75">
      <c r="A1" s="91" t="s">
        <v>1631</v>
      </c>
      <c r="B1" s="94">
        <f>AVERAGE(C10:C88)</f>
        <v>0.96013513513513526</v>
      </c>
      <c r="D1" s="156" t="s">
        <v>1813</v>
      </c>
      <c r="E1" s="157">
        <f>COUNTIF(F9:F227,"&gt;-.10")</f>
        <v>74</v>
      </c>
      <c r="F1" s="62"/>
      <c r="G1" s="164" t="s">
        <v>1918</v>
      </c>
    </row>
    <row r="2" spans="1:11" s="30" customFormat="1" ht="15.75">
      <c r="A2" s="91" t="s">
        <v>1632</v>
      </c>
      <c r="B2" s="94">
        <f>AVERAGE(E10:E88)</f>
        <v>0</v>
      </c>
      <c r="D2" s="156" t="s">
        <v>1814</v>
      </c>
      <c r="E2" s="157">
        <f>COUNTIF(K10:K472,"1")</f>
        <v>0</v>
      </c>
      <c r="F2" s="62"/>
    </row>
    <row r="3" spans="1:11" s="30" customFormat="1" ht="15.75">
      <c r="A3" s="91" t="s">
        <v>1633</v>
      </c>
      <c r="B3" s="94">
        <f>AVERAGE(F10:F88)</f>
        <v>0</v>
      </c>
      <c r="D3" s="156" t="s">
        <v>1819</v>
      </c>
      <c r="E3" s="157">
        <f>COUNTIF(J10:J472,"1")</f>
        <v>74</v>
      </c>
      <c r="F3" s="62"/>
    </row>
    <row r="4" spans="1:11" s="30" customFormat="1" ht="15.75">
      <c r="A4" s="91" t="s">
        <v>1634</v>
      </c>
      <c r="B4" s="94">
        <f>SUM(F10:F88)</f>
        <v>0</v>
      </c>
      <c r="D4" s="24"/>
      <c r="E4" s="62"/>
      <c r="F4" s="62"/>
    </row>
    <row r="5" spans="1:11" s="18" customFormat="1" ht="20.100000000000001" customHeight="1">
      <c r="A5" s="249" t="s">
        <v>425</v>
      </c>
      <c r="B5" s="250"/>
      <c r="C5" s="250"/>
      <c r="D5" s="250"/>
      <c r="E5" s="250"/>
      <c r="F5" s="250"/>
      <c r="G5" s="250"/>
    </row>
    <row r="6" spans="1:11" s="18" customFormat="1" ht="50.1" customHeight="1">
      <c r="A6" s="254" t="s">
        <v>598</v>
      </c>
      <c r="B6" s="255"/>
      <c r="C6" s="255"/>
      <c r="D6" s="255"/>
      <c r="E6" s="255"/>
      <c r="F6" s="255"/>
      <c r="G6" s="255"/>
    </row>
    <row r="7" spans="1:11" s="18" customFormat="1" ht="18.75" customHeight="1">
      <c r="A7" s="252" t="s">
        <v>599</v>
      </c>
      <c r="B7" s="287"/>
      <c r="C7" s="65"/>
      <c r="D7" s="257" t="s">
        <v>417</v>
      </c>
      <c r="E7" s="258"/>
      <c r="F7" s="258"/>
      <c r="G7" s="259"/>
    </row>
    <row r="8" spans="1:11" s="18" customFormat="1" ht="75" customHeight="1">
      <c r="A8" s="288"/>
      <c r="B8" s="290"/>
      <c r="C8" s="64"/>
      <c r="D8" s="35" t="s">
        <v>1571</v>
      </c>
      <c r="E8" s="49" t="s">
        <v>1574</v>
      </c>
      <c r="F8" s="35" t="s">
        <v>1570</v>
      </c>
      <c r="G8" s="35" t="s">
        <v>580</v>
      </c>
    </row>
    <row r="9" spans="1:11" s="17" customFormat="1" ht="15" customHeight="1">
      <c r="A9" s="247" t="s">
        <v>1902</v>
      </c>
      <c r="B9" s="248"/>
      <c r="C9" s="50" t="s">
        <v>1573</v>
      </c>
      <c r="D9" s="244"/>
      <c r="E9" s="245"/>
      <c r="F9" s="245"/>
      <c r="G9" s="246"/>
    </row>
    <row r="10" spans="1:11" ht="30" customHeight="1">
      <c r="A10" s="14" t="s">
        <v>172</v>
      </c>
      <c r="B10" s="137" t="s">
        <v>600</v>
      </c>
      <c r="C10" s="57">
        <f>IF(B10='Scoring Keys'!$B$4,'Scoring Keys'!$D$4,IF(B10='Scoring Keys'!$B$5,'Scoring Keys'!$D$5,IF(B10='Scoring Keys'!$B$6,'Scoring Keys'!$D$6,IF(B10='Scoring Keys'!$B$7,'Scoring Keys'!$D$7,0))))</f>
        <v>1</v>
      </c>
      <c r="D10" s="127" t="s">
        <v>1766</v>
      </c>
      <c r="E10" s="57">
        <f>IF(D10='Scoring Keys'!$B$12,'Scoring Keys'!$D$12,IF(D10='Scoring Keys'!$B$13,'Scoring Keys'!$D$13,IF(D10='Scoring Keys'!$B$14,'Scoring Keys'!$D$14,IF(D10='Scoring Keys'!$B$15,'Scoring Keys'!$D$15,IF(D10='Scoring Keys'!$B$16,'Scoring Keys'!$D$16,0)))))</f>
        <v>0</v>
      </c>
      <c r="F10" s="57">
        <f t="shared" ref="F10" si="0">C10*E10</f>
        <v>0</v>
      </c>
      <c r="G10" s="136"/>
      <c r="H10" s="10" t="b">
        <f>OR(AND(C10='Scoring Keys'!$D$4,E10='Scoring Keys'!$D$14),AND(C10='Scoring Keys'!$D$4,E10='Scoring Keys'!$D$16),AND(C10='Scoring Keys'!$D$4,E10='Scoring Keys'!$D$17))</f>
        <v>1</v>
      </c>
      <c r="I10" s="10" t="b">
        <f>NOT(D10='Scoring Keys'!$B$18)</f>
        <v>0</v>
      </c>
      <c r="J10" s="150">
        <f t="shared" ref="J10:J74" si="1">IF(I10,0,1)</f>
        <v>1</v>
      </c>
      <c r="K10" s="150">
        <f t="shared" ref="K10" si="2">IF(AND(H10,(I10)),1,0)</f>
        <v>0</v>
      </c>
    </row>
    <row r="11" spans="1:11" ht="30" customHeight="1">
      <c r="A11" s="14" t="s">
        <v>173</v>
      </c>
      <c r="B11" s="137" t="s">
        <v>1713</v>
      </c>
      <c r="C11" s="57">
        <f>IF(B11='Scoring Keys'!$B$4,'Scoring Keys'!$D$4,IF(B11='Scoring Keys'!$B$5,'Scoring Keys'!$D$5,IF(B11='Scoring Keys'!$B$6,'Scoring Keys'!$D$6,IF(B11='Scoring Keys'!$B$7,'Scoring Keys'!$D$7,0))))</f>
        <v>0.9</v>
      </c>
      <c r="D11" s="127" t="s">
        <v>1766</v>
      </c>
      <c r="E11" s="57">
        <f>IF(D11='Scoring Keys'!$B$12,'Scoring Keys'!$D$12,IF(D11='Scoring Keys'!$B$13,'Scoring Keys'!$D$13,IF(D11='Scoring Keys'!$B$14,'Scoring Keys'!$D$14,IF(D11='Scoring Keys'!$B$15,'Scoring Keys'!$D$15,IF(D11='Scoring Keys'!$B$16,'Scoring Keys'!$D$16,0)))))</f>
        <v>0</v>
      </c>
      <c r="F11" s="57">
        <f t="shared" ref="F11:F20" si="3">C11*E11</f>
        <v>0</v>
      </c>
      <c r="G11" s="136"/>
      <c r="H11" s="10" t="b">
        <f>OR(AND(C11='Scoring Keys'!$D$4,E11='Scoring Keys'!$D$14),AND(C11='Scoring Keys'!$D$4,E11='Scoring Keys'!$D$16),AND(C11='Scoring Keys'!$D$4,E11='Scoring Keys'!$D$17))</f>
        <v>0</v>
      </c>
      <c r="I11" s="10" t="b">
        <f>NOT(D11='Scoring Keys'!$B$18)</f>
        <v>0</v>
      </c>
      <c r="J11" s="150">
        <f t="shared" si="1"/>
        <v>1</v>
      </c>
      <c r="K11" s="150">
        <f t="shared" ref="K11:K20" si="4">IF(AND(H11,(I11)),1,0)</f>
        <v>0</v>
      </c>
    </row>
    <row r="12" spans="1:11" ht="30" customHeight="1">
      <c r="A12" s="14" t="s">
        <v>174</v>
      </c>
      <c r="B12" s="137" t="s">
        <v>600</v>
      </c>
      <c r="C12" s="57">
        <f>IF(B12='Scoring Keys'!$B$4,'Scoring Keys'!$D$4,IF(B12='Scoring Keys'!$B$5,'Scoring Keys'!$D$5,IF(B12='Scoring Keys'!$B$6,'Scoring Keys'!$D$6,IF(B12='Scoring Keys'!$B$7,'Scoring Keys'!$D$7,0))))</f>
        <v>1</v>
      </c>
      <c r="D12" s="127" t="s">
        <v>1766</v>
      </c>
      <c r="E12" s="57">
        <f>IF(D12='Scoring Keys'!$B$12,'Scoring Keys'!$D$12,IF(D12='Scoring Keys'!$B$13,'Scoring Keys'!$D$13,IF(D12='Scoring Keys'!$B$14,'Scoring Keys'!$D$14,IF(D12='Scoring Keys'!$B$15,'Scoring Keys'!$D$15,IF(D12='Scoring Keys'!$B$16,'Scoring Keys'!$D$16,0)))))</f>
        <v>0</v>
      </c>
      <c r="F12" s="57">
        <f t="shared" si="3"/>
        <v>0</v>
      </c>
      <c r="G12" s="136"/>
      <c r="H12" s="10" t="b">
        <f>OR(AND(C12='Scoring Keys'!$D$4,E12='Scoring Keys'!$D$14),AND(C12='Scoring Keys'!$D$4,E12='Scoring Keys'!$D$16),AND(C12='Scoring Keys'!$D$4,E12='Scoring Keys'!$D$17))</f>
        <v>1</v>
      </c>
      <c r="I12" s="10" t="b">
        <f>NOT(D12='Scoring Keys'!$B$18)</f>
        <v>0</v>
      </c>
      <c r="J12" s="150">
        <f t="shared" si="1"/>
        <v>1</v>
      </c>
      <c r="K12" s="150">
        <f t="shared" si="4"/>
        <v>0</v>
      </c>
    </row>
    <row r="13" spans="1:11" ht="30" customHeight="1">
      <c r="A13" s="11" t="s">
        <v>175</v>
      </c>
      <c r="B13" s="137" t="s">
        <v>600</v>
      </c>
      <c r="C13" s="57">
        <f>IF(B13='Scoring Keys'!$B$4,'Scoring Keys'!$D$4,IF(B13='Scoring Keys'!$B$5,'Scoring Keys'!$D$5,IF(B13='Scoring Keys'!$B$6,'Scoring Keys'!$D$6,IF(B13='Scoring Keys'!$B$7,'Scoring Keys'!$D$7,0))))</f>
        <v>1</v>
      </c>
      <c r="D13" s="127" t="s">
        <v>1766</v>
      </c>
      <c r="E13" s="57">
        <f>IF(D13='Scoring Keys'!$B$12,'Scoring Keys'!$D$12,IF(D13='Scoring Keys'!$B$13,'Scoring Keys'!$D$13,IF(D13='Scoring Keys'!$B$14,'Scoring Keys'!$D$14,IF(D13='Scoring Keys'!$B$15,'Scoring Keys'!$D$15,IF(D13='Scoring Keys'!$B$16,'Scoring Keys'!$D$16,0)))))</f>
        <v>0</v>
      </c>
      <c r="F13" s="57">
        <f t="shared" si="3"/>
        <v>0</v>
      </c>
      <c r="G13" s="136"/>
      <c r="H13" s="10" t="b">
        <f>OR(AND(C13='Scoring Keys'!$D$4,E13='Scoring Keys'!$D$14),AND(C13='Scoring Keys'!$D$4,E13='Scoring Keys'!$D$16),AND(C13='Scoring Keys'!$D$4,E13='Scoring Keys'!$D$17))</f>
        <v>1</v>
      </c>
      <c r="I13" s="10" t="b">
        <f>NOT(D13='Scoring Keys'!$B$18)</f>
        <v>0</v>
      </c>
      <c r="J13" s="150">
        <f t="shared" si="1"/>
        <v>1</v>
      </c>
      <c r="K13" s="150">
        <f t="shared" si="4"/>
        <v>0</v>
      </c>
    </row>
    <row r="14" spans="1:11" ht="30" customHeight="1">
      <c r="A14" s="11" t="s">
        <v>176</v>
      </c>
      <c r="B14" s="137" t="s">
        <v>600</v>
      </c>
      <c r="C14" s="57">
        <f>IF(B14='Scoring Keys'!$B$4,'Scoring Keys'!$D$4,IF(B14='Scoring Keys'!$B$5,'Scoring Keys'!$D$5,IF(B14='Scoring Keys'!$B$6,'Scoring Keys'!$D$6,IF(B14='Scoring Keys'!$B$7,'Scoring Keys'!$D$7,0))))</f>
        <v>1</v>
      </c>
      <c r="D14" s="127" t="s">
        <v>1766</v>
      </c>
      <c r="E14" s="57">
        <f>IF(D14='Scoring Keys'!$B$12,'Scoring Keys'!$D$12,IF(D14='Scoring Keys'!$B$13,'Scoring Keys'!$D$13,IF(D14='Scoring Keys'!$B$14,'Scoring Keys'!$D$14,IF(D14='Scoring Keys'!$B$15,'Scoring Keys'!$D$15,IF(D14='Scoring Keys'!$B$16,'Scoring Keys'!$D$16,0)))))</f>
        <v>0</v>
      </c>
      <c r="F14" s="57">
        <f t="shared" si="3"/>
        <v>0</v>
      </c>
      <c r="G14" s="136"/>
      <c r="H14" s="10" t="b">
        <f>OR(AND(C14='Scoring Keys'!$D$4,E14='Scoring Keys'!$D$14),AND(C14='Scoring Keys'!$D$4,E14='Scoring Keys'!$D$16),AND(C14='Scoring Keys'!$D$4,E14='Scoring Keys'!$D$17))</f>
        <v>1</v>
      </c>
      <c r="I14" s="10" t="b">
        <f>NOT(D14='Scoring Keys'!$B$18)</f>
        <v>0</v>
      </c>
      <c r="J14" s="150">
        <f t="shared" si="1"/>
        <v>1</v>
      </c>
      <c r="K14" s="150">
        <f t="shared" si="4"/>
        <v>0</v>
      </c>
    </row>
    <row r="15" spans="1:11" ht="30" customHeight="1">
      <c r="A15" s="11" t="s">
        <v>177</v>
      </c>
      <c r="B15" s="137" t="s">
        <v>600</v>
      </c>
      <c r="C15" s="57">
        <f>IF(B15='Scoring Keys'!$B$4,'Scoring Keys'!$D$4,IF(B15='Scoring Keys'!$B$5,'Scoring Keys'!$D$5,IF(B15='Scoring Keys'!$B$6,'Scoring Keys'!$D$6,IF(B15='Scoring Keys'!$B$7,'Scoring Keys'!$D$7,0))))</f>
        <v>1</v>
      </c>
      <c r="D15" s="127" t="s">
        <v>1766</v>
      </c>
      <c r="E15" s="57">
        <f>IF(D15='Scoring Keys'!$B$12,'Scoring Keys'!$D$12,IF(D15='Scoring Keys'!$B$13,'Scoring Keys'!$D$13,IF(D15='Scoring Keys'!$B$14,'Scoring Keys'!$D$14,IF(D15='Scoring Keys'!$B$15,'Scoring Keys'!$D$15,IF(D15='Scoring Keys'!$B$16,'Scoring Keys'!$D$16,0)))))</f>
        <v>0</v>
      </c>
      <c r="F15" s="57">
        <f t="shared" si="3"/>
        <v>0</v>
      </c>
      <c r="G15" s="136"/>
      <c r="H15" s="10" t="b">
        <f>OR(AND(C15='Scoring Keys'!$D$4,E15='Scoring Keys'!$D$14),AND(C15='Scoring Keys'!$D$4,E15='Scoring Keys'!$D$16),AND(C15='Scoring Keys'!$D$4,E15='Scoring Keys'!$D$17))</f>
        <v>1</v>
      </c>
      <c r="I15" s="10" t="b">
        <f>NOT(D15='Scoring Keys'!$B$18)</f>
        <v>0</v>
      </c>
      <c r="J15" s="150">
        <f t="shared" si="1"/>
        <v>1</v>
      </c>
      <c r="K15" s="150">
        <f t="shared" si="4"/>
        <v>0</v>
      </c>
    </row>
    <row r="16" spans="1:11" ht="30" customHeight="1">
      <c r="A16" s="11" t="s">
        <v>178</v>
      </c>
      <c r="B16" s="137" t="s">
        <v>600</v>
      </c>
      <c r="C16" s="57">
        <f>IF(B16='Scoring Keys'!$B$4,'Scoring Keys'!$D$4,IF(B16='Scoring Keys'!$B$5,'Scoring Keys'!$D$5,IF(B16='Scoring Keys'!$B$6,'Scoring Keys'!$D$6,IF(B16='Scoring Keys'!$B$7,'Scoring Keys'!$D$7,0))))</f>
        <v>1</v>
      </c>
      <c r="D16" s="127" t="s">
        <v>1766</v>
      </c>
      <c r="E16" s="57">
        <f>IF(D16='Scoring Keys'!$B$12,'Scoring Keys'!$D$12,IF(D16='Scoring Keys'!$B$13,'Scoring Keys'!$D$13,IF(D16='Scoring Keys'!$B$14,'Scoring Keys'!$D$14,IF(D16='Scoring Keys'!$B$15,'Scoring Keys'!$D$15,IF(D16='Scoring Keys'!$B$16,'Scoring Keys'!$D$16,0)))))</f>
        <v>0</v>
      </c>
      <c r="F16" s="57">
        <f t="shared" si="3"/>
        <v>0</v>
      </c>
      <c r="G16" s="136"/>
      <c r="H16" s="10" t="b">
        <f>OR(AND(C16='Scoring Keys'!$D$4,E16='Scoring Keys'!$D$14),AND(C16='Scoring Keys'!$D$4,E16='Scoring Keys'!$D$16),AND(C16='Scoring Keys'!$D$4,E16='Scoring Keys'!$D$17))</f>
        <v>1</v>
      </c>
      <c r="I16" s="10" t="b">
        <f>NOT(D16='Scoring Keys'!$B$18)</f>
        <v>0</v>
      </c>
      <c r="J16" s="150">
        <f t="shared" si="1"/>
        <v>1</v>
      </c>
      <c r="K16" s="150">
        <f t="shared" si="4"/>
        <v>0</v>
      </c>
    </row>
    <row r="17" spans="1:11" ht="30" customHeight="1">
      <c r="A17" s="14" t="s">
        <v>179</v>
      </c>
      <c r="B17" s="137" t="s">
        <v>600</v>
      </c>
      <c r="C17" s="57">
        <f>IF(B17='Scoring Keys'!$B$4,'Scoring Keys'!$D$4,IF(B17='Scoring Keys'!$B$5,'Scoring Keys'!$D$5,IF(B17='Scoring Keys'!$B$6,'Scoring Keys'!$D$6,IF(B17='Scoring Keys'!$B$7,'Scoring Keys'!$D$7,0))))</f>
        <v>1</v>
      </c>
      <c r="D17" s="127" t="s">
        <v>1766</v>
      </c>
      <c r="E17" s="57">
        <f>IF(D17='Scoring Keys'!$B$12,'Scoring Keys'!$D$12,IF(D17='Scoring Keys'!$B$13,'Scoring Keys'!$D$13,IF(D17='Scoring Keys'!$B$14,'Scoring Keys'!$D$14,IF(D17='Scoring Keys'!$B$15,'Scoring Keys'!$D$15,IF(D17='Scoring Keys'!$B$16,'Scoring Keys'!$D$16,0)))))</f>
        <v>0</v>
      </c>
      <c r="F17" s="57">
        <f t="shared" si="3"/>
        <v>0</v>
      </c>
      <c r="G17" s="136"/>
      <c r="H17" s="10" t="b">
        <f>OR(AND(C17='Scoring Keys'!$D$4,E17='Scoring Keys'!$D$14),AND(C17='Scoring Keys'!$D$4,E17='Scoring Keys'!$D$16),AND(C17='Scoring Keys'!$D$4,E17='Scoring Keys'!$D$17))</f>
        <v>1</v>
      </c>
      <c r="I17" s="10" t="b">
        <f>NOT(D17='Scoring Keys'!$B$18)</f>
        <v>0</v>
      </c>
      <c r="J17" s="150">
        <f t="shared" si="1"/>
        <v>1</v>
      </c>
      <c r="K17" s="150">
        <f t="shared" si="4"/>
        <v>0</v>
      </c>
    </row>
    <row r="18" spans="1:11" ht="30" customHeight="1">
      <c r="A18" s="11" t="s">
        <v>180</v>
      </c>
      <c r="B18" s="137" t="s">
        <v>600</v>
      </c>
      <c r="C18" s="57">
        <f>IF(B18='Scoring Keys'!$B$4,'Scoring Keys'!$D$4,IF(B18='Scoring Keys'!$B$5,'Scoring Keys'!$D$5,IF(B18='Scoring Keys'!$B$6,'Scoring Keys'!$D$6,IF(B18='Scoring Keys'!$B$7,'Scoring Keys'!$D$7,0))))</f>
        <v>1</v>
      </c>
      <c r="D18" s="127" t="s">
        <v>1766</v>
      </c>
      <c r="E18" s="57">
        <f>IF(D18='Scoring Keys'!$B$12,'Scoring Keys'!$D$12,IF(D18='Scoring Keys'!$B$13,'Scoring Keys'!$D$13,IF(D18='Scoring Keys'!$B$14,'Scoring Keys'!$D$14,IF(D18='Scoring Keys'!$B$15,'Scoring Keys'!$D$15,IF(D18='Scoring Keys'!$B$16,'Scoring Keys'!$D$16,0)))))</f>
        <v>0</v>
      </c>
      <c r="F18" s="57">
        <f t="shared" si="3"/>
        <v>0</v>
      </c>
      <c r="G18" s="136"/>
      <c r="H18" s="10" t="b">
        <f>OR(AND(C18='Scoring Keys'!$D$4,E18='Scoring Keys'!$D$14),AND(C18='Scoring Keys'!$D$4,E18='Scoring Keys'!$D$16),AND(C18='Scoring Keys'!$D$4,E18='Scoring Keys'!$D$17))</f>
        <v>1</v>
      </c>
      <c r="I18" s="10" t="b">
        <f>NOT(D18='Scoring Keys'!$B$18)</f>
        <v>0</v>
      </c>
      <c r="J18" s="150">
        <f t="shared" si="1"/>
        <v>1</v>
      </c>
      <c r="K18" s="150">
        <f t="shared" si="4"/>
        <v>0</v>
      </c>
    </row>
    <row r="19" spans="1:11" ht="30" customHeight="1">
      <c r="A19" s="11" t="s">
        <v>181</v>
      </c>
      <c r="B19" s="137" t="s">
        <v>600</v>
      </c>
      <c r="C19" s="57">
        <f>IF(B19='Scoring Keys'!$B$4,'Scoring Keys'!$D$4,IF(B19='Scoring Keys'!$B$5,'Scoring Keys'!$D$5,IF(B19='Scoring Keys'!$B$6,'Scoring Keys'!$D$6,IF(B19='Scoring Keys'!$B$7,'Scoring Keys'!$D$7,0))))</f>
        <v>1</v>
      </c>
      <c r="D19" s="127" t="s">
        <v>1766</v>
      </c>
      <c r="E19" s="57">
        <f>IF(D19='Scoring Keys'!$B$12,'Scoring Keys'!$D$12,IF(D19='Scoring Keys'!$B$13,'Scoring Keys'!$D$13,IF(D19='Scoring Keys'!$B$14,'Scoring Keys'!$D$14,IF(D19='Scoring Keys'!$B$15,'Scoring Keys'!$D$15,IF(D19='Scoring Keys'!$B$16,'Scoring Keys'!$D$16,0)))))</f>
        <v>0</v>
      </c>
      <c r="F19" s="57">
        <f t="shared" si="3"/>
        <v>0</v>
      </c>
      <c r="G19" s="136"/>
      <c r="H19" s="10" t="b">
        <f>OR(AND(C19='Scoring Keys'!$D$4,E19='Scoring Keys'!$D$14),AND(C19='Scoring Keys'!$D$4,E19='Scoring Keys'!$D$16),AND(C19='Scoring Keys'!$D$4,E19='Scoring Keys'!$D$17))</f>
        <v>1</v>
      </c>
      <c r="I19" s="10" t="b">
        <f>NOT(D19='Scoring Keys'!$B$18)</f>
        <v>0</v>
      </c>
      <c r="J19" s="150">
        <f t="shared" si="1"/>
        <v>1</v>
      </c>
      <c r="K19" s="150">
        <f t="shared" si="4"/>
        <v>0</v>
      </c>
    </row>
    <row r="20" spans="1:11" ht="38.25">
      <c r="A20" s="11" t="s">
        <v>182</v>
      </c>
      <c r="B20" s="137" t="s">
        <v>1713</v>
      </c>
      <c r="C20" s="57">
        <f>IF(B20='Scoring Keys'!$B$4,'Scoring Keys'!$D$4,IF(B20='Scoring Keys'!$B$5,'Scoring Keys'!$D$5,IF(B20='Scoring Keys'!$B$6,'Scoring Keys'!$D$6,IF(B20='Scoring Keys'!$B$7,'Scoring Keys'!$D$7,0))))</f>
        <v>0.9</v>
      </c>
      <c r="D20" s="127" t="s">
        <v>1766</v>
      </c>
      <c r="E20" s="57">
        <f>IF(D20='Scoring Keys'!$B$12,'Scoring Keys'!$D$12,IF(D20='Scoring Keys'!$B$13,'Scoring Keys'!$D$13,IF(D20='Scoring Keys'!$B$14,'Scoring Keys'!$D$14,IF(D20='Scoring Keys'!$B$15,'Scoring Keys'!$D$15,IF(D20='Scoring Keys'!$B$16,'Scoring Keys'!$D$16,0)))))</f>
        <v>0</v>
      </c>
      <c r="F20" s="57">
        <f t="shared" si="3"/>
        <v>0</v>
      </c>
      <c r="G20" s="136"/>
      <c r="H20" s="10" t="b">
        <f>OR(AND(C20='Scoring Keys'!$D$4,E20='Scoring Keys'!$D$14),AND(C20='Scoring Keys'!$D$4,E20='Scoring Keys'!$D$16),AND(C20='Scoring Keys'!$D$4,E20='Scoring Keys'!$D$17))</f>
        <v>0</v>
      </c>
      <c r="I20" s="10" t="b">
        <f>NOT(D20='Scoring Keys'!$B$18)</f>
        <v>0</v>
      </c>
      <c r="J20" s="150">
        <f t="shared" si="1"/>
        <v>1</v>
      </c>
      <c r="K20" s="150">
        <f t="shared" si="4"/>
        <v>0</v>
      </c>
    </row>
    <row r="21" spans="1:11" ht="30" customHeight="1">
      <c r="A21" s="14" t="s">
        <v>183</v>
      </c>
      <c r="B21" s="304"/>
      <c r="C21" s="305"/>
      <c r="D21" s="305"/>
      <c r="E21" s="305"/>
      <c r="F21" s="305"/>
      <c r="G21" s="306"/>
    </row>
    <row r="22" spans="1:11" ht="30" customHeight="1">
      <c r="A22" s="11" t="s">
        <v>184</v>
      </c>
      <c r="B22" s="137" t="s">
        <v>600</v>
      </c>
      <c r="C22" s="57">
        <f>IF(B22='Scoring Keys'!$B$4,'Scoring Keys'!$D$4,IF(B22='Scoring Keys'!$B$5,'Scoring Keys'!$D$5,IF(B22='Scoring Keys'!$B$6,'Scoring Keys'!$D$6,IF(B22='Scoring Keys'!$B$7,'Scoring Keys'!$D$7,0))))</f>
        <v>1</v>
      </c>
      <c r="D22" s="127" t="s">
        <v>1766</v>
      </c>
      <c r="E22" s="57">
        <f>IF(D22='Scoring Keys'!$B$12,'Scoring Keys'!$D$12,IF(D22='Scoring Keys'!$B$13,'Scoring Keys'!$D$13,IF(D22='Scoring Keys'!$B$14,'Scoring Keys'!$D$14,IF(D22='Scoring Keys'!$B$15,'Scoring Keys'!$D$15,IF(D22='Scoring Keys'!$B$16,'Scoring Keys'!$D$16,0)))))</f>
        <v>0</v>
      </c>
      <c r="F22" s="57">
        <f t="shared" ref="F22:F41" si="5">C22*E22</f>
        <v>0</v>
      </c>
      <c r="G22" s="136"/>
      <c r="H22" s="10" t="b">
        <f>OR(AND(C22='Scoring Keys'!$D$4,E22='Scoring Keys'!$D$14),AND(C22='Scoring Keys'!$D$4,E22='Scoring Keys'!$D$16),AND(C22='Scoring Keys'!$D$4,E22='Scoring Keys'!$D$17))</f>
        <v>1</v>
      </c>
      <c r="I22" s="10" t="b">
        <f>NOT(D22='Scoring Keys'!$B$18)</f>
        <v>0</v>
      </c>
      <c r="J22" s="150">
        <f t="shared" si="1"/>
        <v>1</v>
      </c>
      <c r="K22" s="150">
        <f t="shared" ref="K22:K41" si="6">IF(AND(H22,(I22)),1,0)</f>
        <v>0</v>
      </c>
    </row>
    <row r="23" spans="1:11" ht="30" customHeight="1">
      <c r="A23" s="11" t="s">
        <v>185</v>
      </c>
      <c r="B23" s="137" t="s">
        <v>600</v>
      </c>
      <c r="C23" s="57">
        <f>IF(B23='Scoring Keys'!$B$4,'Scoring Keys'!$D$4,IF(B23='Scoring Keys'!$B$5,'Scoring Keys'!$D$5,IF(B23='Scoring Keys'!$B$6,'Scoring Keys'!$D$6,IF(B23='Scoring Keys'!$B$7,'Scoring Keys'!$D$7,0))))</f>
        <v>1</v>
      </c>
      <c r="D23" s="127" t="s">
        <v>1766</v>
      </c>
      <c r="E23" s="57">
        <f>IF(D23='Scoring Keys'!$B$12,'Scoring Keys'!$D$12,IF(D23='Scoring Keys'!$B$13,'Scoring Keys'!$D$13,IF(D23='Scoring Keys'!$B$14,'Scoring Keys'!$D$14,IF(D23='Scoring Keys'!$B$15,'Scoring Keys'!$D$15,IF(D23='Scoring Keys'!$B$16,'Scoring Keys'!$D$16,0)))))</f>
        <v>0</v>
      </c>
      <c r="F23" s="57">
        <f t="shared" si="5"/>
        <v>0</v>
      </c>
      <c r="G23" s="136"/>
      <c r="H23" s="10" t="b">
        <f>OR(AND(C23='Scoring Keys'!$D$4,E23='Scoring Keys'!$D$14),AND(C23='Scoring Keys'!$D$4,E23='Scoring Keys'!$D$16),AND(C23='Scoring Keys'!$D$4,E23='Scoring Keys'!$D$17))</f>
        <v>1</v>
      </c>
      <c r="I23" s="10" t="b">
        <f>NOT(D23='Scoring Keys'!$B$18)</f>
        <v>0</v>
      </c>
      <c r="J23" s="150">
        <f t="shared" si="1"/>
        <v>1</v>
      </c>
      <c r="K23" s="150">
        <f t="shared" si="6"/>
        <v>0</v>
      </c>
    </row>
    <row r="24" spans="1:11" ht="30" customHeight="1">
      <c r="A24" s="11" t="s">
        <v>186</v>
      </c>
      <c r="B24" s="137" t="s">
        <v>600</v>
      </c>
      <c r="C24" s="57">
        <f>IF(B24='Scoring Keys'!$B$4,'Scoring Keys'!$D$4,IF(B24='Scoring Keys'!$B$5,'Scoring Keys'!$D$5,IF(B24='Scoring Keys'!$B$6,'Scoring Keys'!$D$6,IF(B24='Scoring Keys'!$B$7,'Scoring Keys'!$D$7,0))))</f>
        <v>1</v>
      </c>
      <c r="D24" s="127" t="s">
        <v>1766</v>
      </c>
      <c r="E24" s="57">
        <f>IF(D24='Scoring Keys'!$B$12,'Scoring Keys'!$D$12,IF(D24='Scoring Keys'!$B$13,'Scoring Keys'!$D$13,IF(D24='Scoring Keys'!$B$14,'Scoring Keys'!$D$14,IF(D24='Scoring Keys'!$B$15,'Scoring Keys'!$D$15,IF(D24='Scoring Keys'!$B$16,'Scoring Keys'!$D$16,0)))))</f>
        <v>0</v>
      </c>
      <c r="F24" s="57">
        <f t="shared" si="5"/>
        <v>0</v>
      </c>
      <c r="G24" s="136"/>
      <c r="H24" s="10" t="b">
        <f>OR(AND(C24='Scoring Keys'!$D$4,E24='Scoring Keys'!$D$14),AND(C24='Scoring Keys'!$D$4,E24='Scoring Keys'!$D$16),AND(C24='Scoring Keys'!$D$4,E24='Scoring Keys'!$D$17))</f>
        <v>1</v>
      </c>
      <c r="I24" s="10" t="b">
        <f>NOT(D24='Scoring Keys'!$B$18)</f>
        <v>0</v>
      </c>
      <c r="J24" s="150">
        <f t="shared" si="1"/>
        <v>1</v>
      </c>
      <c r="K24" s="150">
        <f t="shared" si="6"/>
        <v>0</v>
      </c>
    </row>
    <row r="25" spans="1:11" ht="30" customHeight="1">
      <c r="A25" s="11" t="s">
        <v>187</v>
      </c>
      <c r="B25" s="137" t="s">
        <v>1713</v>
      </c>
      <c r="C25" s="57">
        <f>IF(B25='Scoring Keys'!$B$4,'Scoring Keys'!$D$4,IF(B25='Scoring Keys'!$B$5,'Scoring Keys'!$D$5,IF(B25='Scoring Keys'!$B$6,'Scoring Keys'!$D$6,IF(B25='Scoring Keys'!$B$7,'Scoring Keys'!$D$7,0))))</f>
        <v>0.9</v>
      </c>
      <c r="D25" s="127" t="s">
        <v>1766</v>
      </c>
      <c r="E25" s="57">
        <f>IF(D25='Scoring Keys'!$B$12,'Scoring Keys'!$D$12,IF(D25='Scoring Keys'!$B$13,'Scoring Keys'!$D$13,IF(D25='Scoring Keys'!$B$14,'Scoring Keys'!$D$14,IF(D25='Scoring Keys'!$B$15,'Scoring Keys'!$D$15,IF(D25='Scoring Keys'!$B$16,'Scoring Keys'!$D$16,0)))))</f>
        <v>0</v>
      </c>
      <c r="F25" s="57">
        <f t="shared" si="5"/>
        <v>0</v>
      </c>
      <c r="G25" s="136"/>
      <c r="H25" s="10" t="b">
        <f>OR(AND(C25='Scoring Keys'!$D$4,E25='Scoring Keys'!$D$14),AND(C25='Scoring Keys'!$D$4,E25='Scoring Keys'!$D$16),AND(C25='Scoring Keys'!$D$4,E25='Scoring Keys'!$D$17))</f>
        <v>0</v>
      </c>
      <c r="I25" s="10" t="b">
        <f>NOT(D25='Scoring Keys'!$B$18)</f>
        <v>0</v>
      </c>
      <c r="J25" s="150">
        <f t="shared" si="1"/>
        <v>1</v>
      </c>
      <c r="K25" s="150">
        <f t="shared" si="6"/>
        <v>0</v>
      </c>
    </row>
    <row r="26" spans="1:11" ht="30" customHeight="1">
      <c r="A26" s="11" t="s">
        <v>188</v>
      </c>
      <c r="B26" s="137" t="s">
        <v>600</v>
      </c>
      <c r="C26" s="57">
        <f>IF(B26='Scoring Keys'!$B$4,'Scoring Keys'!$D$4,IF(B26='Scoring Keys'!$B$5,'Scoring Keys'!$D$5,IF(B26='Scoring Keys'!$B$6,'Scoring Keys'!$D$6,IF(B26='Scoring Keys'!$B$7,'Scoring Keys'!$D$7,0))))</f>
        <v>1</v>
      </c>
      <c r="D26" s="127" t="s">
        <v>1766</v>
      </c>
      <c r="E26" s="57">
        <f>IF(D26='Scoring Keys'!$B$12,'Scoring Keys'!$D$12,IF(D26='Scoring Keys'!$B$13,'Scoring Keys'!$D$13,IF(D26='Scoring Keys'!$B$14,'Scoring Keys'!$D$14,IF(D26='Scoring Keys'!$B$15,'Scoring Keys'!$D$15,IF(D26='Scoring Keys'!$B$16,'Scoring Keys'!$D$16,0)))))</f>
        <v>0</v>
      </c>
      <c r="F26" s="57">
        <f t="shared" si="5"/>
        <v>0</v>
      </c>
      <c r="G26" s="136"/>
      <c r="H26" s="10" t="b">
        <f>OR(AND(C26='Scoring Keys'!$D$4,E26='Scoring Keys'!$D$14),AND(C26='Scoring Keys'!$D$4,E26='Scoring Keys'!$D$16),AND(C26='Scoring Keys'!$D$4,E26='Scoring Keys'!$D$17))</f>
        <v>1</v>
      </c>
      <c r="I26" s="10" t="b">
        <f>NOT(D26='Scoring Keys'!$B$18)</f>
        <v>0</v>
      </c>
      <c r="J26" s="150">
        <f t="shared" si="1"/>
        <v>1</v>
      </c>
      <c r="K26" s="150">
        <f t="shared" si="6"/>
        <v>0</v>
      </c>
    </row>
    <row r="27" spans="1:11" ht="30" customHeight="1">
      <c r="A27" s="11" t="s">
        <v>189</v>
      </c>
      <c r="B27" s="137" t="s">
        <v>600</v>
      </c>
      <c r="C27" s="57">
        <f>IF(B27='Scoring Keys'!$B$4,'Scoring Keys'!$D$4,IF(B27='Scoring Keys'!$B$5,'Scoring Keys'!$D$5,IF(B27='Scoring Keys'!$B$6,'Scoring Keys'!$D$6,IF(B27='Scoring Keys'!$B$7,'Scoring Keys'!$D$7,0))))</f>
        <v>1</v>
      </c>
      <c r="D27" s="127" t="s">
        <v>1766</v>
      </c>
      <c r="E27" s="57">
        <f>IF(D27='Scoring Keys'!$B$12,'Scoring Keys'!$D$12,IF(D27='Scoring Keys'!$B$13,'Scoring Keys'!$D$13,IF(D27='Scoring Keys'!$B$14,'Scoring Keys'!$D$14,IF(D27='Scoring Keys'!$B$15,'Scoring Keys'!$D$15,IF(D27='Scoring Keys'!$B$16,'Scoring Keys'!$D$16,0)))))</f>
        <v>0</v>
      </c>
      <c r="F27" s="57">
        <f t="shared" si="5"/>
        <v>0</v>
      </c>
      <c r="G27" s="136"/>
      <c r="H27" s="10" t="b">
        <f>OR(AND(C27='Scoring Keys'!$D$4,E27='Scoring Keys'!$D$14),AND(C27='Scoring Keys'!$D$4,E27='Scoring Keys'!$D$16),AND(C27='Scoring Keys'!$D$4,E27='Scoring Keys'!$D$17))</f>
        <v>1</v>
      </c>
      <c r="I27" s="10" t="b">
        <f>NOT(D27='Scoring Keys'!$B$18)</f>
        <v>0</v>
      </c>
      <c r="J27" s="150">
        <f t="shared" si="1"/>
        <v>1</v>
      </c>
      <c r="K27" s="150">
        <f t="shared" si="6"/>
        <v>0</v>
      </c>
    </row>
    <row r="28" spans="1:11" ht="30" customHeight="1">
      <c r="A28" s="11" t="s">
        <v>190</v>
      </c>
      <c r="B28" s="137" t="s">
        <v>600</v>
      </c>
      <c r="C28" s="57">
        <f>IF(B28='Scoring Keys'!$B$4,'Scoring Keys'!$D$4,IF(B28='Scoring Keys'!$B$5,'Scoring Keys'!$D$5,IF(B28='Scoring Keys'!$B$6,'Scoring Keys'!$D$6,IF(B28='Scoring Keys'!$B$7,'Scoring Keys'!$D$7,0))))</f>
        <v>1</v>
      </c>
      <c r="D28" s="127" t="s">
        <v>1766</v>
      </c>
      <c r="E28" s="57">
        <f>IF(D28='Scoring Keys'!$B$12,'Scoring Keys'!$D$12,IF(D28='Scoring Keys'!$B$13,'Scoring Keys'!$D$13,IF(D28='Scoring Keys'!$B$14,'Scoring Keys'!$D$14,IF(D28='Scoring Keys'!$B$15,'Scoring Keys'!$D$15,IF(D28='Scoring Keys'!$B$16,'Scoring Keys'!$D$16,0)))))</f>
        <v>0</v>
      </c>
      <c r="F28" s="57">
        <f t="shared" si="5"/>
        <v>0</v>
      </c>
      <c r="G28" s="136"/>
      <c r="H28" s="10" t="b">
        <f>OR(AND(C28='Scoring Keys'!$D$4,E28='Scoring Keys'!$D$14),AND(C28='Scoring Keys'!$D$4,E28='Scoring Keys'!$D$16),AND(C28='Scoring Keys'!$D$4,E28='Scoring Keys'!$D$17))</f>
        <v>1</v>
      </c>
      <c r="I28" s="10" t="b">
        <f>NOT(D28='Scoring Keys'!$B$18)</f>
        <v>0</v>
      </c>
      <c r="J28" s="150">
        <f t="shared" si="1"/>
        <v>1</v>
      </c>
      <c r="K28" s="150">
        <f t="shared" si="6"/>
        <v>0</v>
      </c>
    </row>
    <row r="29" spans="1:11" ht="30" customHeight="1">
      <c r="A29" s="11" t="s">
        <v>191</v>
      </c>
      <c r="B29" s="137" t="s">
        <v>1713</v>
      </c>
      <c r="C29" s="57">
        <f>IF(B29='Scoring Keys'!$B$4,'Scoring Keys'!$D$4,IF(B29='Scoring Keys'!$B$5,'Scoring Keys'!$D$5,IF(B29='Scoring Keys'!$B$6,'Scoring Keys'!$D$6,IF(B29='Scoring Keys'!$B$7,'Scoring Keys'!$D$7,0))))</f>
        <v>0.9</v>
      </c>
      <c r="D29" s="127" t="s">
        <v>1766</v>
      </c>
      <c r="E29" s="57">
        <f>IF(D29='Scoring Keys'!$B$12,'Scoring Keys'!$D$12,IF(D29='Scoring Keys'!$B$13,'Scoring Keys'!$D$13,IF(D29='Scoring Keys'!$B$14,'Scoring Keys'!$D$14,IF(D29='Scoring Keys'!$B$15,'Scoring Keys'!$D$15,IF(D29='Scoring Keys'!$B$16,'Scoring Keys'!$D$16,0)))))</f>
        <v>0</v>
      </c>
      <c r="F29" s="57">
        <f t="shared" si="5"/>
        <v>0</v>
      </c>
      <c r="G29" s="136"/>
      <c r="H29" s="10" t="b">
        <f>OR(AND(C29='Scoring Keys'!$D$4,E29='Scoring Keys'!$D$14),AND(C29='Scoring Keys'!$D$4,E29='Scoring Keys'!$D$16),AND(C29='Scoring Keys'!$D$4,E29='Scoring Keys'!$D$17))</f>
        <v>0</v>
      </c>
      <c r="I29" s="10" t="b">
        <f>NOT(D29='Scoring Keys'!$B$18)</f>
        <v>0</v>
      </c>
      <c r="J29" s="150">
        <f t="shared" si="1"/>
        <v>1</v>
      </c>
      <c r="K29" s="150">
        <f t="shared" si="6"/>
        <v>0</v>
      </c>
    </row>
    <row r="30" spans="1:11" ht="30" customHeight="1">
      <c r="A30" s="14" t="s">
        <v>192</v>
      </c>
      <c r="B30" s="137" t="s">
        <v>600</v>
      </c>
      <c r="C30" s="57">
        <f>IF(B30='Scoring Keys'!$B$4,'Scoring Keys'!$D$4,IF(B30='Scoring Keys'!$B$5,'Scoring Keys'!$D$5,IF(B30='Scoring Keys'!$B$6,'Scoring Keys'!$D$6,IF(B30='Scoring Keys'!$B$7,'Scoring Keys'!$D$7,0))))</f>
        <v>1</v>
      </c>
      <c r="D30" s="127" t="s">
        <v>1766</v>
      </c>
      <c r="E30" s="57">
        <f>IF(D30='Scoring Keys'!$B$12,'Scoring Keys'!$D$12,IF(D30='Scoring Keys'!$B$13,'Scoring Keys'!$D$13,IF(D30='Scoring Keys'!$B$14,'Scoring Keys'!$D$14,IF(D30='Scoring Keys'!$B$15,'Scoring Keys'!$D$15,IF(D30='Scoring Keys'!$B$16,'Scoring Keys'!$D$16,0)))))</f>
        <v>0</v>
      </c>
      <c r="F30" s="57">
        <f t="shared" si="5"/>
        <v>0</v>
      </c>
      <c r="G30" s="136"/>
      <c r="H30" s="10" t="b">
        <f>OR(AND(C30='Scoring Keys'!$D$4,E30='Scoring Keys'!$D$14),AND(C30='Scoring Keys'!$D$4,E30='Scoring Keys'!$D$16),AND(C30='Scoring Keys'!$D$4,E30='Scoring Keys'!$D$17))</f>
        <v>1</v>
      </c>
      <c r="I30" s="10" t="b">
        <f>NOT(D30='Scoring Keys'!$B$18)</f>
        <v>0</v>
      </c>
      <c r="J30" s="150">
        <f t="shared" si="1"/>
        <v>1</v>
      </c>
      <c r="K30" s="150">
        <f t="shared" si="6"/>
        <v>0</v>
      </c>
    </row>
    <row r="31" spans="1:11" ht="30" customHeight="1">
      <c r="A31" s="14" t="s">
        <v>193</v>
      </c>
      <c r="B31" s="137" t="s">
        <v>1713</v>
      </c>
      <c r="C31" s="57">
        <f>IF(B31='Scoring Keys'!$B$4,'Scoring Keys'!$D$4,IF(B31='Scoring Keys'!$B$5,'Scoring Keys'!$D$5,IF(B31='Scoring Keys'!$B$6,'Scoring Keys'!$D$6,IF(B31='Scoring Keys'!$B$7,'Scoring Keys'!$D$7,0))))</f>
        <v>0.9</v>
      </c>
      <c r="D31" s="127" t="s">
        <v>1766</v>
      </c>
      <c r="E31" s="57">
        <f>IF(D31='Scoring Keys'!$B$12,'Scoring Keys'!$D$12,IF(D31='Scoring Keys'!$B$13,'Scoring Keys'!$D$13,IF(D31='Scoring Keys'!$B$14,'Scoring Keys'!$D$14,IF(D31='Scoring Keys'!$B$15,'Scoring Keys'!$D$15,IF(D31='Scoring Keys'!$B$16,'Scoring Keys'!$D$16,0)))))</f>
        <v>0</v>
      </c>
      <c r="F31" s="57">
        <f t="shared" si="5"/>
        <v>0</v>
      </c>
      <c r="G31" s="136"/>
      <c r="H31" s="10" t="b">
        <f>OR(AND(C31='Scoring Keys'!$D$4,E31='Scoring Keys'!$D$14),AND(C31='Scoring Keys'!$D$4,E31='Scoring Keys'!$D$16),AND(C31='Scoring Keys'!$D$4,E31='Scoring Keys'!$D$17))</f>
        <v>0</v>
      </c>
      <c r="I31" s="10" t="b">
        <f>NOT(D31='Scoring Keys'!$B$18)</f>
        <v>0</v>
      </c>
      <c r="J31" s="150">
        <f t="shared" si="1"/>
        <v>1</v>
      </c>
      <c r="K31" s="150">
        <f t="shared" si="6"/>
        <v>0</v>
      </c>
    </row>
    <row r="32" spans="1:11" ht="30" customHeight="1">
      <c r="A32" s="14" t="s">
        <v>194</v>
      </c>
      <c r="B32" s="137" t="s">
        <v>600</v>
      </c>
      <c r="C32" s="57">
        <f>IF(B32='Scoring Keys'!$B$4,'Scoring Keys'!$D$4,IF(B32='Scoring Keys'!$B$5,'Scoring Keys'!$D$5,IF(B32='Scoring Keys'!$B$6,'Scoring Keys'!$D$6,IF(B32='Scoring Keys'!$B$7,'Scoring Keys'!$D$7,0))))</f>
        <v>1</v>
      </c>
      <c r="D32" s="127" t="s">
        <v>1766</v>
      </c>
      <c r="E32" s="57">
        <f>IF(D32='Scoring Keys'!$B$12,'Scoring Keys'!$D$12,IF(D32='Scoring Keys'!$B$13,'Scoring Keys'!$D$13,IF(D32='Scoring Keys'!$B$14,'Scoring Keys'!$D$14,IF(D32='Scoring Keys'!$B$15,'Scoring Keys'!$D$15,IF(D32='Scoring Keys'!$B$16,'Scoring Keys'!$D$16,0)))))</f>
        <v>0</v>
      </c>
      <c r="F32" s="57">
        <f t="shared" si="5"/>
        <v>0</v>
      </c>
      <c r="G32" s="136"/>
      <c r="H32" s="10" t="b">
        <f>OR(AND(C32='Scoring Keys'!$D$4,E32='Scoring Keys'!$D$14),AND(C32='Scoring Keys'!$D$4,E32='Scoring Keys'!$D$16),AND(C32='Scoring Keys'!$D$4,E32='Scoring Keys'!$D$17))</f>
        <v>1</v>
      </c>
      <c r="I32" s="10" t="b">
        <f>NOT(D32='Scoring Keys'!$B$18)</f>
        <v>0</v>
      </c>
      <c r="J32" s="150">
        <f t="shared" si="1"/>
        <v>1</v>
      </c>
      <c r="K32" s="150">
        <f t="shared" si="6"/>
        <v>0</v>
      </c>
    </row>
    <row r="33" spans="1:11" ht="30" customHeight="1">
      <c r="A33" s="14" t="s">
        <v>195</v>
      </c>
      <c r="B33" s="137" t="s">
        <v>600</v>
      </c>
      <c r="C33" s="57">
        <f>IF(B33='Scoring Keys'!$B$4,'Scoring Keys'!$D$4,IF(B33='Scoring Keys'!$B$5,'Scoring Keys'!$D$5,IF(B33='Scoring Keys'!$B$6,'Scoring Keys'!$D$6,IF(B33='Scoring Keys'!$B$7,'Scoring Keys'!$D$7,0))))</f>
        <v>1</v>
      </c>
      <c r="D33" s="127" t="s">
        <v>1766</v>
      </c>
      <c r="E33" s="57">
        <f>IF(D33='Scoring Keys'!$B$12,'Scoring Keys'!$D$12,IF(D33='Scoring Keys'!$B$13,'Scoring Keys'!$D$13,IF(D33='Scoring Keys'!$B$14,'Scoring Keys'!$D$14,IF(D33='Scoring Keys'!$B$15,'Scoring Keys'!$D$15,IF(D33='Scoring Keys'!$B$16,'Scoring Keys'!$D$16,0)))))</f>
        <v>0</v>
      </c>
      <c r="F33" s="57">
        <f t="shared" si="5"/>
        <v>0</v>
      </c>
      <c r="G33" s="136"/>
      <c r="H33" s="10" t="b">
        <f>OR(AND(C33='Scoring Keys'!$D$4,E33='Scoring Keys'!$D$14),AND(C33='Scoring Keys'!$D$4,E33='Scoring Keys'!$D$16),AND(C33='Scoring Keys'!$D$4,E33='Scoring Keys'!$D$17))</f>
        <v>1</v>
      </c>
      <c r="I33" s="10" t="b">
        <f>NOT(D33='Scoring Keys'!$B$18)</f>
        <v>0</v>
      </c>
      <c r="J33" s="150">
        <f t="shared" si="1"/>
        <v>1</v>
      </c>
      <c r="K33" s="150">
        <f t="shared" si="6"/>
        <v>0</v>
      </c>
    </row>
    <row r="34" spans="1:11" ht="30" customHeight="1">
      <c r="A34" s="14" t="s">
        <v>196</v>
      </c>
      <c r="B34" s="137" t="s">
        <v>600</v>
      </c>
      <c r="C34" s="57">
        <f>IF(B34='Scoring Keys'!$B$4,'Scoring Keys'!$D$4,IF(B34='Scoring Keys'!$B$5,'Scoring Keys'!$D$5,IF(B34='Scoring Keys'!$B$6,'Scoring Keys'!$D$6,IF(B34='Scoring Keys'!$B$7,'Scoring Keys'!$D$7,0))))</f>
        <v>1</v>
      </c>
      <c r="D34" s="127" t="s">
        <v>1766</v>
      </c>
      <c r="E34" s="57">
        <f>IF(D34='Scoring Keys'!$B$12,'Scoring Keys'!$D$12,IF(D34='Scoring Keys'!$B$13,'Scoring Keys'!$D$13,IF(D34='Scoring Keys'!$B$14,'Scoring Keys'!$D$14,IF(D34='Scoring Keys'!$B$15,'Scoring Keys'!$D$15,IF(D34='Scoring Keys'!$B$16,'Scoring Keys'!$D$16,0)))))</f>
        <v>0</v>
      </c>
      <c r="F34" s="57">
        <f t="shared" si="5"/>
        <v>0</v>
      </c>
      <c r="G34" s="136"/>
      <c r="H34" s="10" t="b">
        <f>OR(AND(C34='Scoring Keys'!$D$4,E34='Scoring Keys'!$D$14),AND(C34='Scoring Keys'!$D$4,E34='Scoring Keys'!$D$16),AND(C34='Scoring Keys'!$D$4,E34='Scoring Keys'!$D$17))</f>
        <v>1</v>
      </c>
      <c r="I34" s="10" t="b">
        <f>NOT(D34='Scoring Keys'!$B$18)</f>
        <v>0</v>
      </c>
      <c r="J34" s="150">
        <f t="shared" si="1"/>
        <v>1</v>
      </c>
      <c r="K34" s="150">
        <f t="shared" si="6"/>
        <v>0</v>
      </c>
    </row>
    <row r="35" spans="1:11" ht="30" customHeight="1">
      <c r="A35" s="14" t="s">
        <v>197</v>
      </c>
      <c r="B35" s="137" t="s">
        <v>600</v>
      </c>
      <c r="C35" s="57">
        <f>IF(B35='Scoring Keys'!$B$4,'Scoring Keys'!$D$4,IF(B35='Scoring Keys'!$B$5,'Scoring Keys'!$D$5,IF(B35='Scoring Keys'!$B$6,'Scoring Keys'!$D$6,IF(B35='Scoring Keys'!$B$7,'Scoring Keys'!$D$7,0))))</f>
        <v>1</v>
      </c>
      <c r="D35" s="127" t="s">
        <v>1766</v>
      </c>
      <c r="E35" s="57">
        <f>IF(D35='Scoring Keys'!$B$12,'Scoring Keys'!$D$12,IF(D35='Scoring Keys'!$B$13,'Scoring Keys'!$D$13,IF(D35='Scoring Keys'!$B$14,'Scoring Keys'!$D$14,IF(D35='Scoring Keys'!$B$15,'Scoring Keys'!$D$15,IF(D35='Scoring Keys'!$B$16,'Scoring Keys'!$D$16,0)))))</f>
        <v>0</v>
      </c>
      <c r="F35" s="57">
        <f t="shared" si="5"/>
        <v>0</v>
      </c>
      <c r="G35" s="136"/>
      <c r="H35" s="10" t="b">
        <f>OR(AND(C35='Scoring Keys'!$D$4,E35='Scoring Keys'!$D$14),AND(C35='Scoring Keys'!$D$4,E35='Scoring Keys'!$D$16),AND(C35='Scoring Keys'!$D$4,E35='Scoring Keys'!$D$17))</f>
        <v>1</v>
      </c>
      <c r="I35" s="10" t="b">
        <f>NOT(D35='Scoring Keys'!$B$18)</f>
        <v>0</v>
      </c>
      <c r="J35" s="150">
        <f t="shared" si="1"/>
        <v>1</v>
      </c>
      <c r="K35" s="150">
        <f t="shared" si="6"/>
        <v>0</v>
      </c>
    </row>
    <row r="36" spans="1:11" ht="30" customHeight="1">
      <c r="A36" s="14" t="s">
        <v>198</v>
      </c>
      <c r="B36" s="137" t="s">
        <v>1713</v>
      </c>
      <c r="C36" s="57">
        <f>IF(B36='Scoring Keys'!$B$4,'Scoring Keys'!$D$4,IF(B36='Scoring Keys'!$B$5,'Scoring Keys'!$D$5,IF(B36='Scoring Keys'!$B$6,'Scoring Keys'!$D$6,IF(B36='Scoring Keys'!$B$7,'Scoring Keys'!$D$7,0))))</f>
        <v>0.9</v>
      </c>
      <c r="D36" s="127" t="s">
        <v>1766</v>
      </c>
      <c r="E36" s="57">
        <f>IF(D36='Scoring Keys'!$B$12,'Scoring Keys'!$D$12,IF(D36='Scoring Keys'!$B$13,'Scoring Keys'!$D$13,IF(D36='Scoring Keys'!$B$14,'Scoring Keys'!$D$14,IF(D36='Scoring Keys'!$B$15,'Scoring Keys'!$D$15,IF(D36='Scoring Keys'!$B$16,'Scoring Keys'!$D$16,0)))))</f>
        <v>0</v>
      </c>
      <c r="F36" s="57">
        <f t="shared" si="5"/>
        <v>0</v>
      </c>
      <c r="G36" s="136"/>
      <c r="H36" s="10" t="b">
        <f>OR(AND(C36='Scoring Keys'!$D$4,E36='Scoring Keys'!$D$14),AND(C36='Scoring Keys'!$D$4,E36='Scoring Keys'!$D$16),AND(C36='Scoring Keys'!$D$4,E36='Scoring Keys'!$D$17))</f>
        <v>0</v>
      </c>
      <c r="I36" s="10" t="b">
        <f>NOT(D36='Scoring Keys'!$B$18)</f>
        <v>0</v>
      </c>
      <c r="J36" s="150">
        <f t="shared" si="1"/>
        <v>1</v>
      </c>
      <c r="K36" s="150">
        <f t="shared" si="6"/>
        <v>0</v>
      </c>
    </row>
    <row r="37" spans="1:11" ht="30" customHeight="1">
      <c r="A37" s="19" t="s">
        <v>454</v>
      </c>
      <c r="B37" s="137" t="s">
        <v>600</v>
      </c>
      <c r="C37" s="57">
        <f>IF(B37='Scoring Keys'!$B$4,'Scoring Keys'!$D$4,IF(B37='Scoring Keys'!$B$5,'Scoring Keys'!$D$5,IF(B37='Scoring Keys'!$B$6,'Scoring Keys'!$D$6,IF(B37='Scoring Keys'!$B$7,'Scoring Keys'!$D$7,0))))</f>
        <v>1</v>
      </c>
      <c r="D37" s="127" t="s">
        <v>1766</v>
      </c>
      <c r="E37" s="57">
        <f>IF(D37='Scoring Keys'!$B$12,'Scoring Keys'!$D$12,IF(D37='Scoring Keys'!$B$13,'Scoring Keys'!$D$13,IF(D37='Scoring Keys'!$B$14,'Scoring Keys'!$D$14,IF(D37='Scoring Keys'!$B$15,'Scoring Keys'!$D$15,IF(D37='Scoring Keys'!$B$16,'Scoring Keys'!$D$16,0)))))</f>
        <v>0</v>
      </c>
      <c r="F37" s="57">
        <f t="shared" si="5"/>
        <v>0</v>
      </c>
      <c r="G37" s="136"/>
      <c r="H37" s="10" t="b">
        <f>OR(AND(C37='Scoring Keys'!$D$4,E37='Scoring Keys'!$D$14),AND(C37='Scoring Keys'!$D$4,E37='Scoring Keys'!$D$16),AND(C37='Scoring Keys'!$D$4,E37='Scoring Keys'!$D$17))</f>
        <v>1</v>
      </c>
      <c r="I37" s="10" t="b">
        <f>NOT(D37='Scoring Keys'!$B$18)</f>
        <v>0</v>
      </c>
      <c r="J37" s="150">
        <f t="shared" si="1"/>
        <v>1</v>
      </c>
      <c r="K37" s="150">
        <f t="shared" si="6"/>
        <v>0</v>
      </c>
    </row>
    <row r="38" spans="1:11" ht="30" customHeight="1">
      <c r="A38" s="19" t="s">
        <v>199</v>
      </c>
      <c r="B38" s="137" t="s">
        <v>600</v>
      </c>
      <c r="C38" s="57">
        <f>IF(B38='Scoring Keys'!$B$4,'Scoring Keys'!$D$4,IF(B38='Scoring Keys'!$B$5,'Scoring Keys'!$D$5,IF(B38='Scoring Keys'!$B$6,'Scoring Keys'!$D$6,IF(B38='Scoring Keys'!$B$7,'Scoring Keys'!$D$7,0))))</f>
        <v>1</v>
      </c>
      <c r="D38" s="127" t="s">
        <v>1766</v>
      </c>
      <c r="E38" s="57">
        <f>IF(D38='Scoring Keys'!$B$12,'Scoring Keys'!$D$12,IF(D38='Scoring Keys'!$B$13,'Scoring Keys'!$D$13,IF(D38='Scoring Keys'!$B$14,'Scoring Keys'!$D$14,IF(D38='Scoring Keys'!$B$15,'Scoring Keys'!$D$15,IF(D38='Scoring Keys'!$B$16,'Scoring Keys'!$D$16,0)))))</f>
        <v>0</v>
      </c>
      <c r="F38" s="57">
        <f t="shared" si="5"/>
        <v>0</v>
      </c>
      <c r="G38" s="136"/>
      <c r="H38" s="10" t="b">
        <f>OR(AND(C38='Scoring Keys'!$D$4,E38='Scoring Keys'!$D$14),AND(C38='Scoring Keys'!$D$4,E38='Scoring Keys'!$D$16),AND(C38='Scoring Keys'!$D$4,E38='Scoring Keys'!$D$17))</f>
        <v>1</v>
      </c>
      <c r="I38" s="10" t="b">
        <f>NOT(D38='Scoring Keys'!$B$18)</f>
        <v>0</v>
      </c>
      <c r="J38" s="150">
        <f t="shared" si="1"/>
        <v>1</v>
      </c>
      <c r="K38" s="150">
        <f t="shared" si="6"/>
        <v>0</v>
      </c>
    </row>
    <row r="39" spans="1:11" ht="30" customHeight="1">
      <c r="A39" s="14" t="s">
        <v>200</v>
      </c>
      <c r="B39" s="137" t="s">
        <v>600</v>
      </c>
      <c r="C39" s="57">
        <f>IF(B39='Scoring Keys'!$B$4,'Scoring Keys'!$D$4,IF(B39='Scoring Keys'!$B$5,'Scoring Keys'!$D$5,IF(B39='Scoring Keys'!$B$6,'Scoring Keys'!$D$6,IF(B39='Scoring Keys'!$B$7,'Scoring Keys'!$D$7,0))))</f>
        <v>1</v>
      </c>
      <c r="D39" s="127" t="s">
        <v>1766</v>
      </c>
      <c r="E39" s="57">
        <f>IF(D39='Scoring Keys'!$B$12,'Scoring Keys'!$D$12,IF(D39='Scoring Keys'!$B$13,'Scoring Keys'!$D$13,IF(D39='Scoring Keys'!$B$14,'Scoring Keys'!$D$14,IF(D39='Scoring Keys'!$B$15,'Scoring Keys'!$D$15,IF(D39='Scoring Keys'!$B$16,'Scoring Keys'!$D$16,0)))))</f>
        <v>0</v>
      </c>
      <c r="F39" s="57">
        <f t="shared" si="5"/>
        <v>0</v>
      </c>
      <c r="G39" s="136"/>
      <c r="H39" s="10" t="b">
        <f>OR(AND(C39='Scoring Keys'!$D$4,E39='Scoring Keys'!$D$14),AND(C39='Scoring Keys'!$D$4,E39='Scoring Keys'!$D$16),AND(C39='Scoring Keys'!$D$4,E39='Scoring Keys'!$D$17))</f>
        <v>1</v>
      </c>
      <c r="I39" s="10" t="b">
        <f>NOT(D39='Scoring Keys'!$B$18)</f>
        <v>0</v>
      </c>
      <c r="J39" s="150">
        <f t="shared" si="1"/>
        <v>1</v>
      </c>
      <c r="K39" s="150">
        <f t="shared" si="6"/>
        <v>0</v>
      </c>
    </row>
    <row r="40" spans="1:11" ht="30" customHeight="1">
      <c r="A40" s="14" t="s">
        <v>201</v>
      </c>
      <c r="B40" s="137" t="s">
        <v>600</v>
      </c>
      <c r="C40" s="57">
        <f>IF(B40='Scoring Keys'!$B$4,'Scoring Keys'!$D$4,IF(B40='Scoring Keys'!$B$5,'Scoring Keys'!$D$5,IF(B40='Scoring Keys'!$B$6,'Scoring Keys'!$D$6,IF(B40='Scoring Keys'!$B$7,'Scoring Keys'!$D$7,0))))</f>
        <v>1</v>
      </c>
      <c r="D40" s="127" t="s">
        <v>1766</v>
      </c>
      <c r="E40" s="57">
        <f>IF(D40='Scoring Keys'!$B$12,'Scoring Keys'!$D$12,IF(D40='Scoring Keys'!$B$13,'Scoring Keys'!$D$13,IF(D40='Scoring Keys'!$B$14,'Scoring Keys'!$D$14,IF(D40='Scoring Keys'!$B$15,'Scoring Keys'!$D$15,IF(D40='Scoring Keys'!$B$16,'Scoring Keys'!$D$16,0)))))</f>
        <v>0</v>
      </c>
      <c r="F40" s="57">
        <f t="shared" si="5"/>
        <v>0</v>
      </c>
      <c r="G40" s="136"/>
      <c r="H40" s="10" t="b">
        <f>OR(AND(C40='Scoring Keys'!$D$4,E40='Scoring Keys'!$D$14),AND(C40='Scoring Keys'!$D$4,E40='Scoring Keys'!$D$16),AND(C40='Scoring Keys'!$D$4,E40='Scoring Keys'!$D$17))</f>
        <v>1</v>
      </c>
      <c r="I40" s="10" t="b">
        <f>NOT(D40='Scoring Keys'!$B$18)</f>
        <v>0</v>
      </c>
      <c r="J40" s="150">
        <f t="shared" si="1"/>
        <v>1</v>
      </c>
      <c r="K40" s="150">
        <f t="shared" si="6"/>
        <v>0</v>
      </c>
    </row>
    <row r="41" spans="1:11" ht="30" customHeight="1">
      <c r="A41" s="102" t="s">
        <v>426</v>
      </c>
      <c r="B41" s="137" t="s">
        <v>600</v>
      </c>
      <c r="C41" s="57">
        <f>IF(B41='Scoring Keys'!$B$4,'Scoring Keys'!$D$4,IF(B41='Scoring Keys'!$B$5,'Scoring Keys'!$D$5,IF(B41='Scoring Keys'!$B$6,'Scoring Keys'!$D$6,IF(B41='Scoring Keys'!$B$7,'Scoring Keys'!$D$7,0))))</f>
        <v>1</v>
      </c>
      <c r="D41" s="127" t="s">
        <v>1766</v>
      </c>
      <c r="E41" s="57">
        <f>IF(D41='Scoring Keys'!$B$12,'Scoring Keys'!$D$12,IF(D41='Scoring Keys'!$B$13,'Scoring Keys'!$D$13,IF(D41='Scoring Keys'!$B$14,'Scoring Keys'!$D$14,IF(D41='Scoring Keys'!$B$15,'Scoring Keys'!$D$15,IF(D41='Scoring Keys'!$B$16,'Scoring Keys'!$D$16,0)))))</f>
        <v>0</v>
      </c>
      <c r="F41" s="57">
        <f t="shared" si="5"/>
        <v>0</v>
      </c>
      <c r="G41" s="136"/>
      <c r="H41" s="10" t="b">
        <f>OR(AND(C41='Scoring Keys'!$D$4,E41='Scoring Keys'!$D$14),AND(C41='Scoring Keys'!$D$4,E41='Scoring Keys'!$D$16),AND(C41='Scoring Keys'!$D$4,E41='Scoring Keys'!$D$17))</f>
        <v>1</v>
      </c>
      <c r="I41" s="10" t="b">
        <f>NOT(D41='Scoring Keys'!$B$18)</f>
        <v>0</v>
      </c>
      <c r="J41" s="150">
        <f t="shared" si="1"/>
        <v>1</v>
      </c>
      <c r="K41" s="150">
        <f t="shared" si="6"/>
        <v>0</v>
      </c>
    </row>
    <row r="42" spans="1:11" ht="30" customHeight="1">
      <c r="A42" s="14" t="s">
        <v>1919</v>
      </c>
      <c r="B42" s="137" t="s">
        <v>600</v>
      </c>
      <c r="C42" s="57">
        <f>IF(B42='Scoring Keys'!$B$4,'Scoring Keys'!$D$4,IF(B42='Scoring Keys'!$B$5,'Scoring Keys'!$D$5,IF(B42='Scoring Keys'!$B$6,'Scoring Keys'!$D$6,IF(B42='Scoring Keys'!$B$7,'Scoring Keys'!$D$7,0))))</f>
        <v>1</v>
      </c>
      <c r="D42" s="127" t="s">
        <v>1766</v>
      </c>
      <c r="E42" s="57">
        <f>IF(D42='Scoring Keys'!$B$12,'Scoring Keys'!$D$12,IF(D42='Scoring Keys'!$B$13,'Scoring Keys'!$D$13,IF(D42='Scoring Keys'!$B$14,'Scoring Keys'!$D$14,IF(D42='Scoring Keys'!$B$15,'Scoring Keys'!$D$15,IF(D42='Scoring Keys'!$B$16,'Scoring Keys'!$D$16,0)))))</f>
        <v>0</v>
      </c>
      <c r="F42" s="57">
        <f t="shared" ref="F42" si="7">C42*E42</f>
        <v>0</v>
      </c>
      <c r="G42" s="136"/>
      <c r="H42" s="10" t="b">
        <f>OR(AND(C42='Scoring Keys'!$D$4,E42='Scoring Keys'!$D$14),AND(C42='Scoring Keys'!$D$4,E42='Scoring Keys'!$D$16),AND(C42='Scoring Keys'!$D$4,E42='Scoring Keys'!$D$17))</f>
        <v>1</v>
      </c>
      <c r="I42" s="10" t="b">
        <f>NOT(D42='Scoring Keys'!$B$18)</f>
        <v>0</v>
      </c>
      <c r="J42" s="150">
        <f t="shared" ref="J42" si="8">IF(I42,0,1)</f>
        <v>1</v>
      </c>
      <c r="K42" s="150">
        <f t="shared" ref="K42" si="9">IF(AND(H42,(I42)),1,0)</f>
        <v>0</v>
      </c>
    </row>
    <row r="43" spans="1:11" s="17" customFormat="1" ht="15" customHeight="1">
      <c r="A43" s="247" t="s">
        <v>1903</v>
      </c>
      <c r="B43" s="248"/>
      <c r="C43" s="50"/>
      <c r="D43" s="244"/>
      <c r="E43" s="245"/>
      <c r="F43" s="245"/>
      <c r="G43" s="246"/>
    </row>
    <row r="44" spans="1:11" ht="30" customHeight="1">
      <c r="A44" s="14" t="s">
        <v>202</v>
      </c>
      <c r="B44" s="137" t="s">
        <v>600</v>
      </c>
      <c r="C44" s="57">
        <f>IF(B44='Scoring Keys'!$B$4,'Scoring Keys'!$D$4,IF(B44='Scoring Keys'!$B$5,'Scoring Keys'!$D$5,IF(B44='Scoring Keys'!$B$6,'Scoring Keys'!$D$6,IF(B44='Scoring Keys'!$B$7,'Scoring Keys'!$D$7,0))))</f>
        <v>1</v>
      </c>
      <c r="D44" s="127" t="s">
        <v>1766</v>
      </c>
      <c r="E44" s="57">
        <f>IF(D44='Scoring Keys'!$B$12,'Scoring Keys'!$D$12,IF(D44='Scoring Keys'!$B$13,'Scoring Keys'!$D$13,IF(D44='Scoring Keys'!$B$14,'Scoring Keys'!$D$14,IF(D44='Scoring Keys'!$B$15,'Scoring Keys'!$D$15,IF(D44='Scoring Keys'!$B$16,'Scoring Keys'!$D$16,0)))))</f>
        <v>0</v>
      </c>
      <c r="F44" s="57">
        <f t="shared" ref="F44:F48" si="10">C44*E44</f>
        <v>0</v>
      </c>
      <c r="G44" s="136"/>
      <c r="H44" s="10" t="b">
        <f>OR(AND(C44='Scoring Keys'!$D$4,E44='Scoring Keys'!$D$14),AND(C44='Scoring Keys'!$D$4,E44='Scoring Keys'!$D$16),AND(C44='Scoring Keys'!$D$4,E44='Scoring Keys'!$D$17))</f>
        <v>1</v>
      </c>
      <c r="I44" s="10" t="b">
        <f>NOT(D44='Scoring Keys'!$B$18)</f>
        <v>0</v>
      </c>
      <c r="J44" s="150">
        <f t="shared" si="1"/>
        <v>1</v>
      </c>
      <c r="K44" s="150">
        <f t="shared" ref="K44:K48" si="11">IF(AND(H44,(I44)),1,0)</f>
        <v>0</v>
      </c>
    </row>
    <row r="45" spans="1:11" ht="43.5" customHeight="1">
      <c r="A45" s="132" t="s">
        <v>203</v>
      </c>
      <c r="B45" s="137" t="s">
        <v>1713</v>
      </c>
      <c r="C45" s="57">
        <f>IF(B45='Scoring Keys'!$B$4,'Scoring Keys'!$D$4,IF(B45='Scoring Keys'!$B$5,'Scoring Keys'!$D$5,IF(B45='Scoring Keys'!$B$6,'Scoring Keys'!$D$6,IF(B45='Scoring Keys'!$B$7,'Scoring Keys'!$D$7,0))))</f>
        <v>0.9</v>
      </c>
      <c r="D45" s="127" t="s">
        <v>1766</v>
      </c>
      <c r="E45" s="57">
        <f>IF(D45='Scoring Keys'!$B$12,'Scoring Keys'!$D$12,IF(D45='Scoring Keys'!$B$13,'Scoring Keys'!$D$13,IF(D45='Scoring Keys'!$B$14,'Scoring Keys'!$D$14,IF(D45='Scoring Keys'!$B$15,'Scoring Keys'!$D$15,IF(D45='Scoring Keys'!$B$16,'Scoring Keys'!$D$16,0)))))</f>
        <v>0</v>
      </c>
      <c r="F45" s="57">
        <f t="shared" si="10"/>
        <v>0</v>
      </c>
      <c r="G45" s="136"/>
      <c r="H45" s="10" t="b">
        <f>OR(AND(C45='Scoring Keys'!$D$4,E45='Scoring Keys'!$D$14),AND(C45='Scoring Keys'!$D$4,E45='Scoring Keys'!$D$16),AND(C45='Scoring Keys'!$D$4,E45='Scoring Keys'!$D$17))</f>
        <v>0</v>
      </c>
      <c r="I45" s="10" t="b">
        <f>NOT(D45='Scoring Keys'!$B$18)</f>
        <v>0</v>
      </c>
      <c r="J45" s="150">
        <f t="shared" si="1"/>
        <v>1</v>
      </c>
      <c r="K45" s="150">
        <f t="shared" si="11"/>
        <v>0</v>
      </c>
    </row>
    <row r="46" spans="1:11" ht="30" customHeight="1">
      <c r="A46" s="14" t="s">
        <v>204</v>
      </c>
      <c r="B46" s="137" t="s">
        <v>600</v>
      </c>
      <c r="C46" s="57">
        <f>IF(B46='Scoring Keys'!$B$4,'Scoring Keys'!$D$4,IF(B46='Scoring Keys'!$B$5,'Scoring Keys'!$D$5,IF(B46='Scoring Keys'!$B$6,'Scoring Keys'!$D$6,IF(B46='Scoring Keys'!$B$7,'Scoring Keys'!$D$7,0))))</f>
        <v>1</v>
      </c>
      <c r="D46" s="127" t="s">
        <v>1766</v>
      </c>
      <c r="E46" s="57">
        <f>IF(D46='Scoring Keys'!$B$12,'Scoring Keys'!$D$12,IF(D46='Scoring Keys'!$B$13,'Scoring Keys'!$D$13,IF(D46='Scoring Keys'!$B$14,'Scoring Keys'!$D$14,IF(D46='Scoring Keys'!$B$15,'Scoring Keys'!$D$15,IF(D46='Scoring Keys'!$B$16,'Scoring Keys'!$D$16,0)))))</f>
        <v>0</v>
      </c>
      <c r="F46" s="57">
        <f t="shared" si="10"/>
        <v>0</v>
      </c>
      <c r="G46" s="136"/>
      <c r="H46" s="10" t="b">
        <f>OR(AND(C46='Scoring Keys'!$D$4,E46='Scoring Keys'!$D$14),AND(C46='Scoring Keys'!$D$4,E46='Scoring Keys'!$D$16),AND(C46='Scoring Keys'!$D$4,E46='Scoring Keys'!$D$17))</f>
        <v>1</v>
      </c>
      <c r="I46" s="10" t="b">
        <f>NOT(D46='Scoring Keys'!$B$18)</f>
        <v>0</v>
      </c>
      <c r="J46" s="150">
        <f t="shared" si="1"/>
        <v>1</v>
      </c>
      <c r="K46" s="150">
        <f t="shared" si="11"/>
        <v>0</v>
      </c>
    </row>
    <row r="47" spans="1:11" ht="30" customHeight="1">
      <c r="A47" s="14" t="s">
        <v>205</v>
      </c>
      <c r="B47" s="137" t="s">
        <v>600</v>
      </c>
      <c r="C47" s="57">
        <f>IF(B47='Scoring Keys'!$B$4,'Scoring Keys'!$D$4,IF(B47='Scoring Keys'!$B$5,'Scoring Keys'!$D$5,IF(B47='Scoring Keys'!$B$6,'Scoring Keys'!$D$6,IF(B47='Scoring Keys'!$B$7,'Scoring Keys'!$D$7,0))))</f>
        <v>1</v>
      </c>
      <c r="D47" s="127" t="s">
        <v>1766</v>
      </c>
      <c r="E47" s="57">
        <f>IF(D47='Scoring Keys'!$B$12,'Scoring Keys'!$D$12,IF(D47='Scoring Keys'!$B$13,'Scoring Keys'!$D$13,IF(D47='Scoring Keys'!$B$14,'Scoring Keys'!$D$14,IF(D47='Scoring Keys'!$B$15,'Scoring Keys'!$D$15,IF(D47='Scoring Keys'!$B$16,'Scoring Keys'!$D$16,0)))))</f>
        <v>0</v>
      </c>
      <c r="F47" s="57">
        <f t="shared" si="10"/>
        <v>0</v>
      </c>
      <c r="G47" s="136"/>
      <c r="H47" s="10" t="b">
        <f>OR(AND(C47='Scoring Keys'!$D$4,E47='Scoring Keys'!$D$14),AND(C47='Scoring Keys'!$D$4,E47='Scoring Keys'!$D$16),AND(C47='Scoring Keys'!$D$4,E47='Scoring Keys'!$D$17))</f>
        <v>1</v>
      </c>
      <c r="I47" s="10" t="b">
        <f>NOT(D47='Scoring Keys'!$B$18)</f>
        <v>0</v>
      </c>
      <c r="J47" s="150">
        <f t="shared" si="1"/>
        <v>1</v>
      </c>
      <c r="K47" s="150">
        <f t="shared" si="11"/>
        <v>0</v>
      </c>
    </row>
    <row r="48" spans="1:11" ht="30" customHeight="1">
      <c r="A48" s="132" t="s">
        <v>1737</v>
      </c>
      <c r="B48" s="137" t="s">
        <v>1713</v>
      </c>
      <c r="C48" s="57">
        <f>IF(B48='Scoring Keys'!$B$4,'Scoring Keys'!$D$4,IF(B48='Scoring Keys'!$B$5,'Scoring Keys'!$D$5,IF(B48='Scoring Keys'!$B$6,'Scoring Keys'!$D$6,IF(B48='Scoring Keys'!$B$7,'Scoring Keys'!$D$7,0))))</f>
        <v>0.9</v>
      </c>
      <c r="D48" s="127" t="s">
        <v>1766</v>
      </c>
      <c r="E48" s="57">
        <f>IF(D48='Scoring Keys'!$B$12,'Scoring Keys'!$D$12,IF(D48='Scoring Keys'!$B$13,'Scoring Keys'!$D$13,IF(D48='Scoring Keys'!$B$14,'Scoring Keys'!$D$14,IF(D48='Scoring Keys'!$B$15,'Scoring Keys'!$D$15,IF(D48='Scoring Keys'!$B$16,'Scoring Keys'!$D$16,0)))))</f>
        <v>0</v>
      </c>
      <c r="F48" s="57">
        <f t="shared" si="10"/>
        <v>0</v>
      </c>
      <c r="G48" s="136"/>
      <c r="H48" s="10" t="b">
        <f>OR(AND(C48='Scoring Keys'!$D$4,E48='Scoring Keys'!$D$14),AND(C48='Scoring Keys'!$D$4,E48='Scoring Keys'!$D$16),AND(C48='Scoring Keys'!$D$4,E48='Scoring Keys'!$D$17))</f>
        <v>0</v>
      </c>
      <c r="I48" s="10" t="b">
        <f>NOT(D48='Scoring Keys'!$B$18)</f>
        <v>0</v>
      </c>
      <c r="J48" s="150">
        <f t="shared" si="1"/>
        <v>1</v>
      </c>
      <c r="K48" s="150">
        <f t="shared" si="11"/>
        <v>0</v>
      </c>
    </row>
    <row r="49" spans="1:11" s="17" customFormat="1" ht="15" customHeight="1">
      <c r="A49" s="247" t="s">
        <v>1904</v>
      </c>
      <c r="B49" s="248"/>
      <c r="C49" s="50"/>
      <c r="D49" s="244"/>
      <c r="E49" s="245"/>
      <c r="F49" s="245"/>
      <c r="G49" s="246"/>
    </row>
    <row r="50" spans="1:11" ht="30" customHeight="1">
      <c r="A50" s="14" t="s">
        <v>206</v>
      </c>
      <c r="B50" s="137" t="s">
        <v>600</v>
      </c>
      <c r="C50" s="57">
        <f>IF(B50='Scoring Keys'!$B$4,'Scoring Keys'!$D$4,IF(B50='Scoring Keys'!$B$5,'Scoring Keys'!$D$5,IF(B50='Scoring Keys'!$B$6,'Scoring Keys'!$D$6,IF(B50='Scoring Keys'!$B$7,'Scoring Keys'!$D$7,0))))</f>
        <v>1</v>
      </c>
      <c r="D50" s="127" t="s">
        <v>1766</v>
      </c>
      <c r="E50" s="57">
        <f>IF(D50='Scoring Keys'!$B$12,'Scoring Keys'!$D$12,IF(D50='Scoring Keys'!$B$13,'Scoring Keys'!$D$13,IF(D50='Scoring Keys'!$B$14,'Scoring Keys'!$D$14,IF(D50='Scoring Keys'!$B$15,'Scoring Keys'!$D$15,IF(D50='Scoring Keys'!$B$16,'Scoring Keys'!$D$16,0)))))</f>
        <v>0</v>
      </c>
      <c r="F50" s="57">
        <f t="shared" ref="F50:F71" si="12">C50*E50</f>
        <v>0</v>
      </c>
      <c r="G50" s="136"/>
      <c r="H50" s="10" t="b">
        <f>OR(AND(C50='Scoring Keys'!$D$4,E50='Scoring Keys'!$D$14),AND(C50='Scoring Keys'!$D$4,E50='Scoring Keys'!$D$16),AND(C50='Scoring Keys'!$D$4,E50='Scoring Keys'!$D$17))</f>
        <v>1</v>
      </c>
      <c r="I50" s="10" t="b">
        <f>NOT(D50='Scoring Keys'!$B$18)</f>
        <v>0</v>
      </c>
      <c r="J50" s="150">
        <f t="shared" si="1"/>
        <v>1</v>
      </c>
      <c r="K50" s="150">
        <f t="shared" ref="K50:K71" si="13">IF(AND(H50,(I50)),1,0)</f>
        <v>0</v>
      </c>
    </row>
    <row r="51" spans="1:11" ht="30" customHeight="1">
      <c r="A51" s="19" t="s">
        <v>1738</v>
      </c>
      <c r="B51" s="137" t="s">
        <v>600</v>
      </c>
      <c r="C51" s="57">
        <f>IF(B51='Scoring Keys'!$B$4,'Scoring Keys'!$D$4,IF(B51='Scoring Keys'!$B$5,'Scoring Keys'!$D$5,IF(B51='Scoring Keys'!$B$6,'Scoring Keys'!$D$6,IF(B51='Scoring Keys'!$B$7,'Scoring Keys'!$D$7,0))))</f>
        <v>1</v>
      </c>
      <c r="D51" s="127" t="s">
        <v>1766</v>
      </c>
      <c r="E51" s="57">
        <f>IF(D51='Scoring Keys'!$B$12,'Scoring Keys'!$D$12,IF(D51='Scoring Keys'!$B$13,'Scoring Keys'!$D$13,IF(D51='Scoring Keys'!$B$14,'Scoring Keys'!$D$14,IF(D51='Scoring Keys'!$B$15,'Scoring Keys'!$D$15,IF(D51='Scoring Keys'!$B$16,'Scoring Keys'!$D$16,0)))))</f>
        <v>0</v>
      </c>
      <c r="F51" s="57">
        <f t="shared" si="12"/>
        <v>0</v>
      </c>
      <c r="G51" s="136"/>
      <c r="H51" s="10" t="b">
        <f>OR(AND(C51='Scoring Keys'!$D$4,E51='Scoring Keys'!$D$14),AND(C51='Scoring Keys'!$D$4,E51='Scoring Keys'!$D$16),AND(C51='Scoring Keys'!$D$4,E51='Scoring Keys'!$D$17))</f>
        <v>1</v>
      </c>
      <c r="I51" s="10" t="b">
        <f>NOT(D51='Scoring Keys'!$B$18)</f>
        <v>0</v>
      </c>
      <c r="J51" s="150">
        <f t="shared" si="1"/>
        <v>1</v>
      </c>
      <c r="K51" s="150">
        <f t="shared" si="13"/>
        <v>0</v>
      </c>
    </row>
    <row r="52" spans="1:11" ht="30" customHeight="1">
      <c r="A52" s="14" t="s">
        <v>207</v>
      </c>
      <c r="B52" s="137" t="s">
        <v>600</v>
      </c>
      <c r="C52" s="57">
        <f>IF(B52='Scoring Keys'!$B$4,'Scoring Keys'!$D$4,IF(B52='Scoring Keys'!$B$5,'Scoring Keys'!$D$5,IF(B52='Scoring Keys'!$B$6,'Scoring Keys'!$D$6,IF(B52='Scoring Keys'!$B$7,'Scoring Keys'!$D$7,0))))</f>
        <v>1</v>
      </c>
      <c r="D52" s="127" t="s">
        <v>1766</v>
      </c>
      <c r="E52" s="57">
        <f>IF(D52='Scoring Keys'!$B$12,'Scoring Keys'!$D$12,IF(D52='Scoring Keys'!$B$13,'Scoring Keys'!$D$13,IF(D52='Scoring Keys'!$B$14,'Scoring Keys'!$D$14,IF(D52='Scoring Keys'!$B$15,'Scoring Keys'!$D$15,IF(D52='Scoring Keys'!$B$16,'Scoring Keys'!$D$16,0)))))</f>
        <v>0</v>
      </c>
      <c r="F52" s="57">
        <f t="shared" si="12"/>
        <v>0</v>
      </c>
      <c r="G52" s="136"/>
      <c r="H52" s="10" t="b">
        <f>OR(AND(C52='Scoring Keys'!$D$4,E52='Scoring Keys'!$D$14),AND(C52='Scoring Keys'!$D$4,E52='Scoring Keys'!$D$16),AND(C52='Scoring Keys'!$D$4,E52='Scoring Keys'!$D$17))</f>
        <v>1</v>
      </c>
      <c r="I52" s="10" t="b">
        <f>NOT(D52='Scoring Keys'!$B$18)</f>
        <v>0</v>
      </c>
      <c r="J52" s="150">
        <f t="shared" si="1"/>
        <v>1</v>
      </c>
      <c r="K52" s="150">
        <f t="shared" si="13"/>
        <v>0</v>
      </c>
    </row>
    <row r="53" spans="1:11" ht="30" customHeight="1">
      <c r="A53" s="14" t="s">
        <v>208</v>
      </c>
      <c r="B53" s="137" t="s">
        <v>1713</v>
      </c>
      <c r="C53" s="57">
        <f>IF(B53='Scoring Keys'!$B$4,'Scoring Keys'!$D$4,IF(B53='Scoring Keys'!$B$5,'Scoring Keys'!$D$5,IF(B53='Scoring Keys'!$B$6,'Scoring Keys'!$D$6,IF(B53='Scoring Keys'!$B$7,'Scoring Keys'!$D$7,0))))</f>
        <v>0.9</v>
      </c>
      <c r="D53" s="127" t="s">
        <v>1766</v>
      </c>
      <c r="E53" s="57">
        <f>IF(D53='Scoring Keys'!$B$12,'Scoring Keys'!$D$12,IF(D53='Scoring Keys'!$B$13,'Scoring Keys'!$D$13,IF(D53='Scoring Keys'!$B$14,'Scoring Keys'!$D$14,IF(D53='Scoring Keys'!$B$15,'Scoring Keys'!$D$15,IF(D53='Scoring Keys'!$B$16,'Scoring Keys'!$D$16,0)))))</f>
        <v>0</v>
      </c>
      <c r="F53" s="57">
        <f t="shared" si="12"/>
        <v>0</v>
      </c>
      <c r="G53" s="136"/>
      <c r="H53" s="10" t="b">
        <f>OR(AND(C53='Scoring Keys'!$D$4,E53='Scoring Keys'!$D$14),AND(C53='Scoring Keys'!$D$4,E53='Scoring Keys'!$D$16),AND(C53='Scoring Keys'!$D$4,E53='Scoring Keys'!$D$17))</f>
        <v>0</v>
      </c>
      <c r="I53" s="10" t="b">
        <f>NOT(D53='Scoring Keys'!$B$18)</f>
        <v>0</v>
      </c>
      <c r="J53" s="150">
        <f t="shared" si="1"/>
        <v>1</v>
      </c>
      <c r="K53" s="150">
        <f t="shared" si="13"/>
        <v>0</v>
      </c>
    </row>
    <row r="54" spans="1:11" ht="30" customHeight="1">
      <c r="A54" s="14" t="s">
        <v>209</v>
      </c>
      <c r="B54" s="137" t="s">
        <v>600</v>
      </c>
      <c r="C54" s="57">
        <f>IF(B54='Scoring Keys'!$B$4,'Scoring Keys'!$D$4,IF(B54='Scoring Keys'!$B$5,'Scoring Keys'!$D$5,IF(B54='Scoring Keys'!$B$6,'Scoring Keys'!$D$6,IF(B54='Scoring Keys'!$B$7,'Scoring Keys'!$D$7,0))))</f>
        <v>1</v>
      </c>
      <c r="D54" s="127" t="s">
        <v>1766</v>
      </c>
      <c r="E54" s="57">
        <f>IF(D54='Scoring Keys'!$B$12,'Scoring Keys'!$D$12,IF(D54='Scoring Keys'!$B$13,'Scoring Keys'!$D$13,IF(D54='Scoring Keys'!$B$14,'Scoring Keys'!$D$14,IF(D54='Scoring Keys'!$B$15,'Scoring Keys'!$D$15,IF(D54='Scoring Keys'!$B$16,'Scoring Keys'!$D$16,0)))))</f>
        <v>0</v>
      </c>
      <c r="F54" s="57">
        <f t="shared" si="12"/>
        <v>0</v>
      </c>
      <c r="G54" s="136"/>
      <c r="H54" s="10" t="b">
        <f>OR(AND(C54='Scoring Keys'!$D$4,E54='Scoring Keys'!$D$14),AND(C54='Scoring Keys'!$D$4,E54='Scoring Keys'!$D$16),AND(C54='Scoring Keys'!$D$4,E54='Scoring Keys'!$D$17))</f>
        <v>1</v>
      </c>
      <c r="I54" s="10" t="b">
        <f>NOT(D54='Scoring Keys'!$B$18)</f>
        <v>0</v>
      </c>
      <c r="J54" s="150">
        <f t="shared" si="1"/>
        <v>1</v>
      </c>
      <c r="K54" s="150">
        <f t="shared" si="13"/>
        <v>0</v>
      </c>
    </row>
    <row r="55" spans="1:11" ht="38.25">
      <c r="A55" s="14" t="s">
        <v>210</v>
      </c>
      <c r="B55" s="137" t="s">
        <v>600</v>
      </c>
      <c r="C55" s="57">
        <f>IF(B55='Scoring Keys'!$B$4,'Scoring Keys'!$D$4,IF(B55='Scoring Keys'!$B$5,'Scoring Keys'!$D$5,IF(B55='Scoring Keys'!$B$6,'Scoring Keys'!$D$6,IF(B55='Scoring Keys'!$B$7,'Scoring Keys'!$D$7,0))))</f>
        <v>1</v>
      </c>
      <c r="D55" s="127" t="s">
        <v>1766</v>
      </c>
      <c r="E55" s="57">
        <f>IF(D55='Scoring Keys'!$B$12,'Scoring Keys'!$D$12,IF(D55='Scoring Keys'!$B$13,'Scoring Keys'!$D$13,IF(D55='Scoring Keys'!$B$14,'Scoring Keys'!$D$14,IF(D55='Scoring Keys'!$B$15,'Scoring Keys'!$D$15,IF(D55='Scoring Keys'!$B$16,'Scoring Keys'!$D$16,0)))))</f>
        <v>0</v>
      </c>
      <c r="F55" s="57">
        <f t="shared" si="12"/>
        <v>0</v>
      </c>
      <c r="G55" s="136"/>
      <c r="H55" s="10" t="b">
        <f>OR(AND(C55='Scoring Keys'!$D$4,E55='Scoring Keys'!$D$14),AND(C55='Scoring Keys'!$D$4,E55='Scoring Keys'!$D$16),AND(C55='Scoring Keys'!$D$4,E55='Scoring Keys'!$D$17))</f>
        <v>1</v>
      </c>
      <c r="I55" s="10" t="b">
        <f>NOT(D55='Scoring Keys'!$B$18)</f>
        <v>0</v>
      </c>
      <c r="J55" s="150">
        <f t="shared" si="1"/>
        <v>1</v>
      </c>
      <c r="K55" s="150">
        <f t="shared" si="13"/>
        <v>0</v>
      </c>
    </row>
    <row r="56" spans="1:11" ht="30" customHeight="1">
      <c r="A56" s="14" t="s">
        <v>427</v>
      </c>
      <c r="B56" s="137" t="s">
        <v>600</v>
      </c>
      <c r="C56" s="57">
        <f>IF(B56='Scoring Keys'!$B$4,'Scoring Keys'!$D$4,IF(B56='Scoring Keys'!$B$5,'Scoring Keys'!$D$5,IF(B56='Scoring Keys'!$B$6,'Scoring Keys'!$D$6,IF(B56='Scoring Keys'!$B$7,'Scoring Keys'!$D$7,0))))</f>
        <v>1</v>
      </c>
      <c r="D56" s="127" t="s">
        <v>1766</v>
      </c>
      <c r="E56" s="57">
        <f>IF(D56='Scoring Keys'!$B$12,'Scoring Keys'!$D$12,IF(D56='Scoring Keys'!$B$13,'Scoring Keys'!$D$13,IF(D56='Scoring Keys'!$B$14,'Scoring Keys'!$D$14,IF(D56='Scoring Keys'!$B$15,'Scoring Keys'!$D$15,IF(D56='Scoring Keys'!$B$16,'Scoring Keys'!$D$16,0)))))</f>
        <v>0</v>
      </c>
      <c r="F56" s="57">
        <f t="shared" si="12"/>
        <v>0</v>
      </c>
      <c r="G56" s="136"/>
      <c r="H56" s="10" t="b">
        <f>OR(AND(C56='Scoring Keys'!$D$4,E56='Scoring Keys'!$D$14),AND(C56='Scoring Keys'!$D$4,E56='Scoring Keys'!$D$16),AND(C56='Scoring Keys'!$D$4,E56='Scoring Keys'!$D$17))</f>
        <v>1</v>
      </c>
      <c r="I56" s="10" t="b">
        <f>NOT(D56='Scoring Keys'!$B$18)</f>
        <v>0</v>
      </c>
      <c r="J56" s="150">
        <f t="shared" si="1"/>
        <v>1</v>
      </c>
      <c r="K56" s="150">
        <f t="shared" si="13"/>
        <v>0</v>
      </c>
    </row>
    <row r="57" spans="1:11" ht="30" customHeight="1">
      <c r="A57" s="14" t="s">
        <v>211</v>
      </c>
      <c r="B57" s="137" t="s">
        <v>600</v>
      </c>
      <c r="C57" s="57">
        <f>IF(B57='Scoring Keys'!$B$4,'Scoring Keys'!$D$4,IF(B57='Scoring Keys'!$B$5,'Scoring Keys'!$D$5,IF(B57='Scoring Keys'!$B$6,'Scoring Keys'!$D$6,IF(B57='Scoring Keys'!$B$7,'Scoring Keys'!$D$7,0))))</f>
        <v>1</v>
      </c>
      <c r="D57" s="127" t="s">
        <v>1766</v>
      </c>
      <c r="E57" s="57">
        <f>IF(D57='Scoring Keys'!$B$12,'Scoring Keys'!$D$12,IF(D57='Scoring Keys'!$B$13,'Scoring Keys'!$D$13,IF(D57='Scoring Keys'!$B$14,'Scoring Keys'!$D$14,IF(D57='Scoring Keys'!$B$15,'Scoring Keys'!$D$15,IF(D57='Scoring Keys'!$B$16,'Scoring Keys'!$D$16,0)))))</f>
        <v>0</v>
      </c>
      <c r="F57" s="57">
        <f t="shared" si="12"/>
        <v>0</v>
      </c>
      <c r="G57" s="136"/>
      <c r="H57" s="10" t="b">
        <f>OR(AND(C57='Scoring Keys'!$D$4,E57='Scoring Keys'!$D$14),AND(C57='Scoring Keys'!$D$4,E57='Scoring Keys'!$D$16),AND(C57='Scoring Keys'!$D$4,E57='Scoring Keys'!$D$17))</f>
        <v>1</v>
      </c>
      <c r="I57" s="10" t="b">
        <f>NOT(D57='Scoring Keys'!$B$18)</f>
        <v>0</v>
      </c>
      <c r="J57" s="150">
        <f t="shared" si="1"/>
        <v>1</v>
      </c>
      <c r="K57" s="150">
        <f t="shared" si="13"/>
        <v>0</v>
      </c>
    </row>
    <row r="58" spans="1:11" ht="38.25">
      <c r="A58" s="132" t="s">
        <v>1736</v>
      </c>
      <c r="B58" s="137" t="s">
        <v>600</v>
      </c>
      <c r="C58" s="57">
        <f>IF(B58='Scoring Keys'!$B$4,'Scoring Keys'!$D$4,IF(B58='Scoring Keys'!$B$5,'Scoring Keys'!$D$5,IF(B58='Scoring Keys'!$B$6,'Scoring Keys'!$D$6,IF(B58='Scoring Keys'!$B$7,'Scoring Keys'!$D$7,0))))</f>
        <v>1</v>
      </c>
      <c r="D58" s="127" t="s">
        <v>1766</v>
      </c>
      <c r="E58" s="57">
        <f>IF(D58='Scoring Keys'!$B$12,'Scoring Keys'!$D$12,IF(D58='Scoring Keys'!$B$13,'Scoring Keys'!$D$13,IF(D58='Scoring Keys'!$B$14,'Scoring Keys'!$D$14,IF(D58='Scoring Keys'!$B$15,'Scoring Keys'!$D$15,IF(D58='Scoring Keys'!$B$16,'Scoring Keys'!$D$16,0)))))</f>
        <v>0</v>
      </c>
      <c r="F58" s="57">
        <f t="shared" si="12"/>
        <v>0</v>
      </c>
      <c r="G58" s="136"/>
      <c r="H58" s="10" t="b">
        <f>OR(AND(C58='Scoring Keys'!$D$4,E58='Scoring Keys'!$D$14),AND(C58='Scoring Keys'!$D$4,E58='Scoring Keys'!$D$16),AND(C58='Scoring Keys'!$D$4,E58='Scoring Keys'!$D$17))</f>
        <v>1</v>
      </c>
      <c r="I58" s="10" t="b">
        <f>NOT(D58='Scoring Keys'!$B$18)</f>
        <v>0</v>
      </c>
      <c r="J58" s="150">
        <f t="shared" si="1"/>
        <v>1</v>
      </c>
      <c r="K58" s="150">
        <f t="shared" si="13"/>
        <v>0</v>
      </c>
    </row>
    <row r="59" spans="1:11" ht="30" customHeight="1">
      <c r="A59" s="132" t="s">
        <v>212</v>
      </c>
      <c r="B59" s="137" t="s">
        <v>600</v>
      </c>
      <c r="C59" s="57">
        <f>IF(B59='Scoring Keys'!$B$4,'Scoring Keys'!$D$4,IF(B59='Scoring Keys'!$B$5,'Scoring Keys'!$D$5,IF(B59='Scoring Keys'!$B$6,'Scoring Keys'!$D$6,IF(B59='Scoring Keys'!$B$7,'Scoring Keys'!$D$7,0))))</f>
        <v>1</v>
      </c>
      <c r="D59" s="127" t="s">
        <v>1766</v>
      </c>
      <c r="E59" s="57">
        <f>IF(D59='Scoring Keys'!$B$12,'Scoring Keys'!$D$12,IF(D59='Scoring Keys'!$B$13,'Scoring Keys'!$D$13,IF(D59='Scoring Keys'!$B$14,'Scoring Keys'!$D$14,IF(D59='Scoring Keys'!$B$15,'Scoring Keys'!$D$15,IF(D59='Scoring Keys'!$B$16,'Scoring Keys'!$D$16,0)))))</f>
        <v>0</v>
      </c>
      <c r="F59" s="57">
        <f t="shared" si="12"/>
        <v>0</v>
      </c>
      <c r="G59" s="136"/>
      <c r="H59" s="10" t="b">
        <f>OR(AND(C59='Scoring Keys'!$D$4,E59='Scoring Keys'!$D$14),AND(C59='Scoring Keys'!$D$4,E59='Scoring Keys'!$D$16),AND(C59='Scoring Keys'!$D$4,E59='Scoring Keys'!$D$17))</f>
        <v>1</v>
      </c>
      <c r="I59" s="10" t="b">
        <f>NOT(D59='Scoring Keys'!$B$18)</f>
        <v>0</v>
      </c>
      <c r="J59" s="150">
        <f t="shared" si="1"/>
        <v>1</v>
      </c>
      <c r="K59" s="150">
        <f t="shared" si="13"/>
        <v>0</v>
      </c>
    </row>
    <row r="60" spans="1:11" ht="30" customHeight="1">
      <c r="A60" s="14" t="s">
        <v>213</v>
      </c>
      <c r="B60" s="137" t="s">
        <v>600</v>
      </c>
      <c r="C60" s="57">
        <f>IF(B60='Scoring Keys'!$B$4,'Scoring Keys'!$D$4,IF(B60='Scoring Keys'!$B$5,'Scoring Keys'!$D$5,IF(B60='Scoring Keys'!$B$6,'Scoring Keys'!$D$6,IF(B60='Scoring Keys'!$B$7,'Scoring Keys'!$D$7,0))))</f>
        <v>1</v>
      </c>
      <c r="D60" s="127" t="s">
        <v>1766</v>
      </c>
      <c r="E60" s="57">
        <f>IF(D60='Scoring Keys'!$B$12,'Scoring Keys'!$D$12,IF(D60='Scoring Keys'!$B$13,'Scoring Keys'!$D$13,IF(D60='Scoring Keys'!$B$14,'Scoring Keys'!$D$14,IF(D60='Scoring Keys'!$B$15,'Scoring Keys'!$D$15,IF(D60='Scoring Keys'!$B$16,'Scoring Keys'!$D$16,0)))))</f>
        <v>0</v>
      </c>
      <c r="F60" s="57">
        <f t="shared" si="12"/>
        <v>0</v>
      </c>
      <c r="G60" s="136"/>
      <c r="H60" s="10" t="b">
        <f>OR(AND(C60='Scoring Keys'!$D$4,E60='Scoring Keys'!$D$14),AND(C60='Scoring Keys'!$D$4,E60='Scoring Keys'!$D$16),AND(C60='Scoring Keys'!$D$4,E60='Scoring Keys'!$D$17))</f>
        <v>1</v>
      </c>
      <c r="I60" s="10" t="b">
        <f>NOT(D60='Scoring Keys'!$B$18)</f>
        <v>0</v>
      </c>
      <c r="J60" s="150">
        <f t="shared" si="1"/>
        <v>1</v>
      </c>
      <c r="K60" s="150">
        <f t="shared" si="13"/>
        <v>0</v>
      </c>
    </row>
    <row r="61" spans="1:11" ht="30" customHeight="1">
      <c r="A61" s="14" t="s">
        <v>214</v>
      </c>
      <c r="B61" s="137" t="s">
        <v>600</v>
      </c>
      <c r="C61" s="57">
        <f>IF(B61='Scoring Keys'!$B$4,'Scoring Keys'!$D$4,IF(B61='Scoring Keys'!$B$5,'Scoring Keys'!$D$5,IF(B61='Scoring Keys'!$B$6,'Scoring Keys'!$D$6,IF(B61='Scoring Keys'!$B$7,'Scoring Keys'!$D$7,0))))</f>
        <v>1</v>
      </c>
      <c r="D61" s="127" t="s">
        <v>1766</v>
      </c>
      <c r="E61" s="57">
        <f>IF(D61='Scoring Keys'!$B$12,'Scoring Keys'!$D$12,IF(D61='Scoring Keys'!$B$13,'Scoring Keys'!$D$13,IF(D61='Scoring Keys'!$B$14,'Scoring Keys'!$D$14,IF(D61='Scoring Keys'!$B$15,'Scoring Keys'!$D$15,IF(D61='Scoring Keys'!$B$16,'Scoring Keys'!$D$16,0)))))</f>
        <v>0</v>
      </c>
      <c r="F61" s="57">
        <f t="shared" si="12"/>
        <v>0</v>
      </c>
      <c r="G61" s="136"/>
      <c r="H61" s="10" t="b">
        <f>OR(AND(C61='Scoring Keys'!$D$4,E61='Scoring Keys'!$D$14),AND(C61='Scoring Keys'!$D$4,E61='Scoring Keys'!$D$16),AND(C61='Scoring Keys'!$D$4,E61='Scoring Keys'!$D$17))</f>
        <v>1</v>
      </c>
      <c r="I61" s="10" t="b">
        <f>NOT(D61='Scoring Keys'!$B$18)</f>
        <v>0</v>
      </c>
      <c r="J61" s="150">
        <f t="shared" si="1"/>
        <v>1</v>
      </c>
      <c r="K61" s="150">
        <f t="shared" si="13"/>
        <v>0</v>
      </c>
    </row>
    <row r="62" spans="1:11" ht="30" customHeight="1">
      <c r="A62" s="14" t="s">
        <v>215</v>
      </c>
      <c r="B62" s="137" t="s">
        <v>1713</v>
      </c>
      <c r="C62" s="57">
        <f>IF(B62='Scoring Keys'!$B$4,'Scoring Keys'!$D$4,IF(B62='Scoring Keys'!$B$5,'Scoring Keys'!$D$5,IF(B62='Scoring Keys'!$B$6,'Scoring Keys'!$D$6,IF(B62='Scoring Keys'!$B$7,'Scoring Keys'!$D$7,0))))</f>
        <v>0.9</v>
      </c>
      <c r="D62" s="127" t="s">
        <v>1766</v>
      </c>
      <c r="E62" s="57">
        <f>IF(D62='Scoring Keys'!$B$12,'Scoring Keys'!$D$12,IF(D62='Scoring Keys'!$B$13,'Scoring Keys'!$D$13,IF(D62='Scoring Keys'!$B$14,'Scoring Keys'!$D$14,IF(D62='Scoring Keys'!$B$15,'Scoring Keys'!$D$15,IF(D62='Scoring Keys'!$B$16,'Scoring Keys'!$D$16,0)))))</f>
        <v>0</v>
      </c>
      <c r="F62" s="57">
        <f t="shared" si="12"/>
        <v>0</v>
      </c>
      <c r="G62" s="136"/>
      <c r="H62" s="10" t="b">
        <f>OR(AND(C62='Scoring Keys'!$D$4,E62='Scoring Keys'!$D$14),AND(C62='Scoring Keys'!$D$4,E62='Scoring Keys'!$D$16),AND(C62='Scoring Keys'!$D$4,E62='Scoring Keys'!$D$17))</f>
        <v>0</v>
      </c>
      <c r="I62" s="10" t="b">
        <f>NOT(D62='Scoring Keys'!$B$18)</f>
        <v>0</v>
      </c>
      <c r="J62" s="150">
        <f t="shared" si="1"/>
        <v>1</v>
      </c>
      <c r="K62" s="150">
        <f t="shared" si="13"/>
        <v>0</v>
      </c>
    </row>
    <row r="63" spans="1:11" ht="30" customHeight="1">
      <c r="A63" s="132" t="s">
        <v>1735</v>
      </c>
      <c r="B63" s="137" t="s">
        <v>1711</v>
      </c>
      <c r="C63" s="57">
        <f>IF(B63='Scoring Keys'!$B$4,'Scoring Keys'!$D$4,IF(B63='Scoring Keys'!$B$5,'Scoring Keys'!$D$5,IF(B63='Scoring Keys'!$B$6,'Scoring Keys'!$D$6,IF(B63='Scoring Keys'!$B$7,'Scoring Keys'!$D$7,0))))</f>
        <v>0.65</v>
      </c>
      <c r="D63" s="127" t="s">
        <v>1766</v>
      </c>
      <c r="E63" s="57">
        <f>IF(D63='Scoring Keys'!$B$12,'Scoring Keys'!$D$12,IF(D63='Scoring Keys'!$B$13,'Scoring Keys'!$D$13,IF(D63='Scoring Keys'!$B$14,'Scoring Keys'!$D$14,IF(D63='Scoring Keys'!$B$15,'Scoring Keys'!$D$15,IF(D63='Scoring Keys'!$B$16,'Scoring Keys'!$D$16,0)))))</f>
        <v>0</v>
      </c>
      <c r="F63" s="57">
        <f t="shared" si="12"/>
        <v>0</v>
      </c>
      <c r="G63" s="136"/>
      <c r="H63" s="10" t="b">
        <f>OR(AND(C63='Scoring Keys'!$D$4,E63='Scoring Keys'!$D$14),AND(C63='Scoring Keys'!$D$4,E63='Scoring Keys'!$D$16),AND(C63='Scoring Keys'!$D$4,E63='Scoring Keys'!$D$17))</f>
        <v>0</v>
      </c>
      <c r="I63" s="10" t="b">
        <f>NOT(D63='Scoring Keys'!$B$18)</f>
        <v>0</v>
      </c>
      <c r="J63" s="150">
        <f t="shared" si="1"/>
        <v>1</v>
      </c>
      <c r="K63" s="150">
        <f t="shared" si="13"/>
        <v>0</v>
      </c>
    </row>
    <row r="64" spans="1:11" ht="30" customHeight="1">
      <c r="A64" s="14" t="s">
        <v>216</v>
      </c>
      <c r="B64" s="137" t="s">
        <v>600</v>
      </c>
      <c r="C64" s="57">
        <f>IF(B64='Scoring Keys'!$B$4,'Scoring Keys'!$D$4,IF(B64='Scoring Keys'!$B$5,'Scoring Keys'!$D$5,IF(B64='Scoring Keys'!$B$6,'Scoring Keys'!$D$6,IF(B64='Scoring Keys'!$B$7,'Scoring Keys'!$D$7,0))))</f>
        <v>1</v>
      </c>
      <c r="D64" s="127" t="s">
        <v>1766</v>
      </c>
      <c r="E64" s="57">
        <f>IF(D64='Scoring Keys'!$B$12,'Scoring Keys'!$D$12,IF(D64='Scoring Keys'!$B$13,'Scoring Keys'!$D$13,IF(D64='Scoring Keys'!$B$14,'Scoring Keys'!$D$14,IF(D64='Scoring Keys'!$B$15,'Scoring Keys'!$D$15,IF(D64='Scoring Keys'!$B$16,'Scoring Keys'!$D$16,0)))))</f>
        <v>0</v>
      </c>
      <c r="F64" s="57">
        <f t="shared" si="12"/>
        <v>0</v>
      </c>
      <c r="G64" s="136"/>
      <c r="H64" s="10" t="b">
        <f>OR(AND(C64='Scoring Keys'!$D$4,E64='Scoring Keys'!$D$14),AND(C64='Scoring Keys'!$D$4,E64='Scoring Keys'!$D$16),AND(C64='Scoring Keys'!$D$4,E64='Scoring Keys'!$D$17))</f>
        <v>1</v>
      </c>
      <c r="I64" s="10" t="b">
        <f>NOT(D64='Scoring Keys'!$B$18)</f>
        <v>0</v>
      </c>
      <c r="J64" s="150">
        <f t="shared" si="1"/>
        <v>1</v>
      </c>
      <c r="K64" s="150">
        <f t="shared" si="13"/>
        <v>0</v>
      </c>
    </row>
    <row r="65" spans="1:11" ht="30" customHeight="1">
      <c r="A65" s="14" t="s">
        <v>217</v>
      </c>
      <c r="B65" s="137" t="s">
        <v>600</v>
      </c>
      <c r="C65" s="57">
        <f>IF(B65='Scoring Keys'!$B$4,'Scoring Keys'!$D$4,IF(B65='Scoring Keys'!$B$5,'Scoring Keys'!$D$5,IF(B65='Scoring Keys'!$B$6,'Scoring Keys'!$D$6,IF(B65='Scoring Keys'!$B$7,'Scoring Keys'!$D$7,0))))</f>
        <v>1</v>
      </c>
      <c r="D65" s="127" t="s">
        <v>1766</v>
      </c>
      <c r="E65" s="57">
        <f>IF(D65='Scoring Keys'!$B$12,'Scoring Keys'!$D$12,IF(D65='Scoring Keys'!$B$13,'Scoring Keys'!$D$13,IF(D65='Scoring Keys'!$B$14,'Scoring Keys'!$D$14,IF(D65='Scoring Keys'!$B$15,'Scoring Keys'!$D$15,IF(D65='Scoring Keys'!$B$16,'Scoring Keys'!$D$16,0)))))</f>
        <v>0</v>
      </c>
      <c r="F65" s="57">
        <f t="shared" si="12"/>
        <v>0</v>
      </c>
      <c r="G65" s="136"/>
      <c r="H65" s="10" t="b">
        <f>OR(AND(C65='Scoring Keys'!$D$4,E65='Scoring Keys'!$D$14),AND(C65='Scoring Keys'!$D$4,E65='Scoring Keys'!$D$16),AND(C65='Scoring Keys'!$D$4,E65='Scoring Keys'!$D$17))</f>
        <v>1</v>
      </c>
      <c r="I65" s="10" t="b">
        <f>NOT(D65='Scoring Keys'!$B$18)</f>
        <v>0</v>
      </c>
      <c r="J65" s="150">
        <f t="shared" si="1"/>
        <v>1</v>
      </c>
      <c r="K65" s="150">
        <f t="shared" si="13"/>
        <v>0</v>
      </c>
    </row>
    <row r="66" spans="1:11" ht="30" customHeight="1">
      <c r="A66" s="14" t="s">
        <v>218</v>
      </c>
      <c r="B66" s="137" t="s">
        <v>600</v>
      </c>
      <c r="C66" s="57">
        <f>IF(B66='Scoring Keys'!$B$4,'Scoring Keys'!$D$4,IF(B66='Scoring Keys'!$B$5,'Scoring Keys'!$D$5,IF(B66='Scoring Keys'!$B$6,'Scoring Keys'!$D$6,IF(B66='Scoring Keys'!$B$7,'Scoring Keys'!$D$7,0))))</f>
        <v>1</v>
      </c>
      <c r="D66" s="127" t="s">
        <v>1766</v>
      </c>
      <c r="E66" s="57">
        <f>IF(D66='Scoring Keys'!$B$12,'Scoring Keys'!$D$12,IF(D66='Scoring Keys'!$B$13,'Scoring Keys'!$D$13,IF(D66='Scoring Keys'!$B$14,'Scoring Keys'!$D$14,IF(D66='Scoring Keys'!$B$15,'Scoring Keys'!$D$15,IF(D66='Scoring Keys'!$B$16,'Scoring Keys'!$D$16,0)))))</f>
        <v>0</v>
      </c>
      <c r="F66" s="57">
        <f t="shared" si="12"/>
        <v>0</v>
      </c>
      <c r="G66" s="136"/>
      <c r="H66" s="10" t="b">
        <f>OR(AND(C66='Scoring Keys'!$D$4,E66='Scoring Keys'!$D$14),AND(C66='Scoring Keys'!$D$4,E66='Scoring Keys'!$D$16),AND(C66='Scoring Keys'!$D$4,E66='Scoring Keys'!$D$17))</f>
        <v>1</v>
      </c>
      <c r="I66" s="10" t="b">
        <f>NOT(D66='Scoring Keys'!$B$18)</f>
        <v>0</v>
      </c>
      <c r="J66" s="150">
        <f t="shared" si="1"/>
        <v>1</v>
      </c>
      <c r="K66" s="150">
        <f t="shared" si="13"/>
        <v>0</v>
      </c>
    </row>
    <row r="67" spans="1:11" ht="30" customHeight="1">
      <c r="A67" s="102" t="s">
        <v>428</v>
      </c>
      <c r="B67" s="137" t="s">
        <v>1713</v>
      </c>
      <c r="C67" s="57">
        <f>IF(B67='Scoring Keys'!$B$4,'Scoring Keys'!$D$4,IF(B67='Scoring Keys'!$B$5,'Scoring Keys'!$D$5,IF(B67='Scoring Keys'!$B$6,'Scoring Keys'!$D$6,IF(B67='Scoring Keys'!$B$7,'Scoring Keys'!$D$7,0))))</f>
        <v>0.9</v>
      </c>
      <c r="D67" s="127" t="s">
        <v>1766</v>
      </c>
      <c r="E67" s="57">
        <f>IF(D67='Scoring Keys'!$B$12,'Scoring Keys'!$D$12,IF(D67='Scoring Keys'!$B$13,'Scoring Keys'!$D$13,IF(D67='Scoring Keys'!$B$14,'Scoring Keys'!$D$14,IF(D67='Scoring Keys'!$B$15,'Scoring Keys'!$D$15,IF(D67='Scoring Keys'!$B$16,'Scoring Keys'!$D$16,0)))))</f>
        <v>0</v>
      </c>
      <c r="F67" s="57">
        <f t="shared" si="12"/>
        <v>0</v>
      </c>
      <c r="G67" s="136"/>
      <c r="H67" s="10" t="b">
        <f>OR(AND(C67='Scoring Keys'!$D$4,E67='Scoring Keys'!$D$14),AND(C67='Scoring Keys'!$D$4,E67='Scoring Keys'!$D$16),AND(C67='Scoring Keys'!$D$4,E67='Scoring Keys'!$D$17))</f>
        <v>0</v>
      </c>
      <c r="I67" s="10" t="b">
        <f>NOT(D67='Scoring Keys'!$B$18)</f>
        <v>0</v>
      </c>
      <c r="J67" s="150">
        <f t="shared" si="1"/>
        <v>1</v>
      </c>
      <c r="K67" s="150">
        <f t="shared" si="13"/>
        <v>0</v>
      </c>
    </row>
    <row r="68" spans="1:11" ht="30" customHeight="1">
      <c r="A68" s="14" t="s">
        <v>219</v>
      </c>
      <c r="B68" s="137" t="s">
        <v>600</v>
      </c>
      <c r="C68" s="57">
        <f>IF(B68='Scoring Keys'!$B$4,'Scoring Keys'!$D$4,IF(B68='Scoring Keys'!$B$5,'Scoring Keys'!$D$5,IF(B68='Scoring Keys'!$B$6,'Scoring Keys'!$D$6,IF(B68='Scoring Keys'!$B$7,'Scoring Keys'!$D$7,0))))</f>
        <v>1</v>
      </c>
      <c r="D68" s="127" t="s">
        <v>1766</v>
      </c>
      <c r="E68" s="57">
        <f>IF(D68='Scoring Keys'!$B$12,'Scoring Keys'!$D$12,IF(D68='Scoring Keys'!$B$13,'Scoring Keys'!$D$13,IF(D68='Scoring Keys'!$B$14,'Scoring Keys'!$D$14,IF(D68='Scoring Keys'!$B$15,'Scoring Keys'!$D$15,IF(D68='Scoring Keys'!$B$16,'Scoring Keys'!$D$16,0)))))</f>
        <v>0</v>
      </c>
      <c r="F68" s="57">
        <f t="shared" si="12"/>
        <v>0</v>
      </c>
      <c r="G68" s="136"/>
      <c r="H68" s="10" t="b">
        <f>OR(AND(C68='Scoring Keys'!$D$4,E68='Scoring Keys'!$D$14),AND(C68='Scoring Keys'!$D$4,E68='Scoring Keys'!$D$16),AND(C68='Scoring Keys'!$D$4,E68='Scoring Keys'!$D$17))</f>
        <v>1</v>
      </c>
      <c r="I68" s="10" t="b">
        <f>NOT(D68='Scoring Keys'!$B$18)</f>
        <v>0</v>
      </c>
      <c r="J68" s="150">
        <f t="shared" si="1"/>
        <v>1</v>
      </c>
      <c r="K68" s="150">
        <f t="shared" si="13"/>
        <v>0</v>
      </c>
    </row>
    <row r="69" spans="1:11" ht="30" customHeight="1">
      <c r="A69" s="14" t="s">
        <v>1907</v>
      </c>
      <c r="B69" s="137" t="s">
        <v>600</v>
      </c>
      <c r="C69" s="57">
        <f>IF(B69='Scoring Keys'!$B$4,'Scoring Keys'!$D$4,IF(B69='Scoring Keys'!$B$5,'Scoring Keys'!$D$5,IF(B69='Scoring Keys'!$B$6,'Scoring Keys'!$D$6,IF(B69='Scoring Keys'!$B$7,'Scoring Keys'!$D$7,0))))</f>
        <v>1</v>
      </c>
      <c r="D69" s="127" t="s">
        <v>1766</v>
      </c>
      <c r="E69" s="57">
        <f>IF(D69='Scoring Keys'!$B$12,'Scoring Keys'!$D$12,IF(D69='Scoring Keys'!$B$13,'Scoring Keys'!$D$13,IF(D69='Scoring Keys'!$B$14,'Scoring Keys'!$D$14,IF(D69='Scoring Keys'!$B$15,'Scoring Keys'!$D$15,IF(D69='Scoring Keys'!$B$16,'Scoring Keys'!$D$16,0)))))</f>
        <v>0</v>
      </c>
      <c r="F69" s="57">
        <f t="shared" si="12"/>
        <v>0</v>
      </c>
      <c r="G69" s="136"/>
      <c r="H69" s="10" t="b">
        <f>OR(AND(C69='Scoring Keys'!$D$4,E69='Scoring Keys'!$D$14),AND(C69='Scoring Keys'!$D$4,E69='Scoring Keys'!$D$16),AND(C69='Scoring Keys'!$D$4,E69='Scoring Keys'!$D$17))</f>
        <v>1</v>
      </c>
      <c r="I69" s="10" t="b">
        <f>NOT(D69='Scoring Keys'!$B$18)</f>
        <v>0</v>
      </c>
      <c r="J69" s="150">
        <f t="shared" si="1"/>
        <v>1</v>
      </c>
      <c r="K69" s="150">
        <f t="shared" si="13"/>
        <v>0</v>
      </c>
    </row>
    <row r="70" spans="1:11" ht="30" customHeight="1">
      <c r="A70" s="132" t="s">
        <v>220</v>
      </c>
      <c r="B70" s="137" t="s">
        <v>1713</v>
      </c>
      <c r="C70" s="57">
        <f>IF(B70='Scoring Keys'!$B$4,'Scoring Keys'!$D$4,IF(B70='Scoring Keys'!$B$5,'Scoring Keys'!$D$5,IF(B70='Scoring Keys'!$B$6,'Scoring Keys'!$D$6,IF(B70='Scoring Keys'!$B$7,'Scoring Keys'!$D$7,0))))</f>
        <v>0.9</v>
      </c>
      <c r="D70" s="127" t="s">
        <v>1766</v>
      </c>
      <c r="E70" s="57">
        <f>IF(D70='Scoring Keys'!$B$12,'Scoring Keys'!$D$12,IF(D70='Scoring Keys'!$B$13,'Scoring Keys'!$D$13,IF(D70='Scoring Keys'!$B$14,'Scoring Keys'!$D$14,IF(D70='Scoring Keys'!$B$15,'Scoring Keys'!$D$15,IF(D70='Scoring Keys'!$B$16,'Scoring Keys'!$D$16,0)))))</f>
        <v>0</v>
      </c>
      <c r="F70" s="57">
        <f t="shared" si="12"/>
        <v>0</v>
      </c>
      <c r="G70" s="136"/>
      <c r="H70" s="10" t="b">
        <f>OR(AND(C70='Scoring Keys'!$D$4,E70='Scoring Keys'!$D$14),AND(C70='Scoring Keys'!$D$4,E70='Scoring Keys'!$D$16),AND(C70='Scoring Keys'!$D$4,E70='Scoring Keys'!$D$17))</f>
        <v>0</v>
      </c>
      <c r="I70" s="10" t="b">
        <f>NOT(D70='Scoring Keys'!$B$18)</f>
        <v>0</v>
      </c>
      <c r="J70" s="150">
        <f t="shared" si="1"/>
        <v>1</v>
      </c>
      <c r="K70" s="150">
        <f t="shared" si="13"/>
        <v>0</v>
      </c>
    </row>
    <row r="71" spans="1:11" ht="30" customHeight="1">
      <c r="A71" s="14" t="s">
        <v>221</v>
      </c>
      <c r="B71" s="137" t="s">
        <v>1714</v>
      </c>
      <c r="C71" s="57">
        <f>IF(B71='Scoring Keys'!$B$4,'Scoring Keys'!$D$4,IF(B71='Scoring Keys'!$B$5,'Scoring Keys'!$D$5,IF(B71='Scoring Keys'!$B$6,'Scoring Keys'!$D$6,IF(B71='Scoring Keys'!$B$7,'Scoring Keys'!$D$7,0))))</f>
        <v>0.3</v>
      </c>
      <c r="D71" s="127" t="s">
        <v>1766</v>
      </c>
      <c r="E71" s="57">
        <f>IF(D71='Scoring Keys'!$B$12,'Scoring Keys'!$D$12,IF(D71='Scoring Keys'!$B$13,'Scoring Keys'!$D$13,IF(D71='Scoring Keys'!$B$14,'Scoring Keys'!$D$14,IF(D71='Scoring Keys'!$B$15,'Scoring Keys'!$D$15,IF(D71='Scoring Keys'!$B$16,'Scoring Keys'!$D$16,0)))))</f>
        <v>0</v>
      </c>
      <c r="F71" s="57">
        <f t="shared" si="12"/>
        <v>0</v>
      </c>
      <c r="G71" s="136"/>
      <c r="H71" s="10" t="b">
        <f>OR(AND(C71='Scoring Keys'!$D$4,E71='Scoring Keys'!$D$14),AND(C71='Scoring Keys'!$D$4,E71='Scoring Keys'!$D$16),AND(C71='Scoring Keys'!$D$4,E71='Scoring Keys'!$D$17))</f>
        <v>0</v>
      </c>
      <c r="I71" s="10" t="b">
        <f>NOT(D71='Scoring Keys'!$B$18)</f>
        <v>0</v>
      </c>
      <c r="J71" s="150">
        <f t="shared" si="1"/>
        <v>1</v>
      </c>
      <c r="K71" s="150">
        <f t="shared" si="13"/>
        <v>0</v>
      </c>
    </row>
    <row r="72" spans="1:11" s="17" customFormat="1" ht="15" customHeight="1">
      <c r="A72" s="247" t="s">
        <v>1905</v>
      </c>
      <c r="B72" s="248"/>
      <c r="C72" s="50"/>
      <c r="D72" s="244"/>
      <c r="E72" s="245"/>
      <c r="F72" s="245"/>
      <c r="G72" s="246"/>
    </row>
    <row r="73" spans="1:11" ht="30" customHeight="1">
      <c r="A73" s="14" t="s">
        <v>222</v>
      </c>
      <c r="B73" s="137" t="s">
        <v>600</v>
      </c>
      <c r="C73" s="57">
        <f>IF(B73='Scoring Keys'!$B$4,'Scoring Keys'!$D$4,IF(B73='Scoring Keys'!$B$5,'Scoring Keys'!$D$5,IF(B73='Scoring Keys'!$B$6,'Scoring Keys'!$D$6,IF(B73='Scoring Keys'!$B$7,'Scoring Keys'!$D$7,0))))</f>
        <v>1</v>
      </c>
      <c r="D73" s="127" t="s">
        <v>1766</v>
      </c>
      <c r="E73" s="57">
        <f>IF(D73='Scoring Keys'!$B$12,'Scoring Keys'!$D$12,IF(D73='Scoring Keys'!$B$13,'Scoring Keys'!$D$13,IF(D73='Scoring Keys'!$B$14,'Scoring Keys'!$D$14,IF(D73='Scoring Keys'!$B$15,'Scoring Keys'!$D$15,IF(D73='Scoring Keys'!$B$16,'Scoring Keys'!$D$16,0)))))</f>
        <v>0</v>
      </c>
      <c r="F73" s="57">
        <f t="shared" ref="F73:F81" si="14">C73*E73</f>
        <v>0</v>
      </c>
      <c r="G73" s="136"/>
      <c r="H73" s="10" t="b">
        <f>OR(AND(C73='Scoring Keys'!$D$4,E73='Scoring Keys'!$D$14),AND(C73='Scoring Keys'!$D$4,E73='Scoring Keys'!$D$16),AND(C73='Scoring Keys'!$D$4,E73='Scoring Keys'!$D$17))</f>
        <v>1</v>
      </c>
      <c r="I73" s="10" t="b">
        <f>NOT(D73='Scoring Keys'!$B$18)</f>
        <v>0</v>
      </c>
      <c r="J73" s="150">
        <f t="shared" si="1"/>
        <v>1</v>
      </c>
      <c r="K73" s="150">
        <f t="shared" ref="K73:K81" si="15">IF(AND(H73,(I73)),1,0)</f>
        <v>0</v>
      </c>
    </row>
    <row r="74" spans="1:11" ht="30" customHeight="1">
      <c r="A74" s="14" t="s">
        <v>223</v>
      </c>
      <c r="B74" s="137" t="s">
        <v>1713</v>
      </c>
      <c r="C74" s="57">
        <f>IF(B74='Scoring Keys'!$B$4,'Scoring Keys'!$D$4,IF(B74='Scoring Keys'!$B$5,'Scoring Keys'!$D$5,IF(B74='Scoring Keys'!$B$6,'Scoring Keys'!$D$6,IF(B74='Scoring Keys'!$B$7,'Scoring Keys'!$D$7,0))))</f>
        <v>0.9</v>
      </c>
      <c r="D74" s="127" t="s">
        <v>1766</v>
      </c>
      <c r="E74" s="57">
        <f>IF(D74='Scoring Keys'!$B$12,'Scoring Keys'!$D$12,IF(D74='Scoring Keys'!$B$13,'Scoring Keys'!$D$13,IF(D74='Scoring Keys'!$B$14,'Scoring Keys'!$D$14,IF(D74='Scoring Keys'!$B$15,'Scoring Keys'!$D$15,IF(D74='Scoring Keys'!$B$16,'Scoring Keys'!$D$16,0)))))</f>
        <v>0</v>
      </c>
      <c r="F74" s="57">
        <f t="shared" si="14"/>
        <v>0</v>
      </c>
      <c r="G74" s="136"/>
      <c r="H74" s="10" t="b">
        <f>OR(AND(C74='Scoring Keys'!$D$4,E74='Scoring Keys'!$D$14),AND(C74='Scoring Keys'!$D$4,E74='Scoring Keys'!$D$16),AND(C74='Scoring Keys'!$D$4,E74='Scoring Keys'!$D$17))</f>
        <v>0</v>
      </c>
      <c r="I74" s="10" t="b">
        <f>NOT(D74='Scoring Keys'!$B$18)</f>
        <v>0</v>
      </c>
      <c r="J74" s="150">
        <f t="shared" si="1"/>
        <v>1</v>
      </c>
      <c r="K74" s="150">
        <f t="shared" si="15"/>
        <v>0</v>
      </c>
    </row>
    <row r="75" spans="1:11" ht="38.25">
      <c r="A75" s="11" t="s">
        <v>429</v>
      </c>
      <c r="B75" s="137" t="s">
        <v>1713</v>
      </c>
      <c r="C75" s="57">
        <f>IF(B75='Scoring Keys'!$B$4,'Scoring Keys'!$D$4,IF(B75='Scoring Keys'!$B$5,'Scoring Keys'!$D$5,IF(B75='Scoring Keys'!$B$6,'Scoring Keys'!$D$6,IF(B75='Scoring Keys'!$B$7,'Scoring Keys'!$D$7,0))))</f>
        <v>0.9</v>
      </c>
      <c r="D75" s="127" t="s">
        <v>1766</v>
      </c>
      <c r="E75" s="57">
        <f>IF(D75='Scoring Keys'!$B$12,'Scoring Keys'!$D$12,IF(D75='Scoring Keys'!$B$13,'Scoring Keys'!$D$13,IF(D75='Scoring Keys'!$B$14,'Scoring Keys'!$D$14,IF(D75='Scoring Keys'!$B$15,'Scoring Keys'!$D$15,IF(D75='Scoring Keys'!$B$16,'Scoring Keys'!$D$16,0)))))</f>
        <v>0</v>
      </c>
      <c r="F75" s="57">
        <f t="shared" si="14"/>
        <v>0</v>
      </c>
      <c r="G75" s="136"/>
      <c r="H75" s="10" t="b">
        <f>OR(AND(C75='Scoring Keys'!$D$4,E75='Scoring Keys'!$D$14),AND(C75='Scoring Keys'!$D$4,E75='Scoring Keys'!$D$16),AND(C75='Scoring Keys'!$D$4,E75='Scoring Keys'!$D$17))</f>
        <v>0</v>
      </c>
      <c r="I75" s="10" t="b">
        <f>NOT(D75='Scoring Keys'!$B$18)</f>
        <v>0</v>
      </c>
      <c r="J75" s="150">
        <f t="shared" ref="J75:J81" si="16">IF(I75,0,1)</f>
        <v>1</v>
      </c>
      <c r="K75" s="150">
        <f t="shared" si="15"/>
        <v>0</v>
      </c>
    </row>
    <row r="76" spans="1:11" ht="30" customHeight="1">
      <c r="A76" s="14" t="s">
        <v>430</v>
      </c>
      <c r="B76" s="137" t="s">
        <v>600</v>
      </c>
      <c r="C76" s="57">
        <f>IF(B76='Scoring Keys'!$B$4,'Scoring Keys'!$D$4,IF(B76='Scoring Keys'!$B$5,'Scoring Keys'!$D$5,IF(B76='Scoring Keys'!$B$6,'Scoring Keys'!$D$6,IF(B76='Scoring Keys'!$B$7,'Scoring Keys'!$D$7,0))))</f>
        <v>1</v>
      </c>
      <c r="D76" s="127" t="s">
        <v>1766</v>
      </c>
      <c r="E76" s="57">
        <f>IF(D76='Scoring Keys'!$B$12,'Scoring Keys'!$D$12,IF(D76='Scoring Keys'!$B$13,'Scoring Keys'!$D$13,IF(D76='Scoring Keys'!$B$14,'Scoring Keys'!$D$14,IF(D76='Scoring Keys'!$B$15,'Scoring Keys'!$D$15,IF(D76='Scoring Keys'!$B$16,'Scoring Keys'!$D$16,0)))))</f>
        <v>0</v>
      </c>
      <c r="F76" s="57">
        <f t="shared" si="14"/>
        <v>0</v>
      </c>
      <c r="G76" s="136"/>
      <c r="H76" s="10" t="b">
        <f>OR(AND(C76='Scoring Keys'!$D$4,E76='Scoring Keys'!$D$14),AND(C76='Scoring Keys'!$D$4,E76='Scoring Keys'!$D$16),AND(C76='Scoring Keys'!$D$4,E76='Scoring Keys'!$D$17))</f>
        <v>1</v>
      </c>
      <c r="I76" s="10" t="b">
        <f>NOT(D76='Scoring Keys'!$B$18)</f>
        <v>0</v>
      </c>
      <c r="J76" s="150">
        <f t="shared" si="16"/>
        <v>1</v>
      </c>
      <c r="K76" s="150">
        <f t="shared" si="15"/>
        <v>0</v>
      </c>
    </row>
    <row r="77" spans="1:11" ht="30" customHeight="1">
      <c r="A77" s="14" t="s">
        <v>224</v>
      </c>
      <c r="B77" s="137" t="s">
        <v>600</v>
      </c>
      <c r="C77" s="57">
        <f>IF(B77='Scoring Keys'!$B$4,'Scoring Keys'!$D$4,IF(B77='Scoring Keys'!$B$5,'Scoring Keys'!$D$5,IF(B77='Scoring Keys'!$B$6,'Scoring Keys'!$D$6,IF(B77='Scoring Keys'!$B$7,'Scoring Keys'!$D$7,0))))</f>
        <v>1</v>
      </c>
      <c r="D77" s="127" t="s">
        <v>1766</v>
      </c>
      <c r="E77" s="57">
        <f>IF(D77='Scoring Keys'!$B$12,'Scoring Keys'!$D$12,IF(D77='Scoring Keys'!$B$13,'Scoring Keys'!$D$13,IF(D77='Scoring Keys'!$B$14,'Scoring Keys'!$D$14,IF(D77='Scoring Keys'!$B$15,'Scoring Keys'!$D$15,IF(D77='Scoring Keys'!$B$16,'Scoring Keys'!$D$16,0)))))</f>
        <v>0</v>
      </c>
      <c r="F77" s="57">
        <f t="shared" si="14"/>
        <v>0</v>
      </c>
      <c r="G77" s="136"/>
      <c r="H77" s="10" t="b">
        <f>OR(AND(C77='Scoring Keys'!$D$4,E77='Scoring Keys'!$D$14),AND(C77='Scoring Keys'!$D$4,E77='Scoring Keys'!$D$16),AND(C77='Scoring Keys'!$D$4,E77='Scoring Keys'!$D$17))</f>
        <v>1</v>
      </c>
      <c r="I77" s="10" t="b">
        <f>NOT(D77='Scoring Keys'!$B$18)</f>
        <v>0</v>
      </c>
      <c r="J77" s="150">
        <f t="shared" si="16"/>
        <v>1</v>
      </c>
      <c r="K77" s="150">
        <f t="shared" si="15"/>
        <v>0</v>
      </c>
    </row>
    <row r="78" spans="1:11" ht="30" customHeight="1">
      <c r="A78" s="14" t="s">
        <v>1740</v>
      </c>
      <c r="B78" s="137" t="s">
        <v>600</v>
      </c>
      <c r="C78" s="57">
        <f>IF(B78='Scoring Keys'!$B$4,'Scoring Keys'!$D$4,IF(B78='Scoring Keys'!$B$5,'Scoring Keys'!$D$5,IF(B78='Scoring Keys'!$B$6,'Scoring Keys'!$D$6,IF(B78='Scoring Keys'!$B$7,'Scoring Keys'!$D$7,0))))</f>
        <v>1</v>
      </c>
      <c r="D78" s="127" t="s">
        <v>1766</v>
      </c>
      <c r="E78" s="57">
        <f>IF(D78='Scoring Keys'!$B$12,'Scoring Keys'!$D$12,IF(D78='Scoring Keys'!$B$13,'Scoring Keys'!$D$13,IF(D78='Scoring Keys'!$B$14,'Scoring Keys'!$D$14,IF(D78='Scoring Keys'!$B$15,'Scoring Keys'!$D$15,IF(D78='Scoring Keys'!$B$16,'Scoring Keys'!$D$16,0)))))</f>
        <v>0</v>
      </c>
      <c r="F78" s="57">
        <f t="shared" si="14"/>
        <v>0</v>
      </c>
      <c r="G78" s="136"/>
      <c r="H78" s="10" t="b">
        <f>OR(AND(C78='Scoring Keys'!$D$4,E78='Scoring Keys'!$D$14),AND(C78='Scoring Keys'!$D$4,E78='Scoring Keys'!$D$16),AND(C78='Scoring Keys'!$D$4,E78='Scoring Keys'!$D$17))</f>
        <v>1</v>
      </c>
      <c r="I78" s="10" t="b">
        <f>NOT(D78='Scoring Keys'!$B$18)</f>
        <v>0</v>
      </c>
      <c r="J78" s="150">
        <f t="shared" si="16"/>
        <v>1</v>
      </c>
      <c r="K78" s="150">
        <f t="shared" si="15"/>
        <v>0</v>
      </c>
    </row>
    <row r="79" spans="1:11" ht="30" customHeight="1">
      <c r="A79" s="14" t="s">
        <v>225</v>
      </c>
      <c r="B79" s="137" t="s">
        <v>600</v>
      </c>
      <c r="C79" s="57">
        <f>IF(B79='Scoring Keys'!$B$4,'Scoring Keys'!$D$4,IF(B79='Scoring Keys'!$B$5,'Scoring Keys'!$D$5,IF(B79='Scoring Keys'!$B$6,'Scoring Keys'!$D$6,IF(B79='Scoring Keys'!$B$7,'Scoring Keys'!$D$7,0))))</f>
        <v>1</v>
      </c>
      <c r="D79" s="127" t="s">
        <v>1766</v>
      </c>
      <c r="E79" s="57">
        <f>IF(D79='Scoring Keys'!$B$12,'Scoring Keys'!$D$12,IF(D79='Scoring Keys'!$B$13,'Scoring Keys'!$D$13,IF(D79='Scoring Keys'!$B$14,'Scoring Keys'!$D$14,IF(D79='Scoring Keys'!$B$15,'Scoring Keys'!$D$15,IF(D79='Scoring Keys'!$B$16,'Scoring Keys'!$D$16,0)))))</f>
        <v>0</v>
      </c>
      <c r="F79" s="57">
        <f t="shared" si="14"/>
        <v>0</v>
      </c>
      <c r="G79" s="136"/>
      <c r="H79" s="10" t="b">
        <f>OR(AND(C79='Scoring Keys'!$D$4,E79='Scoring Keys'!$D$14),AND(C79='Scoring Keys'!$D$4,E79='Scoring Keys'!$D$16),AND(C79='Scoring Keys'!$D$4,E79='Scoring Keys'!$D$17))</f>
        <v>1</v>
      </c>
      <c r="I79" s="10" t="b">
        <f>NOT(D79='Scoring Keys'!$B$18)</f>
        <v>0</v>
      </c>
      <c r="J79" s="150">
        <f t="shared" si="16"/>
        <v>1</v>
      </c>
      <c r="K79" s="150">
        <f t="shared" si="15"/>
        <v>0</v>
      </c>
    </row>
    <row r="80" spans="1:11" ht="30" customHeight="1">
      <c r="A80" s="14" t="s">
        <v>226</v>
      </c>
      <c r="B80" s="137" t="s">
        <v>600</v>
      </c>
      <c r="C80" s="57">
        <f>IF(B80='Scoring Keys'!$B$4,'Scoring Keys'!$D$4,IF(B80='Scoring Keys'!$B$5,'Scoring Keys'!$D$5,IF(B80='Scoring Keys'!$B$6,'Scoring Keys'!$D$6,IF(B80='Scoring Keys'!$B$7,'Scoring Keys'!$D$7,0))))</f>
        <v>1</v>
      </c>
      <c r="D80" s="127" t="s">
        <v>1766</v>
      </c>
      <c r="E80" s="57">
        <f>IF(D80='Scoring Keys'!$B$12,'Scoring Keys'!$D$12,IF(D80='Scoring Keys'!$B$13,'Scoring Keys'!$D$13,IF(D80='Scoring Keys'!$B$14,'Scoring Keys'!$D$14,IF(D80='Scoring Keys'!$B$15,'Scoring Keys'!$D$15,IF(D80='Scoring Keys'!$B$16,'Scoring Keys'!$D$16,0)))))</f>
        <v>0</v>
      </c>
      <c r="F80" s="57">
        <f t="shared" si="14"/>
        <v>0</v>
      </c>
      <c r="G80" s="136"/>
      <c r="H80" s="10" t="b">
        <f>OR(AND(C80='Scoring Keys'!$D$4,E80='Scoring Keys'!$D$14),AND(C80='Scoring Keys'!$D$4,E80='Scoring Keys'!$D$16),AND(C80='Scoring Keys'!$D$4,E80='Scoring Keys'!$D$17))</f>
        <v>1</v>
      </c>
      <c r="I80" s="10" t="b">
        <f>NOT(D80='Scoring Keys'!$B$18)</f>
        <v>0</v>
      </c>
      <c r="J80" s="150">
        <f t="shared" si="16"/>
        <v>1</v>
      </c>
      <c r="K80" s="150">
        <f t="shared" si="15"/>
        <v>0</v>
      </c>
    </row>
    <row r="81" spans="1:11" ht="30" customHeight="1">
      <c r="A81" s="14" t="s">
        <v>227</v>
      </c>
      <c r="B81" s="137" t="s">
        <v>1713</v>
      </c>
      <c r="C81" s="57">
        <f>IF(B81='Scoring Keys'!$B$4,'Scoring Keys'!$D$4,IF(B81='Scoring Keys'!$B$5,'Scoring Keys'!$D$5,IF(B81='Scoring Keys'!$B$6,'Scoring Keys'!$D$6,IF(B81='Scoring Keys'!$B$7,'Scoring Keys'!$D$7,0))))</f>
        <v>0.9</v>
      </c>
      <c r="D81" s="127" t="s">
        <v>1766</v>
      </c>
      <c r="E81" s="57">
        <f>IF(D81='Scoring Keys'!$B$12,'Scoring Keys'!$D$12,IF(D81='Scoring Keys'!$B$13,'Scoring Keys'!$D$13,IF(D81='Scoring Keys'!$B$14,'Scoring Keys'!$D$14,IF(D81='Scoring Keys'!$B$15,'Scoring Keys'!$D$15,IF(D81='Scoring Keys'!$B$16,'Scoring Keys'!$D$16,0)))))</f>
        <v>0</v>
      </c>
      <c r="F81" s="57">
        <f t="shared" si="14"/>
        <v>0</v>
      </c>
      <c r="G81" s="136"/>
      <c r="H81" s="10" t="b">
        <f>OR(AND(C81='Scoring Keys'!$D$4,E81='Scoring Keys'!$D$14),AND(C81='Scoring Keys'!$D$4,E81='Scoring Keys'!$D$16),AND(C81='Scoring Keys'!$D$4,E81='Scoring Keys'!$D$17))</f>
        <v>0</v>
      </c>
      <c r="I81" s="10" t="b">
        <f>NOT(D81='Scoring Keys'!$B$18)</f>
        <v>0</v>
      </c>
      <c r="J81" s="150">
        <f t="shared" si="16"/>
        <v>1</v>
      </c>
      <c r="K81" s="150">
        <f t="shared" si="15"/>
        <v>0</v>
      </c>
    </row>
    <row r="82" spans="1:11" s="17" customFormat="1" ht="15" customHeight="1">
      <c r="A82" s="247" t="s">
        <v>1906</v>
      </c>
      <c r="B82" s="248"/>
      <c r="C82" s="50"/>
      <c r="D82" s="244"/>
      <c r="E82" s="245"/>
      <c r="F82" s="245"/>
      <c r="G82" s="246"/>
    </row>
    <row r="83" spans="1:11" ht="30" customHeight="1">
      <c r="A83" s="132" t="s">
        <v>228</v>
      </c>
      <c r="B83" s="137" t="s">
        <v>1713</v>
      </c>
      <c r="C83" s="57">
        <f>IF(B83='Scoring Keys'!$B$4,'Scoring Keys'!$D$4,IF(B83='Scoring Keys'!$B$5,'Scoring Keys'!$D$5,IF(B83='Scoring Keys'!$B$6,'Scoring Keys'!$D$6,IF(B83='Scoring Keys'!$B$7,'Scoring Keys'!$D$7,0))))</f>
        <v>0.9</v>
      </c>
      <c r="D83" s="127" t="s">
        <v>1766</v>
      </c>
      <c r="E83" s="57">
        <f>IF(D83='Scoring Keys'!$B$12,'Scoring Keys'!$D$12,IF(D83='Scoring Keys'!$B$13,'Scoring Keys'!$D$13,IF(D83='Scoring Keys'!$B$14,'Scoring Keys'!$D$14,IF(D83='Scoring Keys'!$B$15,'Scoring Keys'!$D$15,IF(D83='Scoring Keys'!$B$16,'Scoring Keys'!$D$16,0)))))</f>
        <v>0</v>
      </c>
      <c r="F83" s="57">
        <f t="shared" ref="F83:F88" si="17">C83*E83</f>
        <v>0</v>
      </c>
      <c r="G83" s="136"/>
      <c r="H83" s="10" t="b">
        <f>OR(AND(C83='Scoring Keys'!$D$4,E83='Scoring Keys'!$D$14),AND(C83='Scoring Keys'!$D$4,E83='Scoring Keys'!$D$16),AND(C83='Scoring Keys'!$D$4,E83='Scoring Keys'!$D$17))</f>
        <v>0</v>
      </c>
      <c r="I83" s="10" t="b">
        <f>NOT(D83='Scoring Keys'!$B$18)</f>
        <v>0</v>
      </c>
      <c r="J83" s="150">
        <f t="shared" ref="J83:J88" si="18">IF(I83,0,1)</f>
        <v>1</v>
      </c>
      <c r="K83" s="150">
        <f t="shared" ref="K83:K88" si="19">IF(AND(H83,(I83)),1,0)</f>
        <v>0</v>
      </c>
    </row>
    <row r="84" spans="1:11" ht="30" customHeight="1">
      <c r="A84" s="102" t="s">
        <v>1664</v>
      </c>
      <c r="B84" s="137" t="s">
        <v>1713</v>
      </c>
      <c r="C84" s="57">
        <f>IF(B84='Scoring Keys'!$B$4,'Scoring Keys'!$D$4,IF(B84='Scoring Keys'!$B$5,'Scoring Keys'!$D$5,IF(B84='Scoring Keys'!$B$6,'Scoring Keys'!$D$6,IF(B84='Scoring Keys'!$B$7,'Scoring Keys'!$D$7,0))))</f>
        <v>0.9</v>
      </c>
      <c r="D84" s="127" t="s">
        <v>1766</v>
      </c>
      <c r="E84" s="57">
        <f>IF(D84='Scoring Keys'!$B$12,'Scoring Keys'!$D$12,IF(D84='Scoring Keys'!$B$13,'Scoring Keys'!$D$13,IF(D84='Scoring Keys'!$B$14,'Scoring Keys'!$D$14,IF(D84='Scoring Keys'!$B$15,'Scoring Keys'!$D$15,IF(D84='Scoring Keys'!$B$16,'Scoring Keys'!$D$16,0)))))</f>
        <v>0</v>
      </c>
      <c r="F84" s="57">
        <f t="shared" si="17"/>
        <v>0</v>
      </c>
      <c r="G84" s="136"/>
      <c r="H84" s="10" t="b">
        <f>OR(AND(C84='Scoring Keys'!$D$4,E84='Scoring Keys'!$D$14),AND(C84='Scoring Keys'!$D$4,E84='Scoring Keys'!$D$16),AND(C84='Scoring Keys'!$D$4,E84='Scoring Keys'!$D$17))</f>
        <v>0</v>
      </c>
      <c r="I84" s="10" t="b">
        <f>NOT(D84='Scoring Keys'!$B$18)</f>
        <v>0</v>
      </c>
      <c r="J84" s="150">
        <f t="shared" si="18"/>
        <v>1</v>
      </c>
      <c r="K84" s="150">
        <f t="shared" si="19"/>
        <v>0</v>
      </c>
    </row>
    <row r="85" spans="1:11" ht="30" customHeight="1">
      <c r="A85" s="14" t="s">
        <v>1739</v>
      </c>
      <c r="B85" s="137" t="s">
        <v>600</v>
      </c>
      <c r="C85" s="57">
        <f>IF(B85='Scoring Keys'!$B$4,'Scoring Keys'!$D$4,IF(B85='Scoring Keys'!$B$5,'Scoring Keys'!$D$5,IF(B85='Scoring Keys'!$B$6,'Scoring Keys'!$D$6,IF(B85='Scoring Keys'!$B$7,'Scoring Keys'!$D$7,0))))</f>
        <v>1</v>
      </c>
      <c r="D85" s="127" t="s">
        <v>1766</v>
      </c>
      <c r="E85" s="57">
        <f>IF(D85='Scoring Keys'!$B$12,'Scoring Keys'!$D$12,IF(D85='Scoring Keys'!$B$13,'Scoring Keys'!$D$13,IF(D85='Scoring Keys'!$B$14,'Scoring Keys'!$D$14,IF(D85='Scoring Keys'!$B$15,'Scoring Keys'!$D$15,IF(D85='Scoring Keys'!$B$16,'Scoring Keys'!$D$16,0)))))</f>
        <v>0</v>
      </c>
      <c r="F85" s="57">
        <f t="shared" si="17"/>
        <v>0</v>
      </c>
      <c r="G85" s="136"/>
      <c r="H85" s="10" t="b">
        <f>OR(AND(C85='Scoring Keys'!$D$4,E85='Scoring Keys'!$D$14),AND(C85='Scoring Keys'!$D$4,E85='Scoring Keys'!$D$16),AND(C85='Scoring Keys'!$D$4,E85='Scoring Keys'!$D$17))</f>
        <v>1</v>
      </c>
      <c r="I85" s="10" t="b">
        <f>NOT(D85='Scoring Keys'!$B$18)</f>
        <v>0</v>
      </c>
      <c r="J85" s="150">
        <f t="shared" si="18"/>
        <v>1</v>
      </c>
      <c r="K85" s="150">
        <f t="shared" si="19"/>
        <v>0</v>
      </c>
    </row>
    <row r="86" spans="1:11" ht="30" customHeight="1">
      <c r="A86" s="14" t="s">
        <v>229</v>
      </c>
      <c r="B86" s="137" t="s">
        <v>1713</v>
      </c>
      <c r="C86" s="57">
        <f>IF(B86='Scoring Keys'!$B$4,'Scoring Keys'!$D$4,IF(B86='Scoring Keys'!$B$5,'Scoring Keys'!$D$5,IF(B86='Scoring Keys'!$B$6,'Scoring Keys'!$D$6,IF(B86='Scoring Keys'!$B$7,'Scoring Keys'!$D$7,0))))</f>
        <v>0.9</v>
      </c>
      <c r="D86" s="127" t="s">
        <v>1766</v>
      </c>
      <c r="E86" s="57">
        <f>IF(D86='Scoring Keys'!$B$12,'Scoring Keys'!$D$12,IF(D86='Scoring Keys'!$B$13,'Scoring Keys'!$D$13,IF(D86='Scoring Keys'!$B$14,'Scoring Keys'!$D$14,IF(D86='Scoring Keys'!$B$15,'Scoring Keys'!$D$15,IF(D86='Scoring Keys'!$B$16,'Scoring Keys'!$D$16,0)))))</f>
        <v>0</v>
      </c>
      <c r="F86" s="57">
        <f t="shared" si="17"/>
        <v>0</v>
      </c>
      <c r="G86" s="136"/>
      <c r="H86" s="10" t="b">
        <f>OR(AND(C86='Scoring Keys'!$D$4,E86='Scoring Keys'!$D$14),AND(C86='Scoring Keys'!$D$4,E86='Scoring Keys'!$D$16),AND(C86='Scoring Keys'!$D$4,E86='Scoring Keys'!$D$17))</f>
        <v>0</v>
      </c>
      <c r="I86" s="10" t="b">
        <f>NOT(D86='Scoring Keys'!$B$18)</f>
        <v>0</v>
      </c>
      <c r="J86" s="150">
        <f t="shared" si="18"/>
        <v>1</v>
      </c>
      <c r="K86" s="150">
        <f t="shared" si="19"/>
        <v>0</v>
      </c>
    </row>
    <row r="87" spans="1:11" ht="30" customHeight="1">
      <c r="A87" s="132" t="s">
        <v>230</v>
      </c>
      <c r="B87" s="137" t="s">
        <v>600</v>
      </c>
      <c r="C87" s="57">
        <f>IF(B87='Scoring Keys'!$B$4,'Scoring Keys'!$D$4,IF(B87='Scoring Keys'!$B$5,'Scoring Keys'!$D$5,IF(B87='Scoring Keys'!$B$6,'Scoring Keys'!$D$6,IF(B87='Scoring Keys'!$B$7,'Scoring Keys'!$D$7,0))))</f>
        <v>1</v>
      </c>
      <c r="D87" s="127" t="s">
        <v>1766</v>
      </c>
      <c r="E87" s="57">
        <f>IF(D87='Scoring Keys'!$B$12,'Scoring Keys'!$D$12,IF(D87='Scoring Keys'!$B$13,'Scoring Keys'!$D$13,IF(D87='Scoring Keys'!$B$14,'Scoring Keys'!$D$14,IF(D87='Scoring Keys'!$B$15,'Scoring Keys'!$D$15,IF(D87='Scoring Keys'!$B$16,'Scoring Keys'!$D$16,0)))))</f>
        <v>0</v>
      </c>
      <c r="F87" s="57">
        <f t="shared" si="17"/>
        <v>0</v>
      </c>
      <c r="G87" s="136"/>
      <c r="H87" s="10" t="b">
        <f>OR(AND(C87='Scoring Keys'!$D$4,E87='Scoring Keys'!$D$14),AND(C87='Scoring Keys'!$D$4,E87='Scoring Keys'!$D$16),AND(C87='Scoring Keys'!$D$4,E87='Scoring Keys'!$D$17))</f>
        <v>1</v>
      </c>
      <c r="I87" s="10" t="b">
        <f>NOT(D87='Scoring Keys'!$B$18)</f>
        <v>0</v>
      </c>
      <c r="J87" s="150">
        <f t="shared" si="18"/>
        <v>1</v>
      </c>
      <c r="K87" s="150">
        <f t="shared" si="19"/>
        <v>0</v>
      </c>
    </row>
    <row r="88" spans="1:11" ht="30" customHeight="1">
      <c r="A88" s="14" t="s">
        <v>412</v>
      </c>
      <c r="B88" s="137" t="s">
        <v>1713</v>
      </c>
      <c r="C88" s="57">
        <f>IF(B88='Scoring Keys'!$B$4,'Scoring Keys'!$D$4,IF(B88='Scoring Keys'!$B$5,'Scoring Keys'!$D$5,IF(B88='Scoring Keys'!$B$6,'Scoring Keys'!$D$6,IF(B88='Scoring Keys'!$B$7,'Scoring Keys'!$D$7,0))))</f>
        <v>0.9</v>
      </c>
      <c r="D88" s="127" t="s">
        <v>1766</v>
      </c>
      <c r="E88" s="57">
        <f>IF(D88='Scoring Keys'!$B$12,'Scoring Keys'!$D$12,IF(D88='Scoring Keys'!$B$13,'Scoring Keys'!$D$13,IF(D88='Scoring Keys'!$B$14,'Scoring Keys'!$D$14,IF(D88='Scoring Keys'!$B$15,'Scoring Keys'!$D$15,IF(D88='Scoring Keys'!$B$16,'Scoring Keys'!$D$16,0)))))</f>
        <v>0</v>
      </c>
      <c r="F88" s="57">
        <f t="shared" si="17"/>
        <v>0</v>
      </c>
      <c r="G88" s="136"/>
      <c r="H88" s="10" t="b">
        <f>OR(AND(C88='Scoring Keys'!$D$4,E88='Scoring Keys'!$D$14),AND(C88='Scoring Keys'!$D$4,E88='Scoring Keys'!$D$16),AND(C88='Scoring Keys'!$D$4,E88='Scoring Keys'!$D$17))</f>
        <v>0</v>
      </c>
      <c r="I88" s="10" t="b">
        <f>NOT(D88='Scoring Keys'!$B$18)</f>
        <v>0</v>
      </c>
      <c r="J88" s="150">
        <f t="shared" si="18"/>
        <v>1</v>
      </c>
      <c r="K88" s="150">
        <f t="shared" si="19"/>
        <v>0</v>
      </c>
    </row>
  </sheetData>
  <sheetProtection algorithmName="SHA-512" hashValue="JnKlNVZBchEAbav83KjE3rpzP6jjB8nXTNrG38aDyASRp7k590ysyniVA4pXFoGL0MdHy3W15+SL5bk17UZprw==" saltValue="dKWROdvEHAUmQaotSSt28A==" spinCount="100000" sheet="1"/>
  <mergeCells count="15">
    <mergeCell ref="A82:B82"/>
    <mergeCell ref="A9:B9"/>
    <mergeCell ref="A43:B43"/>
    <mergeCell ref="A49:B49"/>
    <mergeCell ref="D9:G9"/>
    <mergeCell ref="D43:G43"/>
    <mergeCell ref="D49:G49"/>
    <mergeCell ref="D72:G72"/>
    <mergeCell ref="D82:G82"/>
    <mergeCell ref="A5:G5"/>
    <mergeCell ref="A6:G6"/>
    <mergeCell ref="A7:B8"/>
    <mergeCell ref="A72:B72"/>
    <mergeCell ref="D7:G7"/>
    <mergeCell ref="B21:G21"/>
  </mergeCells>
  <conditionalFormatting sqref="D10 D42">
    <cfRule type="expression" dxfId="40" priority="10">
      <formula>K10=1</formula>
    </cfRule>
  </conditionalFormatting>
  <conditionalFormatting sqref="D2">
    <cfRule type="expression" dxfId="39" priority="9">
      <formula>$E$2&gt;0</formula>
    </cfRule>
  </conditionalFormatting>
  <conditionalFormatting sqref="D3">
    <cfRule type="expression" dxfId="38" priority="8">
      <formula>$E$3&gt;0</formula>
    </cfRule>
  </conditionalFormatting>
  <conditionalFormatting sqref="D11:D20">
    <cfRule type="expression" dxfId="37" priority="7">
      <formula>K11=1</formula>
    </cfRule>
  </conditionalFormatting>
  <conditionalFormatting sqref="D22:D41">
    <cfRule type="expression" dxfId="36" priority="6">
      <formula>K22=1</formula>
    </cfRule>
  </conditionalFormatting>
  <conditionalFormatting sqref="D44:D48">
    <cfRule type="expression" dxfId="35" priority="5">
      <formula>K44=1</formula>
    </cfRule>
  </conditionalFormatting>
  <conditionalFormatting sqref="D50:D71">
    <cfRule type="expression" dxfId="34" priority="4">
      <formula>K50=1</formula>
    </cfRule>
  </conditionalFormatting>
  <conditionalFormatting sqref="D73:D81">
    <cfRule type="expression" dxfId="33" priority="3">
      <formula>K73=1</formula>
    </cfRule>
  </conditionalFormatting>
  <conditionalFormatting sqref="D83:D88">
    <cfRule type="expression" dxfId="32" priority="2">
      <formula>K83=1</formula>
    </cfRule>
  </conditionalFormatting>
  <hyperlinks>
    <hyperlink ref="G1" location="'Summary Scores'!A1" display="Click Here To Return To Main Page" xr:uid="{00000000-0004-0000-0F00-000000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00000000-0002-0000-0F00-000000000000}">
          <x14:formula1>
            <xm:f>'Scoring Keys'!$B$12:$B$18</xm:f>
          </x14:formula1>
          <xm:sqref>D73:D81 D83:D88 D44:D48 D50:D71 D10:D20 D22:D42</xm:sqref>
        </x14:dataValidation>
        <x14:dataValidation type="list" showInputMessage="1" showErrorMessage="1" xr:uid="{00000000-0002-0000-0F00-000001000000}">
          <x14:formula1>
            <xm:f>'Scoring Keys'!$B$4:$B$8</xm:f>
          </x14:formula1>
          <xm:sqref>B83:B88 B44:B48 B50:B71 B73:B81 B10:B20 B22:B42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K64"/>
  <sheetViews>
    <sheetView zoomScaleNormal="100" workbookViewId="0">
      <pane ySplit="8" topLeftCell="A9" activePane="bottomLeft" state="frozen"/>
      <selection activeCell="G1" sqref="G1"/>
      <selection pane="bottomLeft" activeCell="D11" sqref="D11"/>
    </sheetView>
  </sheetViews>
  <sheetFormatPr defaultColWidth="9.140625" defaultRowHeight="12.75"/>
  <cols>
    <col min="1" max="1" width="60.7109375" style="10" customWidth="1"/>
    <col min="2" max="2" width="15.7109375" style="10" customWidth="1"/>
    <col min="3" max="3" width="12.7109375" style="10" hidden="1" customWidth="1"/>
    <col min="4" max="4" width="45.7109375" style="10" customWidth="1"/>
    <col min="5" max="6" width="10.7109375" style="10" customWidth="1"/>
    <col min="7" max="7" width="60.7109375" style="10" customWidth="1"/>
    <col min="8" max="8" width="12.7109375" style="10" hidden="1" customWidth="1"/>
    <col min="9" max="11" width="0" style="10" hidden="1" customWidth="1"/>
    <col min="12" max="16384" width="9.140625" style="10"/>
  </cols>
  <sheetData>
    <row r="1" spans="1:11" s="30" customFormat="1" ht="15.75">
      <c r="A1" s="91" t="s">
        <v>1631</v>
      </c>
      <c r="B1" s="94">
        <f>AVERAGE(C10:C63)</f>
        <v>0.67959183673469392</v>
      </c>
      <c r="D1" s="156" t="s">
        <v>1813</v>
      </c>
      <c r="E1" s="157">
        <f>COUNTIF(F9:F225,"&gt;-.10")</f>
        <v>50</v>
      </c>
      <c r="F1" s="62"/>
      <c r="G1" s="164" t="s">
        <v>1918</v>
      </c>
    </row>
    <row r="2" spans="1:11" s="30" customFormat="1" ht="15.75">
      <c r="A2" s="91" t="s">
        <v>1632</v>
      </c>
      <c r="B2" s="94">
        <f>AVERAGE(E10:E63)</f>
        <v>0</v>
      </c>
      <c r="D2" s="156" t="s">
        <v>1814</v>
      </c>
      <c r="E2" s="157">
        <f>COUNTIF(K10:K471,"1")</f>
        <v>0</v>
      </c>
      <c r="F2" s="62"/>
    </row>
    <row r="3" spans="1:11" s="30" customFormat="1" ht="15.75">
      <c r="A3" s="91" t="s">
        <v>1633</v>
      </c>
      <c r="B3" s="94">
        <f>AVERAGE(F10:F63)</f>
        <v>0</v>
      </c>
      <c r="D3" s="156" t="s">
        <v>1819</v>
      </c>
      <c r="E3" s="157">
        <f>COUNTIF(J10:J471,"1")</f>
        <v>50</v>
      </c>
      <c r="F3" s="62"/>
    </row>
    <row r="4" spans="1:11" s="30" customFormat="1" ht="15.75">
      <c r="A4" s="91" t="s">
        <v>1634</v>
      </c>
      <c r="B4" s="94">
        <f>SUM(F10:F63)</f>
        <v>0</v>
      </c>
      <c r="D4" s="24"/>
      <c r="E4" s="62"/>
      <c r="F4" s="62"/>
    </row>
    <row r="5" spans="1:11" s="18" customFormat="1" ht="20.100000000000001" customHeight="1">
      <c r="A5" s="249" t="s">
        <v>1773</v>
      </c>
      <c r="B5" s="250"/>
      <c r="C5" s="250"/>
      <c r="D5" s="250"/>
      <c r="E5" s="250"/>
      <c r="F5" s="250"/>
      <c r="G5" s="250"/>
    </row>
    <row r="6" spans="1:11" s="18" customFormat="1" ht="50.1" customHeight="1">
      <c r="A6" s="254" t="s">
        <v>598</v>
      </c>
      <c r="B6" s="255"/>
      <c r="C6" s="255"/>
      <c r="D6" s="255"/>
      <c r="E6" s="255"/>
      <c r="F6" s="255"/>
      <c r="G6" s="255"/>
    </row>
    <row r="7" spans="1:11" s="18" customFormat="1" ht="18.75" customHeight="1">
      <c r="A7" s="252" t="s">
        <v>1770</v>
      </c>
      <c r="B7" s="253"/>
      <c r="C7" s="287"/>
      <c r="D7" s="257" t="s">
        <v>417</v>
      </c>
      <c r="E7" s="258"/>
      <c r="F7" s="258"/>
      <c r="G7" s="259"/>
    </row>
    <row r="8" spans="1:11" s="18" customFormat="1" ht="75" customHeight="1">
      <c r="A8" s="288"/>
      <c r="B8" s="289"/>
      <c r="C8" s="290"/>
      <c r="D8" s="35" t="s">
        <v>1571</v>
      </c>
      <c r="E8" s="49" t="s">
        <v>1574</v>
      </c>
      <c r="F8" s="35" t="s">
        <v>1570</v>
      </c>
      <c r="G8" s="35" t="s">
        <v>580</v>
      </c>
    </row>
    <row r="9" spans="1:11" s="17" customFormat="1" ht="15" customHeight="1">
      <c r="A9" s="247" t="s">
        <v>1909</v>
      </c>
      <c r="B9" s="248"/>
      <c r="C9" s="50" t="s">
        <v>1573</v>
      </c>
      <c r="D9" s="244"/>
      <c r="E9" s="245"/>
      <c r="F9" s="245"/>
      <c r="G9" s="246"/>
    </row>
    <row r="10" spans="1:11" ht="30" customHeight="1">
      <c r="A10" s="14" t="s">
        <v>231</v>
      </c>
      <c r="B10" s="304"/>
      <c r="C10" s="305"/>
      <c r="D10" s="305"/>
      <c r="E10" s="305"/>
      <c r="F10" s="305"/>
      <c r="G10" s="306"/>
    </row>
    <row r="11" spans="1:11" ht="30" customHeight="1">
      <c r="A11" s="11" t="s">
        <v>232</v>
      </c>
      <c r="B11" s="137" t="s">
        <v>600</v>
      </c>
      <c r="C11" s="57">
        <f>IF(B11='Scoring Keys'!$B$4,'Scoring Keys'!$D$4,IF(B11='Scoring Keys'!$B$5,'Scoring Keys'!$D$5,IF(B11='Scoring Keys'!$B$6,'Scoring Keys'!$D$6,IF(B11='Scoring Keys'!$B$7,'Scoring Keys'!$D$7,0))))</f>
        <v>1</v>
      </c>
      <c r="D11" s="127" t="s">
        <v>1766</v>
      </c>
      <c r="E11" s="57">
        <f>IF(D11='Scoring Keys'!$B$12,'Scoring Keys'!$D$12,IF(D11='Scoring Keys'!$B$13,'Scoring Keys'!$D$13,IF(D11='Scoring Keys'!$B$14,'Scoring Keys'!$D$14,IF(D11='Scoring Keys'!$B$15,'Scoring Keys'!$D$15,IF(D11='Scoring Keys'!$B$16,'Scoring Keys'!$D$16,0)))))</f>
        <v>0</v>
      </c>
      <c r="F11" s="57">
        <f t="shared" ref="F11" si="0">C11*E11</f>
        <v>0</v>
      </c>
      <c r="G11" s="136"/>
      <c r="H11" s="10" t="b">
        <f>OR(AND(C11='Scoring Keys'!$D$4,E11='Scoring Keys'!$D$14),AND(C11='Scoring Keys'!$D$4,E11='Scoring Keys'!$D$16),AND(C11='Scoring Keys'!$D$4,E11='Scoring Keys'!$D$17))</f>
        <v>1</v>
      </c>
      <c r="I11" s="10" t="b">
        <f>NOT(D11='Scoring Keys'!$B$18)</f>
        <v>0</v>
      </c>
      <c r="J11" s="150">
        <f t="shared" ref="J11:J64" si="1">IF(I11,0,1)</f>
        <v>1</v>
      </c>
      <c r="K11" s="150">
        <f t="shared" ref="K11" si="2">IF(AND(H11,(I11)),1,0)</f>
        <v>0</v>
      </c>
    </row>
    <row r="12" spans="1:11" ht="30" customHeight="1">
      <c r="A12" s="11" t="s">
        <v>233</v>
      </c>
      <c r="B12" s="137" t="s">
        <v>600</v>
      </c>
      <c r="C12" s="57">
        <f>IF(B12='Scoring Keys'!$B$4,'Scoring Keys'!$D$4,IF(B12='Scoring Keys'!$B$5,'Scoring Keys'!$D$5,IF(B12='Scoring Keys'!$B$6,'Scoring Keys'!$D$6,IF(B12='Scoring Keys'!$B$7,'Scoring Keys'!$D$7,0))))</f>
        <v>1</v>
      </c>
      <c r="D12" s="127" t="s">
        <v>1766</v>
      </c>
      <c r="E12" s="57">
        <f>IF(D12='Scoring Keys'!$B$12,'Scoring Keys'!$D$12,IF(D12='Scoring Keys'!$B$13,'Scoring Keys'!$D$13,IF(D12='Scoring Keys'!$B$14,'Scoring Keys'!$D$14,IF(D12='Scoring Keys'!$B$15,'Scoring Keys'!$D$15,IF(D12='Scoring Keys'!$B$16,'Scoring Keys'!$D$16,0)))))</f>
        <v>0</v>
      </c>
      <c r="F12" s="57">
        <f t="shared" ref="F12:F27" si="3">C12*E12</f>
        <v>0</v>
      </c>
      <c r="G12" s="136"/>
      <c r="H12" s="10" t="b">
        <f>OR(AND(C12='Scoring Keys'!$D$4,E12='Scoring Keys'!$D$14),AND(C12='Scoring Keys'!$D$4,E12='Scoring Keys'!$D$16),AND(C12='Scoring Keys'!$D$4,E12='Scoring Keys'!$D$17))</f>
        <v>1</v>
      </c>
      <c r="I12" s="10" t="b">
        <f>NOT(D12='Scoring Keys'!$B$18)</f>
        <v>0</v>
      </c>
      <c r="J12" s="150">
        <f t="shared" si="1"/>
        <v>1</v>
      </c>
      <c r="K12" s="150">
        <f t="shared" ref="K12:K27" si="4">IF(AND(H12,(I12)),1,0)</f>
        <v>0</v>
      </c>
    </row>
    <row r="13" spans="1:11" ht="30" customHeight="1">
      <c r="A13" s="11" t="s">
        <v>234</v>
      </c>
      <c r="B13" s="137" t="s">
        <v>600</v>
      </c>
      <c r="C13" s="57">
        <f>IF(B13='Scoring Keys'!$B$4,'Scoring Keys'!$D$4,IF(B13='Scoring Keys'!$B$5,'Scoring Keys'!$D$5,IF(B13='Scoring Keys'!$B$6,'Scoring Keys'!$D$6,IF(B13='Scoring Keys'!$B$7,'Scoring Keys'!$D$7,0))))</f>
        <v>1</v>
      </c>
      <c r="D13" s="127" t="s">
        <v>1766</v>
      </c>
      <c r="E13" s="57">
        <f>IF(D13='Scoring Keys'!$B$12,'Scoring Keys'!$D$12,IF(D13='Scoring Keys'!$B$13,'Scoring Keys'!$D$13,IF(D13='Scoring Keys'!$B$14,'Scoring Keys'!$D$14,IF(D13='Scoring Keys'!$B$15,'Scoring Keys'!$D$15,IF(D13='Scoring Keys'!$B$16,'Scoring Keys'!$D$16,0)))))</f>
        <v>0</v>
      </c>
      <c r="F13" s="57">
        <f t="shared" si="3"/>
        <v>0</v>
      </c>
      <c r="G13" s="136"/>
      <c r="H13" s="10" t="b">
        <f>OR(AND(C13='Scoring Keys'!$D$4,E13='Scoring Keys'!$D$14),AND(C13='Scoring Keys'!$D$4,E13='Scoring Keys'!$D$16),AND(C13='Scoring Keys'!$D$4,E13='Scoring Keys'!$D$17))</f>
        <v>1</v>
      </c>
      <c r="I13" s="10" t="b">
        <f>NOT(D13='Scoring Keys'!$B$18)</f>
        <v>0</v>
      </c>
      <c r="J13" s="150">
        <f t="shared" si="1"/>
        <v>1</v>
      </c>
      <c r="K13" s="150">
        <f t="shared" si="4"/>
        <v>0</v>
      </c>
    </row>
    <row r="14" spans="1:11" ht="30" customHeight="1">
      <c r="A14" s="11" t="s">
        <v>235</v>
      </c>
      <c r="B14" s="137" t="s">
        <v>600</v>
      </c>
      <c r="C14" s="57">
        <f>IF(B14='Scoring Keys'!$B$4,'Scoring Keys'!$D$4,IF(B14='Scoring Keys'!$B$5,'Scoring Keys'!$D$5,IF(B14='Scoring Keys'!$B$6,'Scoring Keys'!$D$6,IF(B14='Scoring Keys'!$B$7,'Scoring Keys'!$D$7,0))))</f>
        <v>1</v>
      </c>
      <c r="D14" s="127" t="s">
        <v>1766</v>
      </c>
      <c r="E14" s="57">
        <f>IF(D14='Scoring Keys'!$B$12,'Scoring Keys'!$D$12,IF(D14='Scoring Keys'!$B$13,'Scoring Keys'!$D$13,IF(D14='Scoring Keys'!$B$14,'Scoring Keys'!$D$14,IF(D14='Scoring Keys'!$B$15,'Scoring Keys'!$D$15,IF(D14='Scoring Keys'!$B$16,'Scoring Keys'!$D$16,0)))))</f>
        <v>0</v>
      </c>
      <c r="F14" s="57">
        <f t="shared" si="3"/>
        <v>0</v>
      </c>
      <c r="G14" s="136"/>
      <c r="H14" s="10" t="b">
        <f>OR(AND(C14='Scoring Keys'!$D$4,E14='Scoring Keys'!$D$14),AND(C14='Scoring Keys'!$D$4,E14='Scoring Keys'!$D$16),AND(C14='Scoring Keys'!$D$4,E14='Scoring Keys'!$D$17))</f>
        <v>1</v>
      </c>
      <c r="I14" s="10" t="b">
        <f>NOT(D14='Scoring Keys'!$B$18)</f>
        <v>0</v>
      </c>
      <c r="J14" s="150">
        <f t="shared" si="1"/>
        <v>1</v>
      </c>
      <c r="K14" s="150">
        <f t="shared" si="4"/>
        <v>0</v>
      </c>
    </row>
    <row r="15" spans="1:11" ht="30" customHeight="1">
      <c r="A15" s="11" t="s">
        <v>236</v>
      </c>
      <c r="B15" s="137" t="s">
        <v>600</v>
      </c>
      <c r="C15" s="57">
        <f>IF(B15='Scoring Keys'!$B$4,'Scoring Keys'!$D$4,IF(B15='Scoring Keys'!$B$5,'Scoring Keys'!$D$5,IF(B15='Scoring Keys'!$B$6,'Scoring Keys'!$D$6,IF(B15='Scoring Keys'!$B$7,'Scoring Keys'!$D$7,0))))</f>
        <v>1</v>
      </c>
      <c r="D15" s="127" t="s">
        <v>1766</v>
      </c>
      <c r="E15" s="57">
        <f>IF(D15='Scoring Keys'!$B$12,'Scoring Keys'!$D$12,IF(D15='Scoring Keys'!$B$13,'Scoring Keys'!$D$13,IF(D15='Scoring Keys'!$B$14,'Scoring Keys'!$D$14,IF(D15='Scoring Keys'!$B$15,'Scoring Keys'!$D$15,IF(D15='Scoring Keys'!$B$16,'Scoring Keys'!$D$16,0)))))</f>
        <v>0</v>
      </c>
      <c r="F15" s="57">
        <f t="shared" si="3"/>
        <v>0</v>
      </c>
      <c r="G15" s="136"/>
      <c r="H15" s="10" t="b">
        <f>OR(AND(C15='Scoring Keys'!$D$4,E15='Scoring Keys'!$D$14),AND(C15='Scoring Keys'!$D$4,E15='Scoring Keys'!$D$16),AND(C15='Scoring Keys'!$D$4,E15='Scoring Keys'!$D$17))</f>
        <v>1</v>
      </c>
      <c r="I15" s="10" t="b">
        <f>NOT(D15='Scoring Keys'!$B$18)</f>
        <v>0</v>
      </c>
      <c r="J15" s="150">
        <f t="shared" si="1"/>
        <v>1</v>
      </c>
      <c r="K15" s="150">
        <f t="shared" si="4"/>
        <v>0</v>
      </c>
    </row>
    <row r="16" spans="1:11" ht="30" customHeight="1">
      <c r="A16" s="11" t="s">
        <v>237</v>
      </c>
      <c r="B16" s="137" t="s">
        <v>600</v>
      </c>
      <c r="C16" s="57">
        <f>IF(B16='Scoring Keys'!$B$4,'Scoring Keys'!$D$4,IF(B16='Scoring Keys'!$B$5,'Scoring Keys'!$D$5,IF(B16='Scoring Keys'!$B$6,'Scoring Keys'!$D$6,IF(B16='Scoring Keys'!$B$7,'Scoring Keys'!$D$7,0))))</f>
        <v>1</v>
      </c>
      <c r="D16" s="127" t="s">
        <v>1766</v>
      </c>
      <c r="E16" s="57">
        <f>IF(D16='Scoring Keys'!$B$12,'Scoring Keys'!$D$12,IF(D16='Scoring Keys'!$B$13,'Scoring Keys'!$D$13,IF(D16='Scoring Keys'!$B$14,'Scoring Keys'!$D$14,IF(D16='Scoring Keys'!$B$15,'Scoring Keys'!$D$15,IF(D16='Scoring Keys'!$B$16,'Scoring Keys'!$D$16,0)))))</f>
        <v>0</v>
      </c>
      <c r="F16" s="57">
        <f t="shared" si="3"/>
        <v>0</v>
      </c>
      <c r="G16" s="136"/>
      <c r="H16" s="10" t="b">
        <f>OR(AND(C16='Scoring Keys'!$D$4,E16='Scoring Keys'!$D$14),AND(C16='Scoring Keys'!$D$4,E16='Scoring Keys'!$D$16),AND(C16='Scoring Keys'!$D$4,E16='Scoring Keys'!$D$17))</f>
        <v>1</v>
      </c>
      <c r="I16" s="10" t="b">
        <f>NOT(D16='Scoring Keys'!$B$18)</f>
        <v>0</v>
      </c>
      <c r="J16" s="150">
        <f t="shared" si="1"/>
        <v>1</v>
      </c>
      <c r="K16" s="150">
        <f t="shared" si="4"/>
        <v>0</v>
      </c>
    </row>
    <row r="17" spans="1:11" ht="30" customHeight="1">
      <c r="A17" s="11" t="s">
        <v>1690</v>
      </c>
      <c r="B17" s="137" t="s">
        <v>600</v>
      </c>
      <c r="C17" s="57">
        <f>IF(B17='Scoring Keys'!$B$4,'Scoring Keys'!$D$4,IF(B17='Scoring Keys'!$B$5,'Scoring Keys'!$D$5,IF(B17='Scoring Keys'!$B$6,'Scoring Keys'!$D$6,IF(B17='Scoring Keys'!$B$7,'Scoring Keys'!$D$7,0))))</f>
        <v>1</v>
      </c>
      <c r="D17" s="127" t="s">
        <v>1766</v>
      </c>
      <c r="E17" s="57">
        <f>IF(D17='Scoring Keys'!$B$12,'Scoring Keys'!$D$12,IF(D17='Scoring Keys'!$B$13,'Scoring Keys'!$D$13,IF(D17='Scoring Keys'!$B$14,'Scoring Keys'!$D$14,IF(D17='Scoring Keys'!$B$15,'Scoring Keys'!$D$15,IF(D17='Scoring Keys'!$B$16,'Scoring Keys'!$D$16,0)))))</f>
        <v>0</v>
      </c>
      <c r="F17" s="57">
        <f t="shared" si="3"/>
        <v>0</v>
      </c>
      <c r="G17" s="136"/>
      <c r="H17" s="10" t="b">
        <f>OR(AND(C17='Scoring Keys'!$D$4,E17='Scoring Keys'!$D$14),AND(C17='Scoring Keys'!$D$4,E17='Scoring Keys'!$D$16),AND(C17='Scoring Keys'!$D$4,E17='Scoring Keys'!$D$17))</f>
        <v>1</v>
      </c>
      <c r="I17" s="10" t="b">
        <f>NOT(D17='Scoring Keys'!$B$18)</f>
        <v>0</v>
      </c>
      <c r="J17" s="150">
        <f t="shared" si="1"/>
        <v>1</v>
      </c>
      <c r="K17" s="150">
        <f t="shared" si="4"/>
        <v>0</v>
      </c>
    </row>
    <row r="18" spans="1:11" ht="30" customHeight="1">
      <c r="A18" s="11" t="s">
        <v>1741</v>
      </c>
      <c r="B18" s="137" t="s">
        <v>1714</v>
      </c>
      <c r="C18" s="57">
        <f>IF(B18='Scoring Keys'!$B$4,'Scoring Keys'!$D$4,IF(B18='Scoring Keys'!$B$5,'Scoring Keys'!$D$5,IF(B18='Scoring Keys'!$B$6,'Scoring Keys'!$D$6,IF(B18='Scoring Keys'!$B$7,'Scoring Keys'!$D$7,0))))</f>
        <v>0.3</v>
      </c>
      <c r="D18" s="127" t="s">
        <v>1766</v>
      </c>
      <c r="E18" s="57">
        <f>IF(D18='Scoring Keys'!$B$12,'Scoring Keys'!$D$12,IF(D18='Scoring Keys'!$B$13,'Scoring Keys'!$D$13,IF(D18='Scoring Keys'!$B$14,'Scoring Keys'!$D$14,IF(D18='Scoring Keys'!$B$15,'Scoring Keys'!$D$15,IF(D18='Scoring Keys'!$B$16,'Scoring Keys'!$D$16,0)))))</f>
        <v>0</v>
      </c>
      <c r="F18" s="57">
        <f t="shared" si="3"/>
        <v>0</v>
      </c>
      <c r="G18" s="136"/>
      <c r="H18" s="10" t="b">
        <f>OR(AND(C18='Scoring Keys'!$D$4,E18='Scoring Keys'!$D$14),AND(C18='Scoring Keys'!$D$4,E18='Scoring Keys'!$D$16),AND(C18='Scoring Keys'!$D$4,E18='Scoring Keys'!$D$17))</f>
        <v>0</v>
      </c>
      <c r="I18" s="10" t="b">
        <f>NOT(D18='Scoring Keys'!$B$18)</f>
        <v>0</v>
      </c>
      <c r="J18" s="150">
        <f t="shared" si="1"/>
        <v>1</v>
      </c>
      <c r="K18" s="150">
        <f t="shared" si="4"/>
        <v>0</v>
      </c>
    </row>
    <row r="19" spans="1:11" ht="30" customHeight="1">
      <c r="A19" s="11" t="s">
        <v>238</v>
      </c>
      <c r="B19" s="143" t="s">
        <v>600</v>
      </c>
      <c r="C19" s="57">
        <f>IF(B19='Scoring Keys'!$B$4,'Scoring Keys'!$D$4,IF(B19='Scoring Keys'!$B$5,'Scoring Keys'!$D$5,IF(B19='Scoring Keys'!$B$6,'Scoring Keys'!$D$6,IF(B19='Scoring Keys'!$B$7,'Scoring Keys'!$D$7,0))))</f>
        <v>1</v>
      </c>
      <c r="D19" s="127" t="s">
        <v>1766</v>
      </c>
      <c r="E19" s="57">
        <f>IF(D19='Scoring Keys'!$B$12,'Scoring Keys'!$D$12,IF(D19='Scoring Keys'!$B$13,'Scoring Keys'!$D$13,IF(D19='Scoring Keys'!$B$14,'Scoring Keys'!$D$14,IF(D19='Scoring Keys'!$B$15,'Scoring Keys'!$D$15,IF(D19='Scoring Keys'!$B$16,'Scoring Keys'!$D$16,0)))))</f>
        <v>0</v>
      </c>
      <c r="F19" s="57">
        <f t="shared" si="3"/>
        <v>0</v>
      </c>
      <c r="G19" s="136"/>
      <c r="H19" s="10" t="b">
        <f>OR(AND(C19='Scoring Keys'!$D$4,E19='Scoring Keys'!$D$14),AND(C19='Scoring Keys'!$D$4,E19='Scoring Keys'!$D$16),AND(C19='Scoring Keys'!$D$4,E19='Scoring Keys'!$D$17))</f>
        <v>1</v>
      </c>
      <c r="I19" s="10" t="b">
        <f>NOT(D19='Scoring Keys'!$B$18)</f>
        <v>0</v>
      </c>
      <c r="J19" s="150">
        <f t="shared" si="1"/>
        <v>1</v>
      </c>
      <c r="K19" s="150">
        <f t="shared" si="4"/>
        <v>0</v>
      </c>
    </row>
    <row r="20" spans="1:11" ht="30" customHeight="1">
      <c r="A20" s="102" t="s">
        <v>239</v>
      </c>
      <c r="B20" s="137" t="s">
        <v>1714</v>
      </c>
      <c r="C20" s="57">
        <f>IF(B20='Scoring Keys'!$B$4,'Scoring Keys'!$D$4,IF(B20='Scoring Keys'!$B$5,'Scoring Keys'!$D$5,IF(B20='Scoring Keys'!$B$6,'Scoring Keys'!$D$6,IF(B20='Scoring Keys'!$B$7,'Scoring Keys'!$D$7,0))))</f>
        <v>0.3</v>
      </c>
      <c r="D20" s="127" t="s">
        <v>1766</v>
      </c>
      <c r="E20" s="57">
        <f>IF(D20='Scoring Keys'!$B$12,'Scoring Keys'!$D$12,IF(D20='Scoring Keys'!$B$13,'Scoring Keys'!$D$13,IF(D20='Scoring Keys'!$B$14,'Scoring Keys'!$D$14,IF(D20='Scoring Keys'!$B$15,'Scoring Keys'!$D$15,IF(D20='Scoring Keys'!$B$16,'Scoring Keys'!$D$16,0)))))</f>
        <v>0</v>
      </c>
      <c r="F20" s="57">
        <f t="shared" si="3"/>
        <v>0</v>
      </c>
      <c r="G20" s="136"/>
      <c r="H20" s="10" t="b">
        <f>OR(AND(C20='Scoring Keys'!$D$4,E20='Scoring Keys'!$D$14),AND(C20='Scoring Keys'!$D$4,E20='Scoring Keys'!$D$16),AND(C20='Scoring Keys'!$D$4,E20='Scoring Keys'!$D$17))</f>
        <v>0</v>
      </c>
      <c r="I20" s="10" t="b">
        <f>NOT(D20='Scoring Keys'!$B$18)</f>
        <v>0</v>
      </c>
      <c r="J20" s="150">
        <f t="shared" si="1"/>
        <v>1</v>
      </c>
      <c r="K20" s="150">
        <f t="shared" si="4"/>
        <v>0</v>
      </c>
    </row>
    <row r="21" spans="1:11" ht="30" customHeight="1">
      <c r="A21" s="11" t="s">
        <v>240</v>
      </c>
      <c r="B21" s="137" t="s">
        <v>1714</v>
      </c>
      <c r="C21" s="57">
        <f>IF(B21='Scoring Keys'!$B$4,'Scoring Keys'!$D$4,IF(B21='Scoring Keys'!$B$5,'Scoring Keys'!$D$5,IF(B21='Scoring Keys'!$B$6,'Scoring Keys'!$D$6,IF(B21='Scoring Keys'!$B$7,'Scoring Keys'!$D$7,0))))</f>
        <v>0.3</v>
      </c>
      <c r="D21" s="127" t="s">
        <v>1766</v>
      </c>
      <c r="E21" s="57">
        <f>IF(D21='Scoring Keys'!$B$12,'Scoring Keys'!$D$12,IF(D21='Scoring Keys'!$B$13,'Scoring Keys'!$D$13,IF(D21='Scoring Keys'!$B$14,'Scoring Keys'!$D$14,IF(D21='Scoring Keys'!$B$15,'Scoring Keys'!$D$15,IF(D21='Scoring Keys'!$B$16,'Scoring Keys'!$D$16,0)))))</f>
        <v>0</v>
      </c>
      <c r="F21" s="57">
        <f t="shared" si="3"/>
        <v>0</v>
      </c>
      <c r="G21" s="136"/>
      <c r="H21" s="10" t="b">
        <f>OR(AND(C21='Scoring Keys'!$D$4,E21='Scoring Keys'!$D$14),AND(C21='Scoring Keys'!$D$4,E21='Scoring Keys'!$D$16),AND(C21='Scoring Keys'!$D$4,E21='Scoring Keys'!$D$17))</f>
        <v>0</v>
      </c>
      <c r="I21" s="10" t="b">
        <f>NOT(D21='Scoring Keys'!$B$18)</f>
        <v>0</v>
      </c>
      <c r="J21" s="150">
        <f t="shared" si="1"/>
        <v>1</v>
      </c>
      <c r="K21" s="150">
        <f t="shared" si="4"/>
        <v>0</v>
      </c>
    </row>
    <row r="22" spans="1:11" ht="30" customHeight="1">
      <c r="A22" s="11" t="s">
        <v>241</v>
      </c>
      <c r="B22" s="137" t="s">
        <v>1714</v>
      </c>
      <c r="C22" s="57">
        <f>IF(B22='Scoring Keys'!$B$4,'Scoring Keys'!$D$4,IF(B22='Scoring Keys'!$B$5,'Scoring Keys'!$D$5,IF(B22='Scoring Keys'!$B$6,'Scoring Keys'!$D$6,IF(B22='Scoring Keys'!$B$7,'Scoring Keys'!$D$7,0))))</f>
        <v>0.3</v>
      </c>
      <c r="D22" s="127" t="s">
        <v>1766</v>
      </c>
      <c r="E22" s="57">
        <f>IF(D22='Scoring Keys'!$B$12,'Scoring Keys'!$D$12,IF(D22='Scoring Keys'!$B$13,'Scoring Keys'!$D$13,IF(D22='Scoring Keys'!$B$14,'Scoring Keys'!$D$14,IF(D22='Scoring Keys'!$B$15,'Scoring Keys'!$D$15,IF(D22='Scoring Keys'!$B$16,'Scoring Keys'!$D$16,0)))))</f>
        <v>0</v>
      </c>
      <c r="F22" s="57">
        <f t="shared" si="3"/>
        <v>0</v>
      </c>
      <c r="G22" s="136"/>
      <c r="H22" s="10" t="b">
        <f>OR(AND(C22='Scoring Keys'!$D$4,E22='Scoring Keys'!$D$14),AND(C22='Scoring Keys'!$D$4,E22='Scoring Keys'!$D$16),AND(C22='Scoring Keys'!$D$4,E22='Scoring Keys'!$D$17))</f>
        <v>0</v>
      </c>
      <c r="I22" s="10" t="b">
        <f>NOT(D22='Scoring Keys'!$B$18)</f>
        <v>0</v>
      </c>
      <c r="J22" s="150">
        <f t="shared" si="1"/>
        <v>1</v>
      </c>
      <c r="K22" s="150">
        <f t="shared" si="4"/>
        <v>0</v>
      </c>
    </row>
    <row r="23" spans="1:11" ht="30" customHeight="1">
      <c r="A23" s="11" t="s">
        <v>242</v>
      </c>
      <c r="B23" s="137" t="s">
        <v>1714</v>
      </c>
      <c r="C23" s="57">
        <f>IF(B23='Scoring Keys'!$B$4,'Scoring Keys'!$D$4,IF(B23='Scoring Keys'!$B$5,'Scoring Keys'!$D$5,IF(B23='Scoring Keys'!$B$6,'Scoring Keys'!$D$6,IF(B23='Scoring Keys'!$B$7,'Scoring Keys'!$D$7,0))))</f>
        <v>0.3</v>
      </c>
      <c r="D23" s="127" t="s">
        <v>1766</v>
      </c>
      <c r="E23" s="57">
        <f>IF(D23='Scoring Keys'!$B$12,'Scoring Keys'!$D$12,IF(D23='Scoring Keys'!$B$13,'Scoring Keys'!$D$13,IF(D23='Scoring Keys'!$B$14,'Scoring Keys'!$D$14,IF(D23='Scoring Keys'!$B$15,'Scoring Keys'!$D$15,IF(D23='Scoring Keys'!$B$16,'Scoring Keys'!$D$16,0)))))</f>
        <v>0</v>
      </c>
      <c r="F23" s="57">
        <f t="shared" si="3"/>
        <v>0</v>
      </c>
      <c r="G23" s="136"/>
      <c r="H23" s="10" t="b">
        <f>OR(AND(C23='Scoring Keys'!$D$4,E23='Scoring Keys'!$D$14),AND(C23='Scoring Keys'!$D$4,E23='Scoring Keys'!$D$16),AND(C23='Scoring Keys'!$D$4,E23='Scoring Keys'!$D$17))</f>
        <v>0</v>
      </c>
      <c r="I23" s="10" t="b">
        <f>NOT(D23='Scoring Keys'!$B$18)</f>
        <v>0</v>
      </c>
      <c r="J23" s="150">
        <f t="shared" si="1"/>
        <v>1</v>
      </c>
      <c r="K23" s="150">
        <f t="shared" si="4"/>
        <v>0</v>
      </c>
    </row>
    <row r="24" spans="1:11" ht="30" customHeight="1">
      <c r="A24" s="102" t="s">
        <v>243</v>
      </c>
      <c r="B24" s="137" t="s">
        <v>1714</v>
      </c>
      <c r="C24" s="57">
        <f>IF(B24='Scoring Keys'!$B$4,'Scoring Keys'!$D$4,IF(B24='Scoring Keys'!$B$5,'Scoring Keys'!$D$5,IF(B24='Scoring Keys'!$B$6,'Scoring Keys'!$D$6,IF(B24='Scoring Keys'!$B$7,'Scoring Keys'!$D$7,0))))</f>
        <v>0.3</v>
      </c>
      <c r="D24" s="127" t="s">
        <v>1766</v>
      </c>
      <c r="E24" s="57">
        <f>IF(D24='Scoring Keys'!$B$12,'Scoring Keys'!$D$12,IF(D24='Scoring Keys'!$B$13,'Scoring Keys'!$D$13,IF(D24='Scoring Keys'!$B$14,'Scoring Keys'!$D$14,IF(D24='Scoring Keys'!$B$15,'Scoring Keys'!$D$15,IF(D24='Scoring Keys'!$B$16,'Scoring Keys'!$D$16,0)))))</f>
        <v>0</v>
      </c>
      <c r="F24" s="57">
        <f t="shared" si="3"/>
        <v>0</v>
      </c>
      <c r="G24" s="136"/>
      <c r="H24" s="10" t="b">
        <f>OR(AND(C24='Scoring Keys'!$D$4,E24='Scoring Keys'!$D$14),AND(C24='Scoring Keys'!$D$4,E24='Scoring Keys'!$D$16),AND(C24='Scoring Keys'!$D$4,E24='Scoring Keys'!$D$17))</f>
        <v>0</v>
      </c>
      <c r="I24" s="10" t="b">
        <f>NOT(D24='Scoring Keys'!$B$18)</f>
        <v>0</v>
      </c>
      <c r="J24" s="150">
        <f t="shared" si="1"/>
        <v>1</v>
      </c>
      <c r="K24" s="150">
        <f t="shared" si="4"/>
        <v>0</v>
      </c>
    </row>
    <row r="25" spans="1:11" ht="30" customHeight="1">
      <c r="A25" s="11" t="s">
        <v>244</v>
      </c>
      <c r="B25" s="137" t="s">
        <v>1711</v>
      </c>
      <c r="C25" s="57">
        <f>IF(B25='Scoring Keys'!$B$4,'Scoring Keys'!$D$4,IF(B25='Scoring Keys'!$B$5,'Scoring Keys'!$D$5,IF(B25='Scoring Keys'!$B$6,'Scoring Keys'!$D$6,IF(B25='Scoring Keys'!$B$7,'Scoring Keys'!$D$7,0))))</f>
        <v>0.65</v>
      </c>
      <c r="D25" s="127" t="s">
        <v>1766</v>
      </c>
      <c r="E25" s="57">
        <f>IF(D25='Scoring Keys'!$B$12,'Scoring Keys'!$D$12,IF(D25='Scoring Keys'!$B$13,'Scoring Keys'!$D$13,IF(D25='Scoring Keys'!$B$14,'Scoring Keys'!$D$14,IF(D25='Scoring Keys'!$B$15,'Scoring Keys'!$D$15,IF(D25='Scoring Keys'!$B$16,'Scoring Keys'!$D$16,0)))))</f>
        <v>0</v>
      </c>
      <c r="F25" s="57">
        <f t="shared" si="3"/>
        <v>0</v>
      </c>
      <c r="G25" s="136"/>
      <c r="H25" s="10" t="b">
        <f>OR(AND(C25='Scoring Keys'!$D$4,E25='Scoring Keys'!$D$14),AND(C25='Scoring Keys'!$D$4,E25='Scoring Keys'!$D$16),AND(C25='Scoring Keys'!$D$4,E25='Scoring Keys'!$D$17))</f>
        <v>0</v>
      </c>
      <c r="I25" s="10" t="b">
        <f>NOT(D25='Scoring Keys'!$B$18)</f>
        <v>0</v>
      </c>
      <c r="J25" s="150">
        <f t="shared" si="1"/>
        <v>1</v>
      </c>
      <c r="K25" s="150">
        <f t="shared" si="4"/>
        <v>0</v>
      </c>
    </row>
    <row r="26" spans="1:11" ht="30" customHeight="1">
      <c r="A26" s="14" t="s">
        <v>245</v>
      </c>
      <c r="B26" s="137" t="s">
        <v>600</v>
      </c>
      <c r="C26" s="57">
        <f>IF(B26='Scoring Keys'!$B$4,'Scoring Keys'!$D$4,IF(B26='Scoring Keys'!$B$5,'Scoring Keys'!$D$5,IF(B26='Scoring Keys'!$B$6,'Scoring Keys'!$D$6,IF(B26='Scoring Keys'!$B$7,'Scoring Keys'!$D$7,0))))</f>
        <v>1</v>
      </c>
      <c r="D26" s="127" t="s">
        <v>1766</v>
      </c>
      <c r="E26" s="57">
        <f>IF(D26='Scoring Keys'!$B$12,'Scoring Keys'!$D$12,IF(D26='Scoring Keys'!$B$13,'Scoring Keys'!$D$13,IF(D26='Scoring Keys'!$B$14,'Scoring Keys'!$D$14,IF(D26='Scoring Keys'!$B$15,'Scoring Keys'!$D$15,IF(D26='Scoring Keys'!$B$16,'Scoring Keys'!$D$16,0)))))</f>
        <v>0</v>
      </c>
      <c r="F26" s="57">
        <f t="shared" si="3"/>
        <v>0</v>
      </c>
      <c r="G26" s="136"/>
      <c r="H26" s="10" t="b">
        <f>OR(AND(C26='Scoring Keys'!$D$4,E26='Scoring Keys'!$D$14),AND(C26='Scoring Keys'!$D$4,E26='Scoring Keys'!$D$16),AND(C26='Scoring Keys'!$D$4,E26='Scoring Keys'!$D$17))</f>
        <v>1</v>
      </c>
      <c r="I26" s="10" t="b">
        <f>NOT(D26='Scoring Keys'!$B$18)</f>
        <v>0</v>
      </c>
      <c r="J26" s="150">
        <f t="shared" si="1"/>
        <v>1</v>
      </c>
      <c r="K26" s="150">
        <f t="shared" si="4"/>
        <v>0</v>
      </c>
    </row>
    <row r="27" spans="1:11" ht="30" customHeight="1">
      <c r="A27" s="14" t="s">
        <v>246</v>
      </c>
      <c r="B27" s="137" t="s">
        <v>600</v>
      </c>
      <c r="C27" s="57">
        <f>IF(B27='Scoring Keys'!$B$4,'Scoring Keys'!$D$4,IF(B27='Scoring Keys'!$B$5,'Scoring Keys'!$D$5,IF(B27='Scoring Keys'!$B$6,'Scoring Keys'!$D$6,IF(B27='Scoring Keys'!$B$7,'Scoring Keys'!$D$7,0))))</f>
        <v>1</v>
      </c>
      <c r="D27" s="127" t="s">
        <v>1766</v>
      </c>
      <c r="E27" s="57">
        <f>IF(D27='Scoring Keys'!$B$12,'Scoring Keys'!$D$12,IF(D27='Scoring Keys'!$B$13,'Scoring Keys'!$D$13,IF(D27='Scoring Keys'!$B$14,'Scoring Keys'!$D$14,IF(D27='Scoring Keys'!$B$15,'Scoring Keys'!$D$15,IF(D27='Scoring Keys'!$B$16,'Scoring Keys'!$D$16,0)))))</f>
        <v>0</v>
      </c>
      <c r="F27" s="57">
        <f t="shared" si="3"/>
        <v>0</v>
      </c>
      <c r="G27" s="136"/>
      <c r="H27" s="10" t="b">
        <f>OR(AND(C27='Scoring Keys'!$D$4,E27='Scoring Keys'!$D$14),AND(C27='Scoring Keys'!$D$4,E27='Scoring Keys'!$D$16),AND(C27='Scoring Keys'!$D$4,E27='Scoring Keys'!$D$17))</f>
        <v>1</v>
      </c>
      <c r="I27" s="10" t="b">
        <f>NOT(D27='Scoring Keys'!$B$18)</f>
        <v>0</v>
      </c>
      <c r="J27" s="150">
        <f t="shared" si="1"/>
        <v>1</v>
      </c>
      <c r="K27" s="150">
        <f t="shared" si="4"/>
        <v>0</v>
      </c>
    </row>
    <row r="28" spans="1:11" ht="30" customHeight="1">
      <c r="A28" s="14" t="s">
        <v>247</v>
      </c>
      <c r="B28" s="304"/>
      <c r="C28" s="305"/>
      <c r="D28" s="305"/>
      <c r="E28" s="305"/>
      <c r="F28" s="305"/>
      <c r="G28" s="306"/>
    </row>
    <row r="29" spans="1:11" ht="30" customHeight="1">
      <c r="A29" s="11" t="s">
        <v>248</v>
      </c>
      <c r="B29" s="137" t="s">
        <v>600</v>
      </c>
      <c r="C29" s="57">
        <f>IF(B29='Scoring Keys'!$B$4,'Scoring Keys'!$D$4,IF(B29='Scoring Keys'!$B$5,'Scoring Keys'!$D$5,IF(B29='Scoring Keys'!$B$6,'Scoring Keys'!$D$6,IF(B29='Scoring Keys'!$B$7,'Scoring Keys'!$D$7,0))))</f>
        <v>1</v>
      </c>
      <c r="D29" s="127" t="s">
        <v>1766</v>
      </c>
      <c r="E29" s="57">
        <f>IF(D29='Scoring Keys'!$B$12,'Scoring Keys'!$D$12,IF(D29='Scoring Keys'!$B$13,'Scoring Keys'!$D$13,IF(D29='Scoring Keys'!$B$14,'Scoring Keys'!$D$14,IF(D29='Scoring Keys'!$B$15,'Scoring Keys'!$D$15,IF(D29='Scoring Keys'!$B$16,'Scoring Keys'!$D$16,0)))))</f>
        <v>0</v>
      </c>
      <c r="F29" s="57">
        <f t="shared" ref="F29:F34" si="5">C29*E29</f>
        <v>0</v>
      </c>
      <c r="G29" s="136"/>
      <c r="H29" s="10" t="b">
        <f>OR(AND(C29='Scoring Keys'!$D$4,E29='Scoring Keys'!$D$14),AND(C29='Scoring Keys'!$D$4,E29='Scoring Keys'!$D$16),AND(C29='Scoring Keys'!$D$4,E29='Scoring Keys'!$D$17))</f>
        <v>1</v>
      </c>
      <c r="I29" s="10" t="b">
        <f>NOT(D29='Scoring Keys'!$B$18)</f>
        <v>0</v>
      </c>
      <c r="J29" s="150">
        <f t="shared" si="1"/>
        <v>1</v>
      </c>
      <c r="K29" s="150">
        <f t="shared" ref="K29:K34" si="6">IF(AND(H29,(I29)),1,0)</f>
        <v>0</v>
      </c>
    </row>
    <row r="30" spans="1:11" ht="30" customHeight="1">
      <c r="A30" s="11" t="s">
        <v>249</v>
      </c>
      <c r="B30" s="137" t="s">
        <v>600</v>
      </c>
      <c r="C30" s="57">
        <f>IF(B30='Scoring Keys'!$B$4,'Scoring Keys'!$D$4,IF(B30='Scoring Keys'!$B$5,'Scoring Keys'!$D$5,IF(B30='Scoring Keys'!$B$6,'Scoring Keys'!$D$6,IF(B30='Scoring Keys'!$B$7,'Scoring Keys'!$D$7,0))))</f>
        <v>1</v>
      </c>
      <c r="D30" s="127" t="s">
        <v>1766</v>
      </c>
      <c r="E30" s="57">
        <f>IF(D30='Scoring Keys'!$B$12,'Scoring Keys'!$D$12,IF(D30='Scoring Keys'!$B$13,'Scoring Keys'!$D$13,IF(D30='Scoring Keys'!$B$14,'Scoring Keys'!$D$14,IF(D30='Scoring Keys'!$B$15,'Scoring Keys'!$D$15,IF(D30='Scoring Keys'!$B$16,'Scoring Keys'!$D$16,0)))))</f>
        <v>0</v>
      </c>
      <c r="F30" s="57">
        <f t="shared" si="5"/>
        <v>0</v>
      </c>
      <c r="G30" s="136"/>
      <c r="H30" s="10" t="b">
        <f>OR(AND(C30='Scoring Keys'!$D$4,E30='Scoring Keys'!$D$14),AND(C30='Scoring Keys'!$D$4,E30='Scoring Keys'!$D$16),AND(C30='Scoring Keys'!$D$4,E30='Scoring Keys'!$D$17))</f>
        <v>1</v>
      </c>
      <c r="I30" s="10" t="b">
        <f>NOT(D30='Scoring Keys'!$B$18)</f>
        <v>0</v>
      </c>
      <c r="J30" s="150">
        <f t="shared" si="1"/>
        <v>1</v>
      </c>
      <c r="K30" s="150">
        <f t="shared" si="6"/>
        <v>0</v>
      </c>
    </row>
    <row r="31" spans="1:11" ht="30" customHeight="1">
      <c r="A31" s="11" t="s">
        <v>250</v>
      </c>
      <c r="B31" s="137" t="s">
        <v>600</v>
      </c>
      <c r="C31" s="57">
        <f>IF(B31='Scoring Keys'!$B$4,'Scoring Keys'!$D$4,IF(B31='Scoring Keys'!$B$5,'Scoring Keys'!$D$5,IF(B31='Scoring Keys'!$B$6,'Scoring Keys'!$D$6,IF(B31='Scoring Keys'!$B$7,'Scoring Keys'!$D$7,0))))</f>
        <v>1</v>
      </c>
      <c r="D31" s="127" t="s">
        <v>1766</v>
      </c>
      <c r="E31" s="57">
        <f>IF(D31='Scoring Keys'!$B$12,'Scoring Keys'!$D$12,IF(D31='Scoring Keys'!$B$13,'Scoring Keys'!$D$13,IF(D31='Scoring Keys'!$B$14,'Scoring Keys'!$D$14,IF(D31='Scoring Keys'!$B$15,'Scoring Keys'!$D$15,IF(D31='Scoring Keys'!$B$16,'Scoring Keys'!$D$16,0)))))</f>
        <v>0</v>
      </c>
      <c r="F31" s="57">
        <f t="shared" si="5"/>
        <v>0</v>
      </c>
      <c r="G31" s="136"/>
      <c r="H31" s="10" t="b">
        <f>OR(AND(C31='Scoring Keys'!$D$4,E31='Scoring Keys'!$D$14),AND(C31='Scoring Keys'!$D$4,E31='Scoring Keys'!$D$16),AND(C31='Scoring Keys'!$D$4,E31='Scoring Keys'!$D$17))</f>
        <v>1</v>
      </c>
      <c r="I31" s="10" t="b">
        <f>NOT(D31='Scoring Keys'!$B$18)</f>
        <v>0</v>
      </c>
      <c r="J31" s="150">
        <f t="shared" si="1"/>
        <v>1</v>
      </c>
      <c r="K31" s="150">
        <f t="shared" si="6"/>
        <v>0</v>
      </c>
    </row>
    <row r="32" spans="1:11" ht="30" customHeight="1">
      <c r="A32" s="11" t="s">
        <v>251</v>
      </c>
      <c r="B32" s="137" t="s">
        <v>1714</v>
      </c>
      <c r="C32" s="57">
        <f>IF(B32='Scoring Keys'!$B$4,'Scoring Keys'!$D$4,IF(B32='Scoring Keys'!$B$5,'Scoring Keys'!$D$5,IF(B32='Scoring Keys'!$B$6,'Scoring Keys'!$D$6,IF(B32='Scoring Keys'!$B$7,'Scoring Keys'!$D$7,0))))</f>
        <v>0.3</v>
      </c>
      <c r="D32" s="127" t="s">
        <v>1766</v>
      </c>
      <c r="E32" s="57">
        <f>IF(D32='Scoring Keys'!$B$12,'Scoring Keys'!$D$12,IF(D32='Scoring Keys'!$B$13,'Scoring Keys'!$D$13,IF(D32='Scoring Keys'!$B$14,'Scoring Keys'!$D$14,IF(D32='Scoring Keys'!$B$15,'Scoring Keys'!$D$15,IF(D32='Scoring Keys'!$B$16,'Scoring Keys'!$D$16,0)))))</f>
        <v>0</v>
      </c>
      <c r="F32" s="57">
        <f t="shared" si="5"/>
        <v>0</v>
      </c>
      <c r="G32" s="136"/>
      <c r="H32" s="10" t="b">
        <f>OR(AND(C32='Scoring Keys'!$D$4,E32='Scoring Keys'!$D$14),AND(C32='Scoring Keys'!$D$4,E32='Scoring Keys'!$D$16),AND(C32='Scoring Keys'!$D$4,E32='Scoring Keys'!$D$17))</f>
        <v>0</v>
      </c>
      <c r="I32" s="10" t="b">
        <f>NOT(D32='Scoring Keys'!$B$18)</f>
        <v>0</v>
      </c>
      <c r="J32" s="150">
        <f t="shared" si="1"/>
        <v>1</v>
      </c>
      <c r="K32" s="150">
        <f t="shared" si="6"/>
        <v>0</v>
      </c>
    </row>
    <row r="33" spans="1:11" ht="30" customHeight="1">
      <c r="A33" s="11" t="s">
        <v>252</v>
      </c>
      <c r="B33" s="137" t="s">
        <v>600</v>
      </c>
      <c r="C33" s="57">
        <f>IF(B33='Scoring Keys'!$B$4,'Scoring Keys'!$D$4,IF(B33='Scoring Keys'!$B$5,'Scoring Keys'!$D$5,IF(B33='Scoring Keys'!$B$6,'Scoring Keys'!$D$6,IF(B33='Scoring Keys'!$B$7,'Scoring Keys'!$D$7,0))))</f>
        <v>1</v>
      </c>
      <c r="D33" s="127" t="s">
        <v>1766</v>
      </c>
      <c r="E33" s="57">
        <f>IF(D33='Scoring Keys'!$B$12,'Scoring Keys'!$D$12,IF(D33='Scoring Keys'!$B$13,'Scoring Keys'!$D$13,IF(D33='Scoring Keys'!$B$14,'Scoring Keys'!$D$14,IF(D33='Scoring Keys'!$B$15,'Scoring Keys'!$D$15,IF(D33='Scoring Keys'!$B$16,'Scoring Keys'!$D$16,0)))))</f>
        <v>0</v>
      </c>
      <c r="F33" s="57">
        <f t="shared" si="5"/>
        <v>0</v>
      </c>
      <c r="G33" s="136"/>
      <c r="H33" s="10" t="b">
        <f>OR(AND(C33='Scoring Keys'!$D$4,E33='Scoring Keys'!$D$14),AND(C33='Scoring Keys'!$D$4,E33='Scoring Keys'!$D$16),AND(C33='Scoring Keys'!$D$4,E33='Scoring Keys'!$D$17))</f>
        <v>1</v>
      </c>
      <c r="I33" s="10" t="b">
        <f>NOT(D33='Scoring Keys'!$B$18)</f>
        <v>0</v>
      </c>
      <c r="J33" s="150">
        <f t="shared" si="1"/>
        <v>1</v>
      </c>
      <c r="K33" s="150">
        <f t="shared" si="6"/>
        <v>0</v>
      </c>
    </row>
    <row r="34" spans="1:11" ht="30" customHeight="1">
      <c r="A34" s="11" t="s">
        <v>253</v>
      </c>
      <c r="B34" s="137" t="s">
        <v>1714</v>
      </c>
      <c r="C34" s="57">
        <f>IF(B34='Scoring Keys'!$B$4,'Scoring Keys'!$D$4,IF(B34='Scoring Keys'!$B$5,'Scoring Keys'!$D$5,IF(B34='Scoring Keys'!$B$6,'Scoring Keys'!$D$6,IF(B34='Scoring Keys'!$B$7,'Scoring Keys'!$D$7,0))))</f>
        <v>0.3</v>
      </c>
      <c r="D34" s="127" t="s">
        <v>1766</v>
      </c>
      <c r="E34" s="57">
        <f>IF(D34='Scoring Keys'!$B$12,'Scoring Keys'!$D$12,IF(D34='Scoring Keys'!$B$13,'Scoring Keys'!$D$13,IF(D34='Scoring Keys'!$B$14,'Scoring Keys'!$D$14,IF(D34='Scoring Keys'!$B$15,'Scoring Keys'!$D$15,IF(D34='Scoring Keys'!$B$16,'Scoring Keys'!$D$16,0)))))</f>
        <v>0</v>
      </c>
      <c r="F34" s="57">
        <f t="shared" si="5"/>
        <v>0</v>
      </c>
      <c r="G34" s="136"/>
      <c r="H34" s="10" t="b">
        <f>OR(AND(C34='Scoring Keys'!$D$4,E34='Scoring Keys'!$D$14),AND(C34='Scoring Keys'!$D$4,E34='Scoring Keys'!$D$16),AND(C34='Scoring Keys'!$D$4,E34='Scoring Keys'!$D$17))</f>
        <v>0</v>
      </c>
      <c r="I34" s="10" t="b">
        <f>NOT(D34='Scoring Keys'!$B$18)</f>
        <v>0</v>
      </c>
      <c r="J34" s="150">
        <f t="shared" si="1"/>
        <v>1</v>
      </c>
      <c r="K34" s="150">
        <f t="shared" si="6"/>
        <v>0</v>
      </c>
    </row>
    <row r="35" spans="1:11" ht="30" customHeight="1">
      <c r="A35" s="14" t="s">
        <v>254</v>
      </c>
      <c r="B35" s="304"/>
      <c r="C35" s="305"/>
      <c r="D35" s="305"/>
      <c r="E35" s="305"/>
      <c r="F35" s="305"/>
      <c r="G35" s="306"/>
    </row>
    <row r="36" spans="1:11" ht="30" customHeight="1">
      <c r="A36" s="11" t="s">
        <v>255</v>
      </c>
      <c r="B36" s="137" t="s">
        <v>600</v>
      </c>
      <c r="C36" s="57">
        <f>IF(B36='Scoring Keys'!$B$4,'Scoring Keys'!$D$4,IF(B36='Scoring Keys'!$B$5,'Scoring Keys'!$D$5,IF(B36='Scoring Keys'!$B$6,'Scoring Keys'!$D$6,IF(B36='Scoring Keys'!$B$7,'Scoring Keys'!$D$7,0))))</f>
        <v>1</v>
      </c>
      <c r="D36" s="127" t="s">
        <v>1766</v>
      </c>
      <c r="E36" s="57">
        <f>IF(D36='Scoring Keys'!$B$12,'Scoring Keys'!$D$12,IF(D36='Scoring Keys'!$B$13,'Scoring Keys'!$D$13,IF(D36='Scoring Keys'!$B$14,'Scoring Keys'!$D$14,IF(D36='Scoring Keys'!$B$15,'Scoring Keys'!$D$15,IF(D36='Scoring Keys'!$B$16,'Scoring Keys'!$D$16,0)))))</f>
        <v>0</v>
      </c>
      <c r="F36" s="57">
        <f t="shared" ref="F36:F41" si="7">C36*E36</f>
        <v>0</v>
      </c>
      <c r="G36" s="136"/>
      <c r="H36" s="10" t="b">
        <f>OR(AND(C36='Scoring Keys'!$D$4,E36='Scoring Keys'!$D$14),AND(C36='Scoring Keys'!$D$4,E36='Scoring Keys'!$D$16),AND(C36='Scoring Keys'!$D$4,E36='Scoring Keys'!$D$17))</f>
        <v>1</v>
      </c>
      <c r="I36" s="10" t="b">
        <f>NOT(D36='Scoring Keys'!$B$18)</f>
        <v>0</v>
      </c>
      <c r="J36" s="150">
        <f t="shared" si="1"/>
        <v>1</v>
      </c>
      <c r="K36" s="150">
        <f t="shared" ref="K36:K41" si="8">IF(AND(H36,(I36)),1,0)</f>
        <v>0</v>
      </c>
    </row>
    <row r="37" spans="1:11" ht="30" customHeight="1">
      <c r="A37" s="11" t="s">
        <v>256</v>
      </c>
      <c r="B37" s="137" t="s">
        <v>600</v>
      </c>
      <c r="C37" s="57">
        <f>IF(B37='Scoring Keys'!$B$4,'Scoring Keys'!$D$4,IF(B37='Scoring Keys'!$B$5,'Scoring Keys'!$D$5,IF(B37='Scoring Keys'!$B$6,'Scoring Keys'!$D$6,IF(B37='Scoring Keys'!$B$7,'Scoring Keys'!$D$7,0))))</f>
        <v>1</v>
      </c>
      <c r="D37" s="127" t="s">
        <v>1766</v>
      </c>
      <c r="E37" s="57">
        <f>IF(D37='Scoring Keys'!$B$12,'Scoring Keys'!$D$12,IF(D37='Scoring Keys'!$B$13,'Scoring Keys'!$D$13,IF(D37='Scoring Keys'!$B$14,'Scoring Keys'!$D$14,IF(D37='Scoring Keys'!$B$15,'Scoring Keys'!$D$15,IF(D37='Scoring Keys'!$B$16,'Scoring Keys'!$D$16,0)))))</f>
        <v>0</v>
      </c>
      <c r="F37" s="57">
        <f t="shared" si="7"/>
        <v>0</v>
      </c>
      <c r="G37" s="136"/>
      <c r="H37" s="10" t="b">
        <f>OR(AND(C37='Scoring Keys'!$D$4,E37='Scoring Keys'!$D$14),AND(C37='Scoring Keys'!$D$4,E37='Scoring Keys'!$D$16),AND(C37='Scoring Keys'!$D$4,E37='Scoring Keys'!$D$17))</f>
        <v>1</v>
      </c>
      <c r="I37" s="10" t="b">
        <f>NOT(D37='Scoring Keys'!$B$18)</f>
        <v>0</v>
      </c>
      <c r="J37" s="150">
        <f t="shared" si="1"/>
        <v>1</v>
      </c>
      <c r="K37" s="150">
        <f t="shared" si="8"/>
        <v>0</v>
      </c>
    </row>
    <row r="38" spans="1:11" ht="30" customHeight="1">
      <c r="A38" s="11" t="s">
        <v>257</v>
      </c>
      <c r="B38" s="137" t="s">
        <v>600</v>
      </c>
      <c r="C38" s="57">
        <f>IF(B38='Scoring Keys'!$B$4,'Scoring Keys'!$D$4,IF(B38='Scoring Keys'!$B$5,'Scoring Keys'!$D$5,IF(B38='Scoring Keys'!$B$6,'Scoring Keys'!$D$6,IF(B38='Scoring Keys'!$B$7,'Scoring Keys'!$D$7,0))))</f>
        <v>1</v>
      </c>
      <c r="D38" s="127" t="s">
        <v>1766</v>
      </c>
      <c r="E38" s="57">
        <f>IF(D38='Scoring Keys'!$B$12,'Scoring Keys'!$D$12,IF(D38='Scoring Keys'!$B$13,'Scoring Keys'!$D$13,IF(D38='Scoring Keys'!$B$14,'Scoring Keys'!$D$14,IF(D38='Scoring Keys'!$B$15,'Scoring Keys'!$D$15,IF(D38='Scoring Keys'!$B$16,'Scoring Keys'!$D$16,0)))))</f>
        <v>0</v>
      </c>
      <c r="F38" s="57">
        <f t="shared" si="7"/>
        <v>0</v>
      </c>
      <c r="G38" s="136"/>
      <c r="H38" s="10" t="b">
        <f>OR(AND(C38='Scoring Keys'!$D$4,E38='Scoring Keys'!$D$14),AND(C38='Scoring Keys'!$D$4,E38='Scoring Keys'!$D$16),AND(C38='Scoring Keys'!$D$4,E38='Scoring Keys'!$D$17))</f>
        <v>1</v>
      </c>
      <c r="I38" s="10" t="b">
        <f>NOT(D38='Scoring Keys'!$B$18)</f>
        <v>0</v>
      </c>
      <c r="J38" s="150">
        <f t="shared" si="1"/>
        <v>1</v>
      </c>
      <c r="K38" s="150">
        <f t="shared" si="8"/>
        <v>0</v>
      </c>
    </row>
    <row r="39" spans="1:11" ht="30" customHeight="1">
      <c r="A39" s="11" t="s">
        <v>258</v>
      </c>
      <c r="B39" s="137" t="s">
        <v>1713</v>
      </c>
      <c r="C39" s="57">
        <f>IF(B39='Scoring Keys'!$B$4,'Scoring Keys'!$D$4,IF(B39='Scoring Keys'!$B$5,'Scoring Keys'!$D$5,IF(B39='Scoring Keys'!$B$6,'Scoring Keys'!$D$6,IF(B39='Scoring Keys'!$B$7,'Scoring Keys'!$D$7,0))))</f>
        <v>0.9</v>
      </c>
      <c r="D39" s="127" t="s">
        <v>1766</v>
      </c>
      <c r="E39" s="57">
        <f>IF(D39='Scoring Keys'!$B$12,'Scoring Keys'!$D$12,IF(D39='Scoring Keys'!$B$13,'Scoring Keys'!$D$13,IF(D39='Scoring Keys'!$B$14,'Scoring Keys'!$D$14,IF(D39='Scoring Keys'!$B$15,'Scoring Keys'!$D$15,IF(D39='Scoring Keys'!$B$16,'Scoring Keys'!$D$16,0)))))</f>
        <v>0</v>
      </c>
      <c r="F39" s="57">
        <f t="shared" si="7"/>
        <v>0</v>
      </c>
      <c r="G39" s="136"/>
      <c r="H39" s="10" t="b">
        <f>OR(AND(C39='Scoring Keys'!$D$4,E39='Scoring Keys'!$D$14),AND(C39='Scoring Keys'!$D$4,E39='Scoring Keys'!$D$16),AND(C39='Scoring Keys'!$D$4,E39='Scoring Keys'!$D$17))</f>
        <v>0</v>
      </c>
      <c r="I39" s="10" t="b">
        <f>NOT(D39='Scoring Keys'!$B$18)</f>
        <v>0</v>
      </c>
      <c r="J39" s="150">
        <f t="shared" si="1"/>
        <v>1</v>
      </c>
      <c r="K39" s="150">
        <f t="shared" si="8"/>
        <v>0</v>
      </c>
    </row>
    <row r="40" spans="1:11" ht="30" customHeight="1">
      <c r="A40" s="14" t="s">
        <v>259</v>
      </c>
      <c r="B40" s="137" t="s">
        <v>1713</v>
      </c>
      <c r="C40" s="57">
        <f>IF(B40='Scoring Keys'!$B$4,'Scoring Keys'!$D$4,IF(B40='Scoring Keys'!$B$5,'Scoring Keys'!$D$5,IF(B40='Scoring Keys'!$B$6,'Scoring Keys'!$D$6,IF(B40='Scoring Keys'!$B$7,'Scoring Keys'!$D$7,0))))</f>
        <v>0.9</v>
      </c>
      <c r="D40" s="127" t="s">
        <v>1766</v>
      </c>
      <c r="E40" s="57">
        <f>IF(D40='Scoring Keys'!$B$12,'Scoring Keys'!$D$12,IF(D40='Scoring Keys'!$B$13,'Scoring Keys'!$D$13,IF(D40='Scoring Keys'!$B$14,'Scoring Keys'!$D$14,IF(D40='Scoring Keys'!$B$15,'Scoring Keys'!$D$15,IF(D40='Scoring Keys'!$B$16,'Scoring Keys'!$D$16,0)))))</f>
        <v>0</v>
      </c>
      <c r="F40" s="57">
        <f t="shared" si="7"/>
        <v>0</v>
      </c>
      <c r="G40" s="136"/>
      <c r="H40" s="10" t="b">
        <f>OR(AND(C40='Scoring Keys'!$D$4,E40='Scoring Keys'!$D$14),AND(C40='Scoring Keys'!$D$4,E40='Scoring Keys'!$D$16),AND(C40='Scoring Keys'!$D$4,E40='Scoring Keys'!$D$17))</f>
        <v>0</v>
      </c>
      <c r="I40" s="10" t="b">
        <f>NOT(D40='Scoring Keys'!$B$18)</f>
        <v>0</v>
      </c>
      <c r="J40" s="150">
        <f t="shared" si="1"/>
        <v>1</v>
      </c>
      <c r="K40" s="150">
        <f t="shared" si="8"/>
        <v>0</v>
      </c>
    </row>
    <row r="41" spans="1:11" ht="30" customHeight="1">
      <c r="A41" s="14" t="s">
        <v>260</v>
      </c>
      <c r="B41" s="137" t="s">
        <v>1714</v>
      </c>
      <c r="C41" s="57">
        <f>IF(B41='Scoring Keys'!$B$4,'Scoring Keys'!$D$4,IF(B41='Scoring Keys'!$B$5,'Scoring Keys'!$D$5,IF(B41='Scoring Keys'!$B$6,'Scoring Keys'!$D$6,IF(B41='Scoring Keys'!$B$7,'Scoring Keys'!$D$7,0))))</f>
        <v>0.3</v>
      </c>
      <c r="D41" s="127" t="s">
        <v>1766</v>
      </c>
      <c r="E41" s="57">
        <f>IF(D41='Scoring Keys'!$B$12,'Scoring Keys'!$D$12,IF(D41='Scoring Keys'!$B$13,'Scoring Keys'!$D$13,IF(D41='Scoring Keys'!$B$14,'Scoring Keys'!$D$14,IF(D41='Scoring Keys'!$B$15,'Scoring Keys'!$D$15,IF(D41='Scoring Keys'!$B$16,'Scoring Keys'!$D$16,0)))))</f>
        <v>0</v>
      </c>
      <c r="F41" s="57">
        <f t="shared" si="7"/>
        <v>0</v>
      </c>
      <c r="G41" s="136"/>
      <c r="H41" s="10" t="b">
        <f>OR(AND(C41='Scoring Keys'!$D$4,E41='Scoring Keys'!$D$14),AND(C41='Scoring Keys'!$D$4,E41='Scoring Keys'!$D$16),AND(C41='Scoring Keys'!$D$4,E41='Scoring Keys'!$D$17))</f>
        <v>0</v>
      </c>
      <c r="I41" s="10" t="b">
        <f>NOT(D41='Scoring Keys'!$B$18)</f>
        <v>0</v>
      </c>
      <c r="J41" s="150">
        <f t="shared" si="1"/>
        <v>1</v>
      </c>
      <c r="K41" s="150">
        <f t="shared" si="8"/>
        <v>0</v>
      </c>
    </row>
    <row r="42" spans="1:11" ht="30" customHeight="1">
      <c r="A42" s="14" t="s">
        <v>261</v>
      </c>
      <c r="B42" s="304"/>
      <c r="C42" s="305"/>
      <c r="D42" s="305"/>
      <c r="E42" s="305"/>
      <c r="F42" s="305"/>
      <c r="G42" s="306"/>
    </row>
    <row r="43" spans="1:11" ht="30" customHeight="1">
      <c r="A43" s="11" t="s">
        <v>1742</v>
      </c>
      <c r="B43" s="137" t="s">
        <v>1713</v>
      </c>
      <c r="C43" s="57">
        <f>IF(B43='Scoring Keys'!$B$4,'Scoring Keys'!$D$4,IF(B43='Scoring Keys'!$B$5,'Scoring Keys'!$D$5,IF(B43='Scoring Keys'!$B$6,'Scoring Keys'!$D$6,IF(B43='Scoring Keys'!$B$7,'Scoring Keys'!$D$7,0))))</f>
        <v>0.9</v>
      </c>
      <c r="D43" s="127" t="s">
        <v>1766</v>
      </c>
      <c r="E43" s="57">
        <f>IF(D43='Scoring Keys'!$B$12,'Scoring Keys'!$D$12,IF(D43='Scoring Keys'!$B$13,'Scoring Keys'!$D$13,IF(D43='Scoring Keys'!$B$14,'Scoring Keys'!$D$14,IF(D43='Scoring Keys'!$B$15,'Scoring Keys'!$D$15,IF(D43='Scoring Keys'!$B$16,'Scoring Keys'!$D$16,0)))))</f>
        <v>0</v>
      </c>
      <c r="F43" s="57">
        <f t="shared" ref="F43:F61" si="9">C43*E43</f>
        <v>0</v>
      </c>
      <c r="G43" s="136"/>
      <c r="H43" s="10" t="b">
        <f>OR(AND(C43='Scoring Keys'!$D$4,E43='Scoring Keys'!$D$14),AND(C43='Scoring Keys'!$D$4,E43='Scoring Keys'!$D$16),AND(C43='Scoring Keys'!$D$4,E43='Scoring Keys'!$D$17))</f>
        <v>0</v>
      </c>
      <c r="I43" s="10" t="b">
        <f>NOT(D43='Scoring Keys'!$B$18)</f>
        <v>0</v>
      </c>
      <c r="J43" s="150">
        <f t="shared" si="1"/>
        <v>1</v>
      </c>
      <c r="K43" s="150">
        <f t="shared" ref="K43:K61" si="10">IF(AND(H43,(I43)),1,0)</f>
        <v>0</v>
      </c>
    </row>
    <row r="44" spans="1:11" ht="30" customHeight="1">
      <c r="A44" s="11" t="s">
        <v>262</v>
      </c>
      <c r="B44" s="137" t="s">
        <v>1714</v>
      </c>
      <c r="C44" s="57">
        <f>IF(B44='Scoring Keys'!$B$4,'Scoring Keys'!$D$4,IF(B44='Scoring Keys'!$B$5,'Scoring Keys'!$D$5,IF(B44='Scoring Keys'!$B$6,'Scoring Keys'!$D$6,IF(B44='Scoring Keys'!$B$7,'Scoring Keys'!$D$7,0))))</f>
        <v>0.3</v>
      </c>
      <c r="D44" s="127" t="s">
        <v>1766</v>
      </c>
      <c r="E44" s="57">
        <f>IF(D44='Scoring Keys'!$B$12,'Scoring Keys'!$D$12,IF(D44='Scoring Keys'!$B$13,'Scoring Keys'!$D$13,IF(D44='Scoring Keys'!$B$14,'Scoring Keys'!$D$14,IF(D44='Scoring Keys'!$B$15,'Scoring Keys'!$D$15,IF(D44='Scoring Keys'!$B$16,'Scoring Keys'!$D$16,0)))))</f>
        <v>0</v>
      </c>
      <c r="F44" s="57">
        <f t="shared" si="9"/>
        <v>0</v>
      </c>
      <c r="G44" s="136"/>
      <c r="H44" s="10" t="b">
        <f>OR(AND(C44='Scoring Keys'!$D$4,E44='Scoring Keys'!$D$14),AND(C44='Scoring Keys'!$D$4,E44='Scoring Keys'!$D$16),AND(C44='Scoring Keys'!$D$4,E44='Scoring Keys'!$D$17))</f>
        <v>0</v>
      </c>
      <c r="I44" s="10" t="b">
        <f>NOT(D44='Scoring Keys'!$B$18)</f>
        <v>0</v>
      </c>
      <c r="J44" s="150">
        <f t="shared" si="1"/>
        <v>1</v>
      </c>
      <c r="K44" s="150">
        <f t="shared" si="10"/>
        <v>0</v>
      </c>
    </row>
    <row r="45" spans="1:11" ht="30" customHeight="1">
      <c r="A45" s="11" t="s">
        <v>1712</v>
      </c>
      <c r="B45" s="137" t="s">
        <v>1713</v>
      </c>
      <c r="C45" s="57">
        <f>IF(B45='Scoring Keys'!$B$4,'Scoring Keys'!$D$4,IF(B45='Scoring Keys'!$B$5,'Scoring Keys'!$D$5,IF(B45='Scoring Keys'!$B$6,'Scoring Keys'!$D$6,IF(B45='Scoring Keys'!$B$7,'Scoring Keys'!$D$7,0))))</f>
        <v>0.9</v>
      </c>
      <c r="D45" s="127" t="s">
        <v>1766</v>
      </c>
      <c r="E45" s="57">
        <f>IF(D45='Scoring Keys'!$B$12,'Scoring Keys'!$D$12,IF(D45='Scoring Keys'!$B$13,'Scoring Keys'!$D$13,IF(D45='Scoring Keys'!$B$14,'Scoring Keys'!$D$14,IF(D45='Scoring Keys'!$B$15,'Scoring Keys'!$D$15,IF(D45='Scoring Keys'!$B$16,'Scoring Keys'!$D$16,0)))))</f>
        <v>0</v>
      </c>
      <c r="F45" s="57">
        <f t="shared" si="9"/>
        <v>0</v>
      </c>
      <c r="G45" s="136"/>
      <c r="H45" s="10" t="b">
        <f>OR(AND(C45='Scoring Keys'!$D$4,E45='Scoring Keys'!$D$14),AND(C45='Scoring Keys'!$D$4,E45='Scoring Keys'!$D$16),AND(C45='Scoring Keys'!$D$4,E45='Scoring Keys'!$D$17))</f>
        <v>0</v>
      </c>
      <c r="I45" s="10" t="b">
        <f>NOT(D45='Scoring Keys'!$B$18)</f>
        <v>0</v>
      </c>
      <c r="J45" s="150">
        <f t="shared" si="1"/>
        <v>1</v>
      </c>
      <c r="K45" s="150">
        <f t="shared" si="10"/>
        <v>0</v>
      </c>
    </row>
    <row r="46" spans="1:11" ht="30" customHeight="1">
      <c r="A46" s="11" t="s">
        <v>263</v>
      </c>
      <c r="B46" s="137" t="s">
        <v>1714</v>
      </c>
      <c r="C46" s="57">
        <f>IF(B46='Scoring Keys'!$B$4,'Scoring Keys'!$D$4,IF(B46='Scoring Keys'!$B$5,'Scoring Keys'!$D$5,IF(B46='Scoring Keys'!$B$6,'Scoring Keys'!$D$6,IF(B46='Scoring Keys'!$B$7,'Scoring Keys'!$D$7,0))))</f>
        <v>0.3</v>
      </c>
      <c r="D46" s="127" t="s">
        <v>1766</v>
      </c>
      <c r="E46" s="57">
        <f>IF(D46='Scoring Keys'!$B$12,'Scoring Keys'!$D$12,IF(D46='Scoring Keys'!$B$13,'Scoring Keys'!$D$13,IF(D46='Scoring Keys'!$B$14,'Scoring Keys'!$D$14,IF(D46='Scoring Keys'!$B$15,'Scoring Keys'!$D$15,IF(D46='Scoring Keys'!$B$16,'Scoring Keys'!$D$16,0)))))</f>
        <v>0</v>
      </c>
      <c r="F46" s="57">
        <f t="shared" si="9"/>
        <v>0</v>
      </c>
      <c r="G46" s="136"/>
      <c r="H46" s="10" t="b">
        <f>OR(AND(C46='Scoring Keys'!$D$4,E46='Scoring Keys'!$D$14),AND(C46='Scoring Keys'!$D$4,E46='Scoring Keys'!$D$16),AND(C46='Scoring Keys'!$D$4,E46='Scoring Keys'!$D$17))</f>
        <v>0</v>
      </c>
      <c r="I46" s="10" t="b">
        <f>NOT(D46='Scoring Keys'!$B$18)</f>
        <v>0</v>
      </c>
      <c r="J46" s="150">
        <f t="shared" si="1"/>
        <v>1</v>
      </c>
      <c r="K46" s="150">
        <f t="shared" si="10"/>
        <v>0</v>
      </c>
    </row>
    <row r="47" spans="1:11" ht="30" customHeight="1">
      <c r="A47" s="11" t="s">
        <v>264</v>
      </c>
      <c r="B47" s="137" t="s">
        <v>1714</v>
      </c>
      <c r="C47" s="57">
        <f>IF(B47='Scoring Keys'!$B$4,'Scoring Keys'!$D$4,IF(B47='Scoring Keys'!$B$5,'Scoring Keys'!$D$5,IF(B47='Scoring Keys'!$B$6,'Scoring Keys'!$D$6,IF(B47='Scoring Keys'!$B$7,'Scoring Keys'!$D$7,0))))</f>
        <v>0.3</v>
      </c>
      <c r="D47" s="127" t="s">
        <v>1766</v>
      </c>
      <c r="E47" s="57">
        <f>IF(D47='Scoring Keys'!$B$12,'Scoring Keys'!$D$12,IF(D47='Scoring Keys'!$B$13,'Scoring Keys'!$D$13,IF(D47='Scoring Keys'!$B$14,'Scoring Keys'!$D$14,IF(D47='Scoring Keys'!$B$15,'Scoring Keys'!$D$15,IF(D47='Scoring Keys'!$B$16,'Scoring Keys'!$D$16,0)))))</f>
        <v>0</v>
      </c>
      <c r="F47" s="57">
        <f t="shared" si="9"/>
        <v>0</v>
      </c>
      <c r="G47" s="136"/>
      <c r="H47" s="10" t="b">
        <f>OR(AND(C47='Scoring Keys'!$D$4,E47='Scoring Keys'!$D$14),AND(C47='Scoring Keys'!$D$4,E47='Scoring Keys'!$D$16),AND(C47='Scoring Keys'!$D$4,E47='Scoring Keys'!$D$17))</f>
        <v>0</v>
      </c>
      <c r="I47" s="10" t="b">
        <f>NOT(D47='Scoring Keys'!$B$18)</f>
        <v>0</v>
      </c>
      <c r="J47" s="150">
        <f t="shared" si="1"/>
        <v>1</v>
      </c>
      <c r="K47" s="150">
        <f t="shared" si="10"/>
        <v>0</v>
      </c>
    </row>
    <row r="48" spans="1:11" ht="30" customHeight="1">
      <c r="A48" s="11" t="s">
        <v>265</v>
      </c>
      <c r="B48" s="137" t="s">
        <v>1714</v>
      </c>
      <c r="C48" s="57">
        <f>IF(B48='Scoring Keys'!$B$4,'Scoring Keys'!$D$4,IF(B48='Scoring Keys'!$B$5,'Scoring Keys'!$D$5,IF(B48='Scoring Keys'!$B$6,'Scoring Keys'!$D$6,IF(B48='Scoring Keys'!$B$7,'Scoring Keys'!$D$7,0))))</f>
        <v>0.3</v>
      </c>
      <c r="D48" s="127" t="s">
        <v>1766</v>
      </c>
      <c r="E48" s="57">
        <f>IF(D48='Scoring Keys'!$B$12,'Scoring Keys'!$D$12,IF(D48='Scoring Keys'!$B$13,'Scoring Keys'!$D$13,IF(D48='Scoring Keys'!$B$14,'Scoring Keys'!$D$14,IF(D48='Scoring Keys'!$B$15,'Scoring Keys'!$D$15,IF(D48='Scoring Keys'!$B$16,'Scoring Keys'!$D$16,0)))))</f>
        <v>0</v>
      </c>
      <c r="F48" s="57">
        <f t="shared" si="9"/>
        <v>0</v>
      </c>
      <c r="G48" s="136"/>
      <c r="H48" s="10" t="b">
        <f>OR(AND(C48='Scoring Keys'!$D$4,E48='Scoring Keys'!$D$14),AND(C48='Scoring Keys'!$D$4,E48='Scoring Keys'!$D$16),AND(C48='Scoring Keys'!$D$4,E48='Scoring Keys'!$D$17))</f>
        <v>0</v>
      </c>
      <c r="I48" s="10" t="b">
        <f>NOT(D48='Scoring Keys'!$B$18)</f>
        <v>0</v>
      </c>
      <c r="J48" s="150">
        <f t="shared" si="1"/>
        <v>1</v>
      </c>
      <c r="K48" s="150">
        <f t="shared" si="10"/>
        <v>0</v>
      </c>
    </row>
    <row r="49" spans="1:11" ht="30" customHeight="1">
      <c r="A49" s="11" t="s">
        <v>266</v>
      </c>
      <c r="B49" s="137" t="s">
        <v>1714</v>
      </c>
      <c r="C49" s="57">
        <f>IF(B49='Scoring Keys'!$B$4,'Scoring Keys'!$D$4,IF(B49='Scoring Keys'!$B$5,'Scoring Keys'!$D$5,IF(B49='Scoring Keys'!$B$6,'Scoring Keys'!$D$6,IF(B49='Scoring Keys'!$B$7,'Scoring Keys'!$D$7,0))))</f>
        <v>0.3</v>
      </c>
      <c r="D49" s="127" t="s">
        <v>1766</v>
      </c>
      <c r="E49" s="57">
        <f>IF(D49='Scoring Keys'!$B$12,'Scoring Keys'!$D$12,IF(D49='Scoring Keys'!$B$13,'Scoring Keys'!$D$13,IF(D49='Scoring Keys'!$B$14,'Scoring Keys'!$D$14,IF(D49='Scoring Keys'!$B$15,'Scoring Keys'!$D$15,IF(D49='Scoring Keys'!$B$16,'Scoring Keys'!$D$16,0)))))</f>
        <v>0</v>
      </c>
      <c r="F49" s="57">
        <f t="shared" si="9"/>
        <v>0</v>
      </c>
      <c r="G49" s="136"/>
      <c r="H49" s="10" t="b">
        <f>OR(AND(C49='Scoring Keys'!$D$4,E49='Scoring Keys'!$D$14),AND(C49='Scoring Keys'!$D$4,E49='Scoring Keys'!$D$16),AND(C49='Scoring Keys'!$D$4,E49='Scoring Keys'!$D$17))</f>
        <v>0</v>
      </c>
      <c r="I49" s="10" t="b">
        <f>NOT(D49='Scoring Keys'!$B$18)</f>
        <v>0</v>
      </c>
      <c r="J49" s="150">
        <f t="shared" si="1"/>
        <v>1</v>
      </c>
      <c r="K49" s="150">
        <f t="shared" si="10"/>
        <v>0</v>
      </c>
    </row>
    <row r="50" spans="1:11" ht="30" customHeight="1">
      <c r="A50" s="11" t="s">
        <v>267</v>
      </c>
      <c r="B50" s="137" t="s">
        <v>1711</v>
      </c>
      <c r="C50" s="57">
        <f>IF(B50='Scoring Keys'!$B$4,'Scoring Keys'!$D$4,IF(B50='Scoring Keys'!$B$5,'Scoring Keys'!$D$5,IF(B50='Scoring Keys'!$B$6,'Scoring Keys'!$D$6,IF(B50='Scoring Keys'!$B$7,'Scoring Keys'!$D$7,0))))</f>
        <v>0.65</v>
      </c>
      <c r="D50" s="127" t="s">
        <v>1766</v>
      </c>
      <c r="E50" s="57">
        <f>IF(D50='Scoring Keys'!$B$12,'Scoring Keys'!$D$12,IF(D50='Scoring Keys'!$B$13,'Scoring Keys'!$D$13,IF(D50='Scoring Keys'!$B$14,'Scoring Keys'!$D$14,IF(D50='Scoring Keys'!$B$15,'Scoring Keys'!$D$15,IF(D50='Scoring Keys'!$B$16,'Scoring Keys'!$D$16,0)))))</f>
        <v>0</v>
      </c>
      <c r="F50" s="57">
        <f t="shared" si="9"/>
        <v>0</v>
      </c>
      <c r="G50" s="136"/>
      <c r="H50" s="10" t="b">
        <f>OR(AND(C50='Scoring Keys'!$D$4,E50='Scoring Keys'!$D$14),AND(C50='Scoring Keys'!$D$4,E50='Scoring Keys'!$D$16),AND(C50='Scoring Keys'!$D$4,E50='Scoring Keys'!$D$17))</f>
        <v>0</v>
      </c>
      <c r="I50" s="10" t="b">
        <f>NOT(D50='Scoring Keys'!$B$18)</f>
        <v>0</v>
      </c>
      <c r="J50" s="150">
        <f t="shared" si="1"/>
        <v>1</v>
      </c>
      <c r="K50" s="150">
        <f t="shared" si="10"/>
        <v>0</v>
      </c>
    </row>
    <row r="51" spans="1:11" ht="30" customHeight="1">
      <c r="A51" s="11" t="s">
        <v>268</v>
      </c>
      <c r="B51" s="137" t="s">
        <v>1714</v>
      </c>
      <c r="C51" s="57">
        <f>IF(B51='Scoring Keys'!$B$4,'Scoring Keys'!$D$4,IF(B51='Scoring Keys'!$B$5,'Scoring Keys'!$D$5,IF(B51='Scoring Keys'!$B$6,'Scoring Keys'!$D$6,IF(B51='Scoring Keys'!$B$7,'Scoring Keys'!$D$7,0))))</f>
        <v>0.3</v>
      </c>
      <c r="D51" s="127" t="s">
        <v>1766</v>
      </c>
      <c r="E51" s="57">
        <f>IF(D51='Scoring Keys'!$B$12,'Scoring Keys'!$D$12,IF(D51='Scoring Keys'!$B$13,'Scoring Keys'!$D$13,IF(D51='Scoring Keys'!$B$14,'Scoring Keys'!$D$14,IF(D51='Scoring Keys'!$B$15,'Scoring Keys'!$D$15,IF(D51='Scoring Keys'!$B$16,'Scoring Keys'!$D$16,0)))))</f>
        <v>0</v>
      </c>
      <c r="F51" s="57">
        <f t="shared" si="9"/>
        <v>0</v>
      </c>
      <c r="G51" s="136"/>
      <c r="H51" s="10" t="b">
        <f>OR(AND(C51='Scoring Keys'!$D$4,E51='Scoring Keys'!$D$14),AND(C51='Scoring Keys'!$D$4,E51='Scoring Keys'!$D$16),AND(C51='Scoring Keys'!$D$4,E51='Scoring Keys'!$D$17))</f>
        <v>0</v>
      </c>
      <c r="I51" s="10" t="b">
        <f>NOT(D51='Scoring Keys'!$B$18)</f>
        <v>0</v>
      </c>
      <c r="J51" s="150">
        <f t="shared" si="1"/>
        <v>1</v>
      </c>
      <c r="K51" s="150">
        <f t="shared" si="10"/>
        <v>0</v>
      </c>
    </row>
    <row r="52" spans="1:11" ht="30" customHeight="1">
      <c r="A52" s="11" t="s">
        <v>269</v>
      </c>
      <c r="B52" s="137" t="s">
        <v>1714</v>
      </c>
      <c r="C52" s="57">
        <f>IF(B52='Scoring Keys'!$B$4,'Scoring Keys'!$D$4,IF(B52='Scoring Keys'!$B$5,'Scoring Keys'!$D$5,IF(B52='Scoring Keys'!$B$6,'Scoring Keys'!$D$6,IF(B52='Scoring Keys'!$B$7,'Scoring Keys'!$D$7,0))))</f>
        <v>0.3</v>
      </c>
      <c r="D52" s="127" t="s">
        <v>1766</v>
      </c>
      <c r="E52" s="57">
        <f>IF(D52='Scoring Keys'!$B$12,'Scoring Keys'!$D$12,IF(D52='Scoring Keys'!$B$13,'Scoring Keys'!$D$13,IF(D52='Scoring Keys'!$B$14,'Scoring Keys'!$D$14,IF(D52='Scoring Keys'!$B$15,'Scoring Keys'!$D$15,IF(D52='Scoring Keys'!$B$16,'Scoring Keys'!$D$16,0)))))</f>
        <v>0</v>
      </c>
      <c r="F52" s="57">
        <f t="shared" si="9"/>
        <v>0</v>
      </c>
      <c r="G52" s="136"/>
      <c r="H52" s="10" t="b">
        <f>OR(AND(C52='Scoring Keys'!$D$4,E52='Scoring Keys'!$D$14),AND(C52='Scoring Keys'!$D$4,E52='Scoring Keys'!$D$16),AND(C52='Scoring Keys'!$D$4,E52='Scoring Keys'!$D$17))</f>
        <v>0</v>
      </c>
      <c r="I52" s="10" t="b">
        <f>NOT(D52='Scoring Keys'!$B$18)</f>
        <v>0</v>
      </c>
      <c r="J52" s="150">
        <f t="shared" si="1"/>
        <v>1</v>
      </c>
      <c r="K52" s="150">
        <f t="shared" si="10"/>
        <v>0</v>
      </c>
    </row>
    <row r="53" spans="1:11" ht="30" customHeight="1">
      <c r="A53" s="11" t="s">
        <v>270</v>
      </c>
      <c r="B53" s="137" t="s">
        <v>1714</v>
      </c>
      <c r="C53" s="57">
        <f>IF(B53='Scoring Keys'!$B$4,'Scoring Keys'!$D$4,IF(B53='Scoring Keys'!$B$5,'Scoring Keys'!$D$5,IF(B53='Scoring Keys'!$B$6,'Scoring Keys'!$D$6,IF(B53='Scoring Keys'!$B$7,'Scoring Keys'!$D$7,0))))</f>
        <v>0.3</v>
      </c>
      <c r="D53" s="127" t="s">
        <v>1766</v>
      </c>
      <c r="E53" s="57">
        <f>IF(D53='Scoring Keys'!$B$12,'Scoring Keys'!$D$12,IF(D53='Scoring Keys'!$B$13,'Scoring Keys'!$D$13,IF(D53='Scoring Keys'!$B$14,'Scoring Keys'!$D$14,IF(D53='Scoring Keys'!$B$15,'Scoring Keys'!$D$15,IF(D53='Scoring Keys'!$B$16,'Scoring Keys'!$D$16,0)))))</f>
        <v>0</v>
      </c>
      <c r="F53" s="57">
        <f t="shared" si="9"/>
        <v>0</v>
      </c>
      <c r="G53" s="136"/>
      <c r="H53" s="10" t="b">
        <f>OR(AND(C53='Scoring Keys'!$D$4,E53='Scoring Keys'!$D$14),AND(C53='Scoring Keys'!$D$4,E53='Scoring Keys'!$D$16),AND(C53='Scoring Keys'!$D$4,E53='Scoring Keys'!$D$17))</f>
        <v>0</v>
      </c>
      <c r="I53" s="10" t="b">
        <f>NOT(D53='Scoring Keys'!$B$18)</f>
        <v>0</v>
      </c>
      <c r="J53" s="150">
        <f t="shared" si="1"/>
        <v>1</v>
      </c>
      <c r="K53" s="150">
        <f t="shared" si="10"/>
        <v>0</v>
      </c>
    </row>
    <row r="54" spans="1:11" ht="30" customHeight="1">
      <c r="A54" s="11" t="s">
        <v>271</v>
      </c>
      <c r="B54" s="137" t="s">
        <v>1714</v>
      </c>
      <c r="C54" s="57">
        <f>IF(B54='Scoring Keys'!$B$4,'Scoring Keys'!$D$4,IF(B54='Scoring Keys'!$B$5,'Scoring Keys'!$D$5,IF(B54='Scoring Keys'!$B$6,'Scoring Keys'!$D$6,IF(B54='Scoring Keys'!$B$7,'Scoring Keys'!$D$7,0))))</f>
        <v>0.3</v>
      </c>
      <c r="D54" s="127" t="s">
        <v>1766</v>
      </c>
      <c r="E54" s="57">
        <f>IF(D54='Scoring Keys'!$B$12,'Scoring Keys'!$D$12,IF(D54='Scoring Keys'!$B$13,'Scoring Keys'!$D$13,IF(D54='Scoring Keys'!$B$14,'Scoring Keys'!$D$14,IF(D54='Scoring Keys'!$B$15,'Scoring Keys'!$D$15,IF(D54='Scoring Keys'!$B$16,'Scoring Keys'!$D$16,0)))))</f>
        <v>0</v>
      </c>
      <c r="F54" s="57">
        <f t="shared" si="9"/>
        <v>0</v>
      </c>
      <c r="G54" s="136"/>
      <c r="H54" s="10" t="b">
        <f>OR(AND(C54='Scoring Keys'!$D$4,E54='Scoring Keys'!$D$14),AND(C54='Scoring Keys'!$D$4,E54='Scoring Keys'!$D$16),AND(C54='Scoring Keys'!$D$4,E54='Scoring Keys'!$D$17))</f>
        <v>0</v>
      </c>
      <c r="I54" s="10" t="b">
        <f>NOT(D54='Scoring Keys'!$B$18)</f>
        <v>0</v>
      </c>
      <c r="J54" s="150">
        <f t="shared" si="1"/>
        <v>1</v>
      </c>
      <c r="K54" s="150">
        <f t="shared" si="10"/>
        <v>0</v>
      </c>
    </row>
    <row r="55" spans="1:11" ht="30" customHeight="1">
      <c r="A55" s="11" t="s">
        <v>272</v>
      </c>
      <c r="B55" s="137" t="s">
        <v>1714</v>
      </c>
      <c r="C55" s="57">
        <f>IF(B55='Scoring Keys'!$B$4,'Scoring Keys'!$D$4,IF(B55='Scoring Keys'!$B$5,'Scoring Keys'!$D$5,IF(B55='Scoring Keys'!$B$6,'Scoring Keys'!$D$6,IF(B55='Scoring Keys'!$B$7,'Scoring Keys'!$D$7,0))))</f>
        <v>0.3</v>
      </c>
      <c r="D55" s="127" t="s">
        <v>1766</v>
      </c>
      <c r="E55" s="57">
        <f>IF(D55='Scoring Keys'!$B$12,'Scoring Keys'!$D$12,IF(D55='Scoring Keys'!$B$13,'Scoring Keys'!$D$13,IF(D55='Scoring Keys'!$B$14,'Scoring Keys'!$D$14,IF(D55='Scoring Keys'!$B$15,'Scoring Keys'!$D$15,IF(D55='Scoring Keys'!$B$16,'Scoring Keys'!$D$16,0)))))</f>
        <v>0</v>
      </c>
      <c r="F55" s="57">
        <f t="shared" si="9"/>
        <v>0</v>
      </c>
      <c r="G55" s="136"/>
      <c r="H55" s="10" t="b">
        <f>OR(AND(C55='Scoring Keys'!$D$4,E55='Scoring Keys'!$D$14),AND(C55='Scoring Keys'!$D$4,E55='Scoring Keys'!$D$16),AND(C55='Scoring Keys'!$D$4,E55='Scoring Keys'!$D$17))</f>
        <v>0</v>
      </c>
      <c r="I55" s="10" t="b">
        <f>NOT(D55='Scoring Keys'!$B$18)</f>
        <v>0</v>
      </c>
      <c r="J55" s="150">
        <f t="shared" si="1"/>
        <v>1</v>
      </c>
      <c r="K55" s="150">
        <f t="shared" si="10"/>
        <v>0</v>
      </c>
    </row>
    <row r="56" spans="1:11" ht="30" customHeight="1">
      <c r="A56" s="11" t="s">
        <v>273</v>
      </c>
      <c r="B56" s="137" t="s">
        <v>1714</v>
      </c>
      <c r="C56" s="57">
        <f>IF(B56='Scoring Keys'!$B$4,'Scoring Keys'!$D$4,IF(B56='Scoring Keys'!$B$5,'Scoring Keys'!$D$5,IF(B56='Scoring Keys'!$B$6,'Scoring Keys'!$D$6,IF(B56='Scoring Keys'!$B$7,'Scoring Keys'!$D$7,0))))</f>
        <v>0.3</v>
      </c>
      <c r="D56" s="127" t="s">
        <v>1766</v>
      </c>
      <c r="E56" s="57">
        <f>IF(D56='Scoring Keys'!$B$12,'Scoring Keys'!$D$12,IF(D56='Scoring Keys'!$B$13,'Scoring Keys'!$D$13,IF(D56='Scoring Keys'!$B$14,'Scoring Keys'!$D$14,IF(D56='Scoring Keys'!$B$15,'Scoring Keys'!$D$15,IF(D56='Scoring Keys'!$B$16,'Scoring Keys'!$D$16,0)))))</f>
        <v>0</v>
      </c>
      <c r="F56" s="57">
        <f t="shared" si="9"/>
        <v>0</v>
      </c>
      <c r="G56" s="136"/>
      <c r="H56" s="10" t="b">
        <f>OR(AND(C56='Scoring Keys'!$D$4,E56='Scoring Keys'!$D$14),AND(C56='Scoring Keys'!$D$4,E56='Scoring Keys'!$D$16),AND(C56='Scoring Keys'!$D$4,E56='Scoring Keys'!$D$17))</f>
        <v>0</v>
      </c>
      <c r="I56" s="10" t="b">
        <f>NOT(D56='Scoring Keys'!$B$18)</f>
        <v>0</v>
      </c>
      <c r="J56" s="150">
        <f t="shared" si="1"/>
        <v>1</v>
      </c>
      <c r="K56" s="150">
        <f t="shared" si="10"/>
        <v>0</v>
      </c>
    </row>
    <row r="57" spans="1:11" ht="30" customHeight="1">
      <c r="A57" s="11" t="s">
        <v>274</v>
      </c>
      <c r="B57" s="137" t="s">
        <v>1713</v>
      </c>
      <c r="C57" s="57">
        <f>IF(B57='Scoring Keys'!$B$4,'Scoring Keys'!$D$4,IF(B57='Scoring Keys'!$B$5,'Scoring Keys'!$D$5,IF(B57='Scoring Keys'!$B$6,'Scoring Keys'!$D$6,IF(B57='Scoring Keys'!$B$7,'Scoring Keys'!$D$7,0))))</f>
        <v>0.9</v>
      </c>
      <c r="D57" s="127" t="s">
        <v>1766</v>
      </c>
      <c r="E57" s="57">
        <f>IF(D57='Scoring Keys'!$B$12,'Scoring Keys'!$D$12,IF(D57='Scoring Keys'!$B$13,'Scoring Keys'!$D$13,IF(D57='Scoring Keys'!$B$14,'Scoring Keys'!$D$14,IF(D57='Scoring Keys'!$B$15,'Scoring Keys'!$D$15,IF(D57='Scoring Keys'!$B$16,'Scoring Keys'!$D$16,0)))))</f>
        <v>0</v>
      </c>
      <c r="F57" s="57">
        <f t="shared" si="9"/>
        <v>0</v>
      </c>
      <c r="G57" s="136"/>
      <c r="H57" s="10" t="b">
        <f>OR(AND(C57='Scoring Keys'!$D$4,E57='Scoring Keys'!$D$14),AND(C57='Scoring Keys'!$D$4,E57='Scoring Keys'!$D$16),AND(C57='Scoring Keys'!$D$4,E57='Scoring Keys'!$D$17))</f>
        <v>0</v>
      </c>
      <c r="I57" s="10" t="b">
        <f>NOT(D57='Scoring Keys'!$B$18)</f>
        <v>0</v>
      </c>
      <c r="J57" s="150">
        <f t="shared" si="1"/>
        <v>1</v>
      </c>
      <c r="K57" s="150">
        <f t="shared" si="10"/>
        <v>0</v>
      </c>
    </row>
    <row r="58" spans="1:11" ht="30" customHeight="1">
      <c r="A58" s="11" t="s">
        <v>275</v>
      </c>
      <c r="B58" s="137" t="s">
        <v>1713</v>
      </c>
      <c r="C58" s="57">
        <f>IF(B58='Scoring Keys'!$B$4,'Scoring Keys'!$D$4,IF(B58='Scoring Keys'!$B$5,'Scoring Keys'!$D$5,IF(B58='Scoring Keys'!$B$6,'Scoring Keys'!$D$6,IF(B58='Scoring Keys'!$B$7,'Scoring Keys'!$D$7,0))))</f>
        <v>0.9</v>
      </c>
      <c r="D58" s="127" t="s">
        <v>1766</v>
      </c>
      <c r="E58" s="57">
        <f>IF(D58='Scoring Keys'!$B$12,'Scoring Keys'!$D$12,IF(D58='Scoring Keys'!$B$13,'Scoring Keys'!$D$13,IF(D58='Scoring Keys'!$B$14,'Scoring Keys'!$D$14,IF(D58='Scoring Keys'!$B$15,'Scoring Keys'!$D$15,IF(D58='Scoring Keys'!$B$16,'Scoring Keys'!$D$16,0)))))</f>
        <v>0</v>
      </c>
      <c r="F58" s="57">
        <f t="shared" si="9"/>
        <v>0</v>
      </c>
      <c r="G58" s="136"/>
      <c r="H58" s="10" t="b">
        <f>OR(AND(C58='Scoring Keys'!$D$4,E58='Scoring Keys'!$D$14),AND(C58='Scoring Keys'!$D$4,E58='Scoring Keys'!$D$16),AND(C58='Scoring Keys'!$D$4,E58='Scoring Keys'!$D$17))</f>
        <v>0</v>
      </c>
      <c r="I58" s="10" t="b">
        <f>NOT(D58='Scoring Keys'!$B$18)</f>
        <v>0</v>
      </c>
      <c r="J58" s="150">
        <f t="shared" si="1"/>
        <v>1</v>
      </c>
      <c r="K58" s="150">
        <f t="shared" si="10"/>
        <v>0</v>
      </c>
    </row>
    <row r="59" spans="1:11" ht="30" customHeight="1">
      <c r="A59" s="14" t="s">
        <v>276</v>
      </c>
      <c r="B59" s="137" t="s">
        <v>1713</v>
      </c>
      <c r="C59" s="57">
        <f>IF(B59='Scoring Keys'!$B$4,'Scoring Keys'!$D$4,IF(B59='Scoring Keys'!$B$5,'Scoring Keys'!$D$5,IF(B59='Scoring Keys'!$B$6,'Scoring Keys'!$D$6,IF(B59='Scoring Keys'!$B$7,'Scoring Keys'!$D$7,0))))</f>
        <v>0.9</v>
      </c>
      <c r="D59" s="127" t="s">
        <v>1766</v>
      </c>
      <c r="E59" s="57">
        <f>IF(D59='Scoring Keys'!$B$12,'Scoring Keys'!$D$12,IF(D59='Scoring Keys'!$B$13,'Scoring Keys'!$D$13,IF(D59='Scoring Keys'!$B$14,'Scoring Keys'!$D$14,IF(D59='Scoring Keys'!$B$15,'Scoring Keys'!$D$15,IF(D59='Scoring Keys'!$B$16,'Scoring Keys'!$D$16,0)))))</f>
        <v>0</v>
      </c>
      <c r="F59" s="57">
        <f t="shared" si="9"/>
        <v>0</v>
      </c>
      <c r="G59" s="136"/>
      <c r="H59" s="10" t="b">
        <f>OR(AND(C59='Scoring Keys'!$D$4,E59='Scoring Keys'!$D$14),AND(C59='Scoring Keys'!$D$4,E59='Scoring Keys'!$D$16),AND(C59='Scoring Keys'!$D$4,E59='Scoring Keys'!$D$17))</f>
        <v>0</v>
      </c>
      <c r="I59" s="10" t="b">
        <f>NOT(D59='Scoring Keys'!$B$18)</f>
        <v>0</v>
      </c>
      <c r="J59" s="150">
        <f t="shared" si="1"/>
        <v>1</v>
      </c>
      <c r="K59" s="150">
        <f t="shared" si="10"/>
        <v>0</v>
      </c>
    </row>
    <row r="60" spans="1:11" ht="30" customHeight="1">
      <c r="A60" s="14" t="s">
        <v>277</v>
      </c>
      <c r="B60" s="137" t="s">
        <v>1713</v>
      </c>
      <c r="C60" s="57">
        <f>IF(B60='Scoring Keys'!$B$4,'Scoring Keys'!$D$4,IF(B60='Scoring Keys'!$B$5,'Scoring Keys'!$D$5,IF(B60='Scoring Keys'!$B$6,'Scoring Keys'!$D$6,IF(B60='Scoring Keys'!$B$7,'Scoring Keys'!$D$7,0))))</f>
        <v>0.9</v>
      </c>
      <c r="D60" s="127" t="s">
        <v>1766</v>
      </c>
      <c r="E60" s="57">
        <f>IF(D60='Scoring Keys'!$B$12,'Scoring Keys'!$D$12,IF(D60='Scoring Keys'!$B$13,'Scoring Keys'!$D$13,IF(D60='Scoring Keys'!$B$14,'Scoring Keys'!$D$14,IF(D60='Scoring Keys'!$B$15,'Scoring Keys'!$D$15,IF(D60='Scoring Keys'!$B$16,'Scoring Keys'!$D$16,0)))))</f>
        <v>0</v>
      </c>
      <c r="F60" s="57">
        <f t="shared" si="9"/>
        <v>0</v>
      </c>
      <c r="G60" s="136"/>
      <c r="H60" s="10" t="b">
        <f>OR(AND(C60='Scoring Keys'!$D$4,E60='Scoring Keys'!$D$14),AND(C60='Scoring Keys'!$D$4,E60='Scoring Keys'!$D$16),AND(C60='Scoring Keys'!$D$4,E60='Scoring Keys'!$D$17))</f>
        <v>0</v>
      </c>
      <c r="I60" s="10" t="b">
        <f>NOT(D60='Scoring Keys'!$B$18)</f>
        <v>0</v>
      </c>
      <c r="J60" s="150">
        <f t="shared" si="1"/>
        <v>1</v>
      </c>
      <c r="K60" s="150">
        <f t="shared" si="10"/>
        <v>0</v>
      </c>
    </row>
    <row r="61" spans="1:11" ht="30" customHeight="1">
      <c r="A61" s="14" t="s">
        <v>278</v>
      </c>
      <c r="B61" s="137" t="s">
        <v>1713</v>
      </c>
      <c r="C61" s="57">
        <f>IF(B61='Scoring Keys'!$B$4,'Scoring Keys'!$D$4,IF(B61='Scoring Keys'!$B$5,'Scoring Keys'!$D$5,IF(B61='Scoring Keys'!$B$6,'Scoring Keys'!$D$6,IF(B61='Scoring Keys'!$B$7,'Scoring Keys'!$D$7,0))))</f>
        <v>0.9</v>
      </c>
      <c r="D61" s="127" t="s">
        <v>1766</v>
      </c>
      <c r="E61" s="57">
        <f>IF(D61='Scoring Keys'!$B$12,'Scoring Keys'!$D$12,IF(D61='Scoring Keys'!$B$13,'Scoring Keys'!$D$13,IF(D61='Scoring Keys'!$B$14,'Scoring Keys'!$D$14,IF(D61='Scoring Keys'!$B$15,'Scoring Keys'!$D$15,IF(D61='Scoring Keys'!$B$16,'Scoring Keys'!$D$16,0)))))</f>
        <v>0</v>
      </c>
      <c r="F61" s="57">
        <f t="shared" si="9"/>
        <v>0</v>
      </c>
      <c r="G61" s="136"/>
      <c r="H61" s="10" t="b">
        <f>OR(AND(C61='Scoring Keys'!$D$4,E61='Scoring Keys'!$D$14),AND(C61='Scoring Keys'!$D$4,E61='Scoring Keys'!$D$16),AND(C61='Scoring Keys'!$D$4,E61='Scoring Keys'!$D$17))</f>
        <v>0</v>
      </c>
      <c r="I61" s="10" t="b">
        <f>NOT(D61='Scoring Keys'!$B$18)</f>
        <v>0</v>
      </c>
      <c r="J61" s="150">
        <f t="shared" si="1"/>
        <v>1</v>
      </c>
      <c r="K61" s="150">
        <f t="shared" si="10"/>
        <v>0</v>
      </c>
    </row>
    <row r="62" spans="1:11" ht="30" customHeight="1">
      <c r="A62" s="14" t="s">
        <v>279</v>
      </c>
      <c r="B62" s="304"/>
      <c r="C62" s="305"/>
      <c r="D62" s="305"/>
      <c r="E62" s="305"/>
      <c r="F62" s="305"/>
      <c r="G62" s="306"/>
    </row>
    <row r="63" spans="1:11" ht="30" customHeight="1">
      <c r="A63" s="11" t="s">
        <v>280</v>
      </c>
      <c r="B63" s="137" t="s">
        <v>1713</v>
      </c>
      <c r="C63" s="57">
        <f>IF(B63='Scoring Keys'!$B$4,'Scoring Keys'!$D$4,IF(B63='Scoring Keys'!$B$5,'Scoring Keys'!$D$5,IF(B63='Scoring Keys'!$B$6,'Scoring Keys'!$D$6,IF(B63='Scoring Keys'!$B$7,'Scoring Keys'!$D$7,0))))</f>
        <v>0.9</v>
      </c>
      <c r="D63" s="127" t="s">
        <v>1766</v>
      </c>
      <c r="E63" s="57">
        <f>IF(D63='Scoring Keys'!$B$12,'Scoring Keys'!$D$12,IF(D63='Scoring Keys'!$B$13,'Scoring Keys'!$D$13,IF(D63='Scoring Keys'!$B$14,'Scoring Keys'!$D$14,IF(D63='Scoring Keys'!$B$15,'Scoring Keys'!$D$15,IF(D63='Scoring Keys'!$B$16,'Scoring Keys'!$D$16,0)))))</f>
        <v>0</v>
      </c>
      <c r="F63" s="57">
        <f t="shared" ref="F63:F64" si="11">C63*E63</f>
        <v>0</v>
      </c>
      <c r="G63" s="136"/>
      <c r="H63" s="10" t="b">
        <f>OR(AND(C63='Scoring Keys'!$D$4,E63='Scoring Keys'!$D$14),AND(C63='Scoring Keys'!$D$4,E63='Scoring Keys'!$D$16),AND(C63='Scoring Keys'!$D$4,E63='Scoring Keys'!$D$17))</f>
        <v>0</v>
      </c>
      <c r="I63" s="10" t="b">
        <f>NOT(D63='Scoring Keys'!$B$18)</f>
        <v>0</v>
      </c>
      <c r="J63" s="150">
        <f t="shared" si="1"/>
        <v>1</v>
      </c>
      <c r="K63" s="150">
        <f t="shared" ref="K63:K64" si="12">IF(AND(H63,(I63)),1,0)</f>
        <v>0</v>
      </c>
    </row>
    <row r="64" spans="1:11" ht="30" customHeight="1">
      <c r="A64" s="11" t="s">
        <v>281</v>
      </c>
      <c r="B64" s="137" t="s">
        <v>1713</v>
      </c>
      <c r="C64" s="57">
        <f>IF(B64='Scoring Keys'!$B$4,'Scoring Keys'!$D$4,IF(B64='Scoring Keys'!$B$5,'Scoring Keys'!$D$5,IF(B64='Scoring Keys'!$B$6,'Scoring Keys'!$D$6,IF(B64='Scoring Keys'!$B$7,'Scoring Keys'!$D$7,0))))</f>
        <v>0.9</v>
      </c>
      <c r="D64" s="127" t="s">
        <v>1766</v>
      </c>
      <c r="E64" s="57">
        <f>IF(D64='Scoring Keys'!$B$12,'Scoring Keys'!$D$12,IF(D64='Scoring Keys'!$B$13,'Scoring Keys'!$D$13,IF(D64='Scoring Keys'!$B$14,'Scoring Keys'!$D$14,IF(D64='Scoring Keys'!$B$15,'Scoring Keys'!$D$15,IF(D64='Scoring Keys'!$B$16,'Scoring Keys'!$D$16,0)))))</f>
        <v>0</v>
      </c>
      <c r="F64" s="57">
        <f t="shared" si="11"/>
        <v>0</v>
      </c>
      <c r="G64" s="136"/>
      <c r="H64" s="10" t="b">
        <f>OR(AND(C64='Scoring Keys'!$D$4,E64='Scoring Keys'!$D$14),AND(C64='Scoring Keys'!$D$4,E64='Scoring Keys'!$D$16),AND(C64='Scoring Keys'!$D$4,E64='Scoring Keys'!$D$17))</f>
        <v>0</v>
      </c>
      <c r="I64" s="10" t="b">
        <f>NOT(D64='Scoring Keys'!$B$18)</f>
        <v>0</v>
      </c>
      <c r="J64" s="150">
        <f t="shared" si="1"/>
        <v>1</v>
      </c>
      <c r="K64" s="150">
        <f t="shared" si="12"/>
        <v>0</v>
      </c>
    </row>
  </sheetData>
  <sheetProtection algorithmName="SHA-512" hashValue="2zD8Y/AeKQBBi+5uWJCG7d45+6EiDyz/CLgkpr8wY78fgBCcjrEhd2vLcaR+GXXFNl2Q+smfe7F1SYsw+jw+BA==" saltValue="NIMpqbMkeqJ1TaAqkqdymA==" spinCount="100000" sheet="1"/>
  <mergeCells count="11">
    <mergeCell ref="A7:C8"/>
    <mergeCell ref="A9:B9"/>
    <mergeCell ref="A5:G5"/>
    <mergeCell ref="A6:G6"/>
    <mergeCell ref="D7:G7"/>
    <mergeCell ref="D9:G9"/>
    <mergeCell ref="B10:G10"/>
    <mergeCell ref="B28:G28"/>
    <mergeCell ref="B35:G35"/>
    <mergeCell ref="B42:G42"/>
    <mergeCell ref="B62:G62"/>
  </mergeCells>
  <conditionalFormatting sqref="D2">
    <cfRule type="expression" dxfId="31" priority="9">
      <formula>$E$2&gt;0</formula>
    </cfRule>
  </conditionalFormatting>
  <conditionalFormatting sqref="D3">
    <cfRule type="expression" dxfId="30" priority="8">
      <formula>$E$3&gt;0</formula>
    </cfRule>
  </conditionalFormatting>
  <conditionalFormatting sqref="D11">
    <cfRule type="expression" dxfId="29" priority="6">
      <formula>K11=1</formula>
    </cfRule>
  </conditionalFormatting>
  <conditionalFormatting sqref="D12:D27">
    <cfRule type="expression" dxfId="28" priority="5">
      <formula>K12=1</formula>
    </cfRule>
  </conditionalFormatting>
  <conditionalFormatting sqref="D29:D34">
    <cfRule type="expression" dxfId="27" priority="4">
      <formula>K29=1</formula>
    </cfRule>
  </conditionalFormatting>
  <conditionalFormatting sqref="D36:D41">
    <cfRule type="expression" dxfId="26" priority="3">
      <formula>K36=1</formula>
    </cfRule>
  </conditionalFormatting>
  <conditionalFormatting sqref="D43:D61">
    <cfRule type="expression" dxfId="25" priority="2">
      <formula>K43=1</formula>
    </cfRule>
  </conditionalFormatting>
  <conditionalFormatting sqref="D63:D64">
    <cfRule type="expression" dxfId="24" priority="1">
      <formula>K63=1</formula>
    </cfRule>
  </conditionalFormatting>
  <hyperlinks>
    <hyperlink ref="G1" location="'Summary Scores'!A1" display="Click Here To Return To Main Page" xr:uid="{00000000-0004-0000-10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showInputMessage="1" showErrorMessage="1" xr:uid="{00000000-0002-0000-1000-000000000000}">
          <x14:formula1>
            <xm:f>'https://xpiohealth-my.sharepoint.com/Users/PhanJ/Desktop/Billing RFP/[ACBH EHR Requirements - Master Draft as of 20200402 JP CP Natalie and Jen mark up.xlsx]Summary Scores'!#REF!</xm:f>
          </x14:formula1>
          <xm:sqref>B19</xm:sqref>
        </x14:dataValidation>
        <x14:dataValidation type="list" showInputMessage="1" showErrorMessage="1" xr:uid="{00000000-0002-0000-1000-000001000000}">
          <x14:formula1>
            <xm:f>'Scoring Keys'!$B$4:$B$8</xm:f>
          </x14:formula1>
          <xm:sqref>B11:B18 B20:B27 B29:B34 B36:B41 B43:B61 B63:B64</xm:sqref>
        </x14:dataValidation>
        <x14:dataValidation type="list" showInputMessage="1" showErrorMessage="1" xr:uid="{00000000-0002-0000-1000-000002000000}">
          <x14:formula1>
            <xm:f>'Scoring Keys'!$B$12:$B$18</xm:f>
          </x14:formula1>
          <xm:sqref>D43:D61 D11:D27 D29:D34 D36:D41 D63:D64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K23"/>
  <sheetViews>
    <sheetView zoomScaleNormal="100" workbookViewId="0">
      <pane ySplit="8" topLeftCell="A9" activePane="bottomLeft" state="frozen"/>
      <selection activeCell="G1" sqref="G1"/>
      <selection pane="bottomLeft" activeCell="D10" sqref="D10"/>
    </sheetView>
  </sheetViews>
  <sheetFormatPr defaultColWidth="9.140625" defaultRowHeight="12.75"/>
  <cols>
    <col min="1" max="1" width="60.7109375" style="13" customWidth="1"/>
    <col min="2" max="2" width="15.7109375" style="13" customWidth="1"/>
    <col min="3" max="3" width="12.7109375" style="10" hidden="1" customWidth="1"/>
    <col min="4" max="4" width="45.7109375" style="10" customWidth="1"/>
    <col min="5" max="6" width="10.7109375" style="10" customWidth="1"/>
    <col min="7" max="7" width="60.7109375" style="10" customWidth="1"/>
    <col min="8" max="11" width="0" style="13" hidden="1" customWidth="1"/>
    <col min="12" max="16384" width="9.140625" style="13"/>
  </cols>
  <sheetData>
    <row r="1" spans="1:11" s="30" customFormat="1" ht="15.75">
      <c r="A1" s="91" t="s">
        <v>1631</v>
      </c>
      <c r="B1" s="94">
        <f>AVERAGE(C10:C23)</f>
        <v>0.95833333333333337</v>
      </c>
      <c r="D1" s="156" t="s">
        <v>1813</v>
      </c>
      <c r="E1" s="157">
        <f>COUNTIF(F9:F196,"&gt;-.10")</f>
        <v>12</v>
      </c>
      <c r="F1" s="62"/>
      <c r="G1" s="164" t="s">
        <v>1918</v>
      </c>
    </row>
    <row r="2" spans="1:11" s="30" customFormat="1" ht="15.75">
      <c r="A2" s="91" t="s">
        <v>1632</v>
      </c>
      <c r="B2" s="94">
        <f>AVERAGE(E10:E23)</f>
        <v>0</v>
      </c>
      <c r="D2" s="156" t="s">
        <v>1814</v>
      </c>
      <c r="E2" s="157">
        <f>COUNTIF(K10:K471,"1")</f>
        <v>0</v>
      </c>
      <c r="F2" s="62"/>
    </row>
    <row r="3" spans="1:11" s="30" customFormat="1" ht="15.75">
      <c r="A3" s="91" t="s">
        <v>1633</v>
      </c>
      <c r="B3" s="94">
        <f>AVERAGE(F10:F23)</f>
        <v>0</v>
      </c>
      <c r="D3" s="156" t="s">
        <v>1819</v>
      </c>
      <c r="E3" s="157">
        <f>COUNTIF(J10:J471,"1")</f>
        <v>12</v>
      </c>
      <c r="F3" s="62"/>
    </row>
    <row r="4" spans="1:11" s="30" customFormat="1" ht="15.75">
      <c r="A4" s="91" t="s">
        <v>1634</v>
      </c>
      <c r="B4" s="94">
        <f>SUM(F10:F23)</f>
        <v>0</v>
      </c>
      <c r="D4" s="24"/>
      <c r="E4" s="62"/>
      <c r="F4" s="62"/>
    </row>
    <row r="5" spans="1:11" s="18" customFormat="1" ht="20.100000000000001" customHeight="1">
      <c r="A5" s="249" t="s">
        <v>1774</v>
      </c>
      <c r="B5" s="250"/>
      <c r="C5" s="250"/>
      <c r="D5" s="250"/>
      <c r="E5" s="250"/>
      <c r="F5" s="250"/>
      <c r="G5" s="250"/>
    </row>
    <row r="6" spans="1:11" s="18" customFormat="1" ht="50.1" customHeight="1">
      <c r="A6" s="254" t="s">
        <v>598</v>
      </c>
      <c r="B6" s="255"/>
      <c r="C6" s="255"/>
      <c r="D6" s="255"/>
      <c r="E6" s="255"/>
      <c r="F6" s="255"/>
      <c r="G6" s="255"/>
    </row>
    <row r="7" spans="1:11" s="18" customFormat="1" ht="18.75" customHeight="1">
      <c r="A7" s="252" t="s">
        <v>1770</v>
      </c>
      <c r="B7" s="287"/>
      <c r="C7" s="65"/>
      <c r="D7" s="257" t="s">
        <v>417</v>
      </c>
      <c r="E7" s="258"/>
      <c r="F7" s="258"/>
      <c r="G7" s="259"/>
    </row>
    <row r="8" spans="1:11" s="18" customFormat="1" ht="75" customHeight="1">
      <c r="A8" s="288"/>
      <c r="B8" s="290"/>
      <c r="C8" s="64"/>
      <c r="D8" s="35" t="s">
        <v>1571</v>
      </c>
      <c r="E8" s="49" t="s">
        <v>1574</v>
      </c>
      <c r="F8" s="35" t="s">
        <v>1570</v>
      </c>
      <c r="G8" s="35" t="s">
        <v>580</v>
      </c>
    </row>
    <row r="9" spans="1:11" s="17" customFormat="1" ht="15" customHeight="1">
      <c r="A9" s="247" t="s">
        <v>1910</v>
      </c>
      <c r="B9" s="248"/>
      <c r="C9" s="50" t="s">
        <v>1573</v>
      </c>
      <c r="D9" s="244"/>
      <c r="E9" s="245"/>
      <c r="F9" s="245"/>
      <c r="G9" s="246"/>
    </row>
    <row r="10" spans="1:11" ht="51">
      <c r="A10" s="19" t="s">
        <v>433</v>
      </c>
      <c r="B10" s="137" t="s">
        <v>600</v>
      </c>
      <c r="C10" s="57">
        <f>IF(B10='Scoring Keys'!$B$4,'Scoring Keys'!$D$4,IF(B10='Scoring Keys'!$B$5,'Scoring Keys'!$D$5,IF(B10='Scoring Keys'!$B$6,'Scoring Keys'!$D$6,IF(B10='Scoring Keys'!$B$7,'Scoring Keys'!$D$7,0))))</f>
        <v>1</v>
      </c>
      <c r="D10" s="127" t="s">
        <v>1766</v>
      </c>
      <c r="E10" s="57">
        <f>IF(D10='Scoring Keys'!$B$12,'Scoring Keys'!$D$12,IF(D10='Scoring Keys'!$B$13,'Scoring Keys'!$D$13,IF(D10='Scoring Keys'!$B$14,'Scoring Keys'!$D$14,IF(D10='Scoring Keys'!$B$15,'Scoring Keys'!$D$15,IF(D10='Scoring Keys'!$B$16,'Scoring Keys'!$D$16,0)))))</f>
        <v>0</v>
      </c>
      <c r="F10" s="57">
        <f t="shared" ref="F10" si="0">C10*E10</f>
        <v>0</v>
      </c>
      <c r="G10" s="136"/>
      <c r="H10" s="10" t="b">
        <f>OR(AND(C10='Scoring Keys'!$D$4,E10='Scoring Keys'!$D$14),AND(C10='Scoring Keys'!$D$4,E10='Scoring Keys'!$D$16),AND(C10='Scoring Keys'!$D$4,E10='Scoring Keys'!$D$17))</f>
        <v>1</v>
      </c>
      <c r="I10" s="10" t="b">
        <f>NOT(D10='Scoring Keys'!$B$18)</f>
        <v>0</v>
      </c>
      <c r="J10" s="150">
        <f t="shared" ref="J10:J23" si="1">IF(I10,0,1)</f>
        <v>1</v>
      </c>
      <c r="K10" s="150">
        <f t="shared" ref="K10" si="2">IF(AND(H10,(I10)),1,0)</f>
        <v>0</v>
      </c>
    </row>
    <row r="11" spans="1:11" ht="30" customHeight="1">
      <c r="A11" s="14" t="s">
        <v>315</v>
      </c>
      <c r="B11" s="137" t="s">
        <v>600</v>
      </c>
      <c r="C11" s="57">
        <f>IF(B11='Scoring Keys'!$B$4,'Scoring Keys'!$D$4,IF(B11='Scoring Keys'!$B$5,'Scoring Keys'!$D$5,IF(B11='Scoring Keys'!$B$6,'Scoring Keys'!$D$6,IF(B11='Scoring Keys'!$B$7,'Scoring Keys'!$D$7,0))))</f>
        <v>1</v>
      </c>
      <c r="D11" s="127" t="s">
        <v>1766</v>
      </c>
      <c r="E11" s="57">
        <f>IF(D11='Scoring Keys'!$B$12,'Scoring Keys'!$D$12,IF(D11='Scoring Keys'!$B$13,'Scoring Keys'!$D$13,IF(D11='Scoring Keys'!$B$14,'Scoring Keys'!$D$14,IF(D11='Scoring Keys'!$B$15,'Scoring Keys'!$D$15,IF(D11='Scoring Keys'!$B$16,'Scoring Keys'!$D$16,0)))))</f>
        <v>0</v>
      </c>
      <c r="F11" s="57">
        <f t="shared" ref="F11:F13" si="3">C11*E11</f>
        <v>0</v>
      </c>
      <c r="G11" s="136"/>
      <c r="H11" s="10" t="b">
        <f>OR(AND(C11='Scoring Keys'!$D$4,E11='Scoring Keys'!$D$14),AND(C11='Scoring Keys'!$D$4,E11='Scoring Keys'!$D$16),AND(C11='Scoring Keys'!$D$4,E11='Scoring Keys'!$D$17))</f>
        <v>1</v>
      </c>
      <c r="I11" s="10" t="b">
        <f>NOT(D11='Scoring Keys'!$B$18)</f>
        <v>0</v>
      </c>
      <c r="J11" s="150">
        <f t="shared" si="1"/>
        <v>1</v>
      </c>
      <c r="K11" s="150">
        <f t="shared" ref="K11:K13" si="4">IF(AND(H11,(I11)),1,0)</f>
        <v>0</v>
      </c>
    </row>
    <row r="12" spans="1:11" ht="30" customHeight="1">
      <c r="A12" s="14" t="s">
        <v>316</v>
      </c>
      <c r="B12" s="137" t="s">
        <v>1713</v>
      </c>
      <c r="C12" s="57">
        <f>IF(B12='Scoring Keys'!$B$4,'Scoring Keys'!$D$4,IF(B12='Scoring Keys'!$B$5,'Scoring Keys'!$D$5,IF(B12='Scoring Keys'!$B$6,'Scoring Keys'!$D$6,IF(B12='Scoring Keys'!$B$7,'Scoring Keys'!$D$7,0))))</f>
        <v>0.9</v>
      </c>
      <c r="D12" s="127" t="s">
        <v>1766</v>
      </c>
      <c r="E12" s="57">
        <f>IF(D12='Scoring Keys'!$B$12,'Scoring Keys'!$D$12,IF(D12='Scoring Keys'!$B$13,'Scoring Keys'!$D$13,IF(D12='Scoring Keys'!$B$14,'Scoring Keys'!$D$14,IF(D12='Scoring Keys'!$B$15,'Scoring Keys'!$D$15,IF(D12='Scoring Keys'!$B$16,'Scoring Keys'!$D$16,0)))))</f>
        <v>0</v>
      </c>
      <c r="F12" s="57">
        <f t="shared" si="3"/>
        <v>0</v>
      </c>
      <c r="G12" s="136"/>
      <c r="H12" s="10" t="b">
        <f>OR(AND(C12='Scoring Keys'!$D$4,E12='Scoring Keys'!$D$14),AND(C12='Scoring Keys'!$D$4,E12='Scoring Keys'!$D$16),AND(C12='Scoring Keys'!$D$4,E12='Scoring Keys'!$D$17))</f>
        <v>0</v>
      </c>
      <c r="I12" s="10" t="b">
        <f>NOT(D12='Scoring Keys'!$B$18)</f>
        <v>0</v>
      </c>
      <c r="J12" s="150">
        <f t="shared" si="1"/>
        <v>1</v>
      </c>
      <c r="K12" s="150">
        <f t="shared" si="4"/>
        <v>0</v>
      </c>
    </row>
    <row r="13" spans="1:11" ht="30" customHeight="1">
      <c r="A13" s="14" t="s">
        <v>317</v>
      </c>
      <c r="B13" s="137" t="s">
        <v>600</v>
      </c>
      <c r="C13" s="57">
        <f>IF(B13='Scoring Keys'!$B$4,'Scoring Keys'!$D$4,IF(B13='Scoring Keys'!$B$5,'Scoring Keys'!$D$5,IF(B13='Scoring Keys'!$B$6,'Scoring Keys'!$D$6,IF(B13='Scoring Keys'!$B$7,'Scoring Keys'!$D$7,0))))</f>
        <v>1</v>
      </c>
      <c r="D13" s="127" t="s">
        <v>1766</v>
      </c>
      <c r="E13" s="57">
        <f>IF(D13='Scoring Keys'!$B$12,'Scoring Keys'!$D$12,IF(D13='Scoring Keys'!$B$13,'Scoring Keys'!$D$13,IF(D13='Scoring Keys'!$B$14,'Scoring Keys'!$D$14,IF(D13='Scoring Keys'!$B$15,'Scoring Keys'!$D$15,IF(D13='Scoring Keys'!$B$16,'Scoring Keys'!$D$16,0)))))</f>
        <v>0</v>
      </c>
      <c r="F13" s="57">
        <f t="shared" si="3"/>
        <v>0</v>
      </c>
      <c r="G13" s="136"/>
      <c r="H13" s="10" t="b">
        <f>OR(AND(C13='Scoring Keys'!$D$4,E13='Scoring Keys'!$D$14),AND(C13='Scoring Keys'!$D$4,E13='Scoring Keys'!$D$16),AND(C13='Scoring Keys'!$D$4,E13='Scoring Keys'!$D$17))</f>
        <v>1</v>
      </c>
      <c r="I13" s="10" t="b">
        <f>NOT(D13='Scoring Keys'!$B$18)</f>
        <v>0</v>
      </c>
      <c r="J13" s="150">
        <f t="shared" si="1"/>
        <v>1</v>
      </c>
      <c r="K13" s="150">
        <f t="shared" si="4"/>
        <v>0</v>
      </c>
    </row>
    <row r="14" spans="1:11" s="17" customFormat="1" ht="15" customHeight="1">
      <c r="A14" s="247" t="s">
        <v>1911</v>
      </c>
      <c r="B14" s="248"/>
      <c r="C14" s="50"/>
      <c r="D14" s="244"/>
      <c r="E14" s="245"/>
      <c r="F14" s="245"/>
      <c r="G14" s="246"/>
    </row>
    <row r="15" spans="1:11" ht="30" customHeight="1">
      <c r="A15" s="14" t="s">
        <v>318</v>
      </c>
      <c r="B15" s="137" t="s">
        <v>1713</v>
      </c>
      <c r="C15" s="57">
        <f>IF(B15='Scoring Keys'!$B$4,'Scoring Keys'!$D$4,IF(B15='Scoring Keys'!$B$5,'Scoring Keys'!$D$5,IF(B15='Scoring Keys'!$B$6,'Scoring Keys'!$D$6,IF(B15='Scoring Keys'!$B$7,'Scoring Keys'!$D$7,0))))</f>
        <v>0.9</v>
      </c>
      <c r="D15" s="127" t="s">
        <v>1766</v>
      </c>
      <c r="E15" s="57">
        <f>IF(D15='Scoring Keys'!$B$12,'Scoring Keys'!$D$12,IF(D15='Scoring Keys'!$B$13,'Scoring Keys'!$D$13,IF(D15='Scoring Keys'!$B$14,'Scoring Keys'!$D$14,IF(D15='Scoring Keys'!$B$15,'Scoring Keys'!$D$15,IF(D15='Scoring Keys'!$B$16,'Scoring Keys'!$D$16,0)))))</f>
        <v>0</v>
      </c>
      <c r="F15" s="57">
        <f t="shared" ref="F15:F18" si="5">C15*E15</f>
        <v>0</v>
      </c>
      <c r="G15" s="136"/>
      <c r="H15" s="10" t="b">
        <f>OR(AND(C15='Scoring Keys'!$D$4,E15='Scoring Keys'!$D$14),AND(C15='Scoring Keys'!$D$4,E15='Scoring Keys'!$D$16),AND(C15='Scoring Keys'!$D$4,E15='Scoring Keys'!$D$17))</f>
        <v>0</v>
      </c>
      <c r="I15" s="10" t="b">
        <f>NOT(D15='Scoring Keys'!$B$18)</f>
        <v>0</v>
      </c>
      <c r="J15" s="150">
        <f t="shared" si="1"/>
        <v>1</v>
      </c>
      <c r="K15" s="150">
        <f t="shared" ref="K15:K18" si="6">IF(AND(H15,(I15)),1,0)</f>
        <v>0</v>
      </c>
    </row>
    <row r="16" spans="1:11" ht="38.25">
      <c r="A16" s="9" t="s">
        <v>1908</v>
      </c>
      <c r="B16" s="137" t="s">
        <v>600</v>
      </c>
      <c r="C16" s="57">
        <f>IF(B16='Scoring Keys'!$B$4,'Scoring Keys'!$D$4,IF(B16='Scoring Keys'!$B$5,'Scoring Keys'!$D$5,IF(B16='Scoring Keys'!$B$6,'Scoring Keys'!$D$6,IF(B16='Scoring Keys'!$B$7,'Scoring Keys'!$D$7,0))))</f>
        <v>1</v>
      </c>
      <c r="D16" s="127" t="s">
        <v>1766</v>
      </c>
      <c r="E16" s="57">
        <f>IF(D16='Scoring Keys'!$B$12,'Scoring Keys'!$D$12,IF(D16='Scoring Keys'!$B$13,'Scoring Keys'!$D$13,IF(D16='Scoring Keys'!$B$14,'Scoring Keys'!$D$14,IF(D16='Scoring Keys'!$B$15,'Scoring Keys'!$D$15,IF(D16='Scoring Keys'!$B$16,'Scoring Keys'!$D$16,0)))))</f>
        <v>0</v>
      </c>
      <c r="F16" s="57">
        <f t="shared" si="5"/>
        <v>0</v>
      </c>
      <c r="G16" s="136"/>
      <c r="H16" s="10" t="b">
        <f>OR(AND(C16='Scoring Keys'!$D$4,E16='Scoring Keys'!$D$14),AND(C16='Scoring Keys'!$D$4,E16='Scoring Keys'!$D$16),AND(C16='Scoring Keys'!$D$4,E16='Scoring Keys'!$D$17))</f>
        <v>1</v>
      </c>
      <c r="I16" s="10" t="b">
        <f>NOT(D16='Scoring Keys'!$B$18)</f>
        <v>0</v>
      </c>
      <c r="J16" s="150">
        <f t="shared" si="1"/>
        <v>1</v>
      </c>
      <c r="K16" s="150">
        <f t="shared" si="6"/>
        <v>0</v>
      </c>
    </row>
    <row r="17" spans="1:11" ht="30" customHeight="1">
      <c r="A17" s="14" t="s">
        <v>319</v>
      </c>
      <c r="B17" s="137" t="s">
        <v>600</v>
      </c>
      <c r="C17" s="57">
        <f>IF(B17='Scoring Keys'!$B$4,'Scoring Keys'!$D$4,IF(B17='Scoring Keys'!$B$5,'Scoring Keys'!$D$5,IF(B17='Scoring Keys'!$B$6,'Scoring Keys'!$D$6,IF(B17='Scoring Keys'!$B$7,'Scoring Keys'!$D$7,0))))</f>
        <v>1</v>
      </c>
      <c r="D17" s="127" t="s">
        <v>1766</v>
      </c>
      <c r="E17" s="57">
        <f>IF(D17='Scoring Keys'!$B$12,'Scoring Keys'!$D$12,IF(D17='Scoring Keys'!$B$13,'Scoring Keys'!$D$13,IF(D17='Scoring Keys'!$B$14,'Scoring Keys'!$D$14,IF(D17='Scoring Keys'!$B$15,'Scoring Keys'!$D$15,IF(D17='Scoring Keys'!$B$16,'Scoring Keys'!$D$16,0)))))</f>
        <v>0</v>
      </c>
      <c r="F17" s="57">
        <f t="shared" si="5"/>
        <v>0</v>
      </c>
      <c r="G17" s="136"/>
      <c r="H17" s="10" t="b">
        <f>OR(AND(C17='Scoring Keys'!$D$4,E17='Scoring Keys'!$D$14),AND(C17='Scoring Keys'!$D$4,E17='Scoring Keys'!$D$16),AND(C17='Scoring Keys'!$D$4,E17='Scoring Keys'!$D$17))</f>
        <v>1</v>
      </c>
      <c r="I17" s="10" t="b">
        <f>NOT(D17='Scoring Keys'!$B$18)</f>
        <v>0</v>
      </c>
      <c r="J17" s="150">
        <f t="shared" si="1"/>
        <v>1</v>
      </c>
      <c r="K17" s="150">
        <f t="shared" si="6"/>
        <v>0</v>
      </c>
    </row>
    <row r="18" spans="1:11" ht="30" customHeight="1">
      <c r="A18" s="14" t="s">
        <v>320</v>
      </c>
      <c r="B18" s="137" t="s">
        <v>1713</v>
      </c>
      <c r="C18" s="57">
        <f>IF(B18='Scoring Keys'!$B$4,'Scoring Keys'!$D$4,IF(B18='Scoring Keys'!$B$5,'Scoring Keys'!$D$5,IF(B18='Scoring Keys'!$B$6,'Scoring Keys'!$D$6,IF(B18='Scoring Keys'!$B$7,'Scoring Keys'!$D$7,0))))</f>
        <v>0.9</v>
      </c>
      <c r="D18" s="127" t="s">
        <v>1766</v>
      </c>
      <c r="E18" s="57">
        <f>IF(D18='Scoring Keys'!$B$12,'Scoring Keys'!$D$12,IF(D18='Scoring Keys'!$B$13,'Scoring Keys'!$D$13,IF(D18='Scoring Keys'!$B$14,'Scoring Keys'!$D$14,IF(D18='Scoring Keys'!$B$15,'Scoring Keys'!$D$15,IF(D18='Scoring Keys'!$B$16,'Scoring Keys'!$D$16,0)))))</f>
        <v>0</v>
      </c>
      <c r="F18" s="57">
        <f t="shared" si="5"/>
        <v>0</v>
      </c>
      <c r="G18" s="136"/>
      <c r="H18" s="10" t="b">
        <f>OR(AND(C18='Scoring Keys'!$D$4,E18='Scoring Keys'!$D$14),AND(C18='Scoring Keys'!$D$4,E18='Scoring Keys'!$D$16),AND(C18='Scoring Keys'!$D$4,E18='Scoring Keys'!$D$17))</f>
        <v>0</v>
      </c>
      <c r="I18" s="10" t="b">
        <f>NOT(D18='Scoring Keys'!$B$18)</f>
        <v>0</v>
      </c>
      <c r="J18" s="150">
        <f t="shared" si="1"/>
        <v>1</v>
      </c>
      <c r="K18" s="150">
        <f t="shared" si="6"/>
        <v>0</v>
      </c>
    </row>
    <row r="19" spans="1:11" s="17" customFormat="1" ht="15" customHeight="1">
      <c r="A19" s="247" t="s">
        <v>1912</v>
      </c>
      <c r="B19" s="248"/>
      <c r="C19" s="50"/>
      <c r="D19" s="244"/>
      <c r="E19" s="245"/>
      <c r="F19" s="245"/>
      <c r="G19" s="246"/>
    </row>
    <row r="20" spans="1:11" ht="30" customHeight="1">
      <c r="A20" s="14" t="s">
        <v>321</v>
      </c>
      <c r="B20" s="137" t="s">
        <v>600</v>
      </c>
      <c r="C20" s="57">
        <f>IF(B20='Scoring Keys'!$B$4,'Scoring Keys'!$D$4,IF(B20='Scoring Keys'!$B$5,'Scoring Keys'!$D$5,IF(B20='Scoring Keys'!$B$6,'Scoring Keys'!$D$6,IF(B20='Scoring Keys'!$B$7,'Scoring Keys'!$D$7,0))))</f>
        <v>1</v>
      </c>
      <c r="D20" s="127" t="s">
        <v>1766</v>
      </c>
      <c r="E20" s="57">
        <f>IF(D20='Scoring Keys'!$B$12,'Scoring Keys'!$D$12,IF(D20='Scoring Keys'!$B$13,'Scoring Keys'!$D$13,IF(D20='Scoring Keys'!$B$14,'Scoring Keys'!$D$14,IF(D20='Scoring Keys'!$B$15,'Scoring Keys'!$D$15,IF(D20='Scoring Keys'!$B$16,'Scoring Keys'!$D$16,0)))))</f>
        <v>0</v>
      </c>
      <c r="F20" s="57">
        <f t="shared" ref="F20:F23" si="7">C20*E20</f>
        <v>0</v>
      </c>
      <c r="G20" s="136"/>
      <c r="H20" s="10" t="b">
        <f>OR(AND(C20='Scoring Keys'!$D$4,E20='Scoring Keys'!$D$14),AND(C20='Scoring Keys'!$D$4,E20='Scoring Keys'!$D$16),AND(C20='Scoring Keys'!$D$4,E20='Scoring Keys'!$D$17))</f>
        <v>1</v>
      </c>
      <c r="I20" s="10" t="b">
        <f>NOT(D20='Scoring Keys'!$B$18)</f>
        <v>0</v>
      </c>
      <c r="J20" s="150">
        <f t="shared" si="1"/>
        <v>1</v>
      </c>
      <c r="K20" s="150">
        <f t="shared" ref="K20:K23" si="8">IF(AND(H20,(I20)),1,0)</f>
        <v>0</v>
      </c>
    </row>
    <row r="21" spans="1:11" ht="30" customHeight="1">
      <c r="A21" s="14" t="s">
        <v>322</v>
      </c>
      <c r="B21" s="137" t="s">
        <v>600</v>
      </c>
      <c r="C21" s="57">
        <f>IF(B21='Scoring Keys'!$B$4,'Scoring Keys'!$D$4,IF(B21='Scoring Keys'!$B$5,'Scoring Keys'!$D$5,IF(B21='Scoring Keys'!$B$6,'Scoring Keys'!$D$6,IF(B21='Scoring Keys'!$B$7,'Scoring Keys'!$D$7,0))))</f>
        <v>1</v>
      </c>
      <c r="D21" s="127" t="s">
        <v>1766</v>
      </c>
      <c r="E21" s="57">
        <f>IF(D21='Scoring Keys'!$B$12,'Scoring Keys'!$D$12,IF(D21='Scoring Keys'!$B$13,'Scoring Keys'!$D$13,IF(D21='Scoring Keys'!$B$14,'Scoring Keys'!$D$14,IF(D21='Scoring Keys'!$B$15,'Scoring Keys'!$D$15,IF(D21='Scoring Keys'!$B$16,'Scoring Keys'!$D$16,0)))))</f>
        <v>0</v>
      </c>
      <c r="F21" s="57">
        <f t="shared" si="7"/>
        <v>0</v>
      </c>
      <c r="G21" s="136"/>
      <c r="H21" s="10" t="b">
        <f>OR(AND(C21='Scoring Keys'!$D$4,E21='Scoring Keys'!$D$14),AND(C21='Scoring Keys'!$D$4,E21='Scoring Keys'!$D$16),AND(C21='Scoring Keys'!$D$4,E21='Scoring Keys'!$D$17))</f>
        <v>1</v>
      </c>
      <c r="I21" s="10" t="b">
        <f>NOT(D21='Scoring Keys'!$B$18)</f>
        <v>0</v>
      </c>
      <c r="J21" s="150">
        <f t="shared" si="1"/>
        <v>1</v>
      </c>
      <c r="K21" s="150">
        <f t="shared" si="8"/>
        <v>0</v>
      </c>
    </row>
    <row r="22" spans="1:11" ht="30" customHeight="1">
      <c r="A22" s="14" t="s">
        <v>323</v>
      </c>
      <c r="B22" s="137" t="s">
        <v>1713</v>
      </c>
      <c r="C22" s="57">
        <f>IF(B22='Scoring Keys'!$B$4,'Scoring Keys'!$D$4,IF(B22='Scoring Keys'!$B$5,'Scoring Keys'!$D$5,IF(B22='Scoring Keys'!$B$6,'Scoring Keys'!$D$6,IF(B22='Scoring Keys'!$B$7,'Scoring Keys'!$D$7,0))))</f>
        <v>0.9</v>
      </c>
      <c r="D22" s="127" t="s">
        <v>1766</v>
      </c>
      <c r="E22" s="57">
        <f>IF(D22='Scoring Keys'!$B$12,'Scoring Keys'!$D$12,IF(D22='Scoring Keys'!$B$13,'Scoring Keys'!$D$13,IF(D22='Scoring Keys'!$B$14,'Scoring Keys'!$D$14,IF(D22='Scoring Keys'!$B$15,'Scoring Keys'!$D$15,IF(D22='Scoring Keys'!$B$16,'Scoring Keys'!$D$16,0)))))</f>
        <v>0</v>
      </c>
      <c r="F22" s="57">
        <f t="shared" si="7"/>
        <v>0</v>
      </c>
      <c r="G22" s="136"/>
      <c r="H22" s="10" t="b">
        <f>OR(AND(C22='Scoring Keys'!$D$4,E22='Scoring Keys'!$D$14),AND(C22='Scoring Keys'!$D$4,E22='Scoring Keys'!$D$16),AND(C22='Scoring Keys'!$D$4,E22='Scoring Keys'!$D$17))</f>
        <v>0</v>
      </c>
      <c r="I22" s="10" t="b">
        <f>NOT(D22='Scoring Keys'!$B$18)</f>
        <v>0</v>
      </c>
      <c r="J22" s="150">
        <f t="shared" si="1"/>
        <v>1</v>
      </c>
      <c r="K22" s="150">
        <f t="shared" si="8"/>
        <v>0</v>
      </c>
    </row>
    <row r="23" spans="1:11" ht="30" customHeight="1">
      <c r="A23" s="14" t="s">
        <v>324</v>
      </c>
      <c r="B23" s="137" t="s">
        <v>1713</v>
      </c>
      <c r="C23" s="57">
        <f>IF(B23='Scoring Keys'!$B$4,'Scoring Keys'!$D$4,IF(B23='Scoring Keys'!$B$5,'Scoring Keys'!$D$5,IF(B23='Scoring Keys'!$B$6,'Scoring Keys'!$D$6,IF(B23='Scoring Keys'!$B$7,'Scoring Keys'!$D$7,0))))</f>
        <v>0.9</v>
      </c>
      <c r="D23" s="127" t="s">
        <v>1766</v>
      </c>
      <c r="E23" s="57">
        <f>IF(D23='Scoring Keys'!$B$12,'Scoring Keys'!$D$12,IF(D23='Scoring Keys'!$B$13,'Scoring Keys'!$D$13,IF(D23='Scoring Keys'!$B$14,'Scoring Keys'!$D$14,IF(D23='Scoring Keys'!$B$15,'Scoring Keys'!$D$15,IF(D23='Scoring Keys'!$B$16,'Scoring Keys'!$D$16,0)))))</f>
        <v>0</v>
      </c>
      <c r="F23" s="57">
        <f t="shared" si="7"/>
        <v>0</v>
      </c>
      <c r="G23" s="136"/>
      <c r="H23" s="10" t="b">
        <f>OR(AND(C23='Scoring Keys'!$D$4,E23='Scoring Keys'!$D$14),AND(C23='Scoring Keys'!$D$4,E23='Scoring Keys'!$D$16),AND(C23='Scoring Keys'!$D$4,E23='Scoring Keys'!$D$17))</f>
        <v>0</v>
      </c>
      <c r="I23" s="10" t="b">
        <f>NOT(D23='Scoring Keys'!$B$18)</f>
        <v>0</v>
      </c>
      <c r="J23" s="150">
        <f t="shared" si="1"/>
        <v>1</v>
      </c>
      <c r="K23" s="150">
        <f t="shared" si="8"/>
        <v>0</v>
      </c>
    </row>
  </sheetData>
  <sheetProtection algorithmName="SHA-512" hashValue="5Ix5ugGZSb7Hr7w/Sl4vzhOjN5NMvZja4ylsb/Wg+NKQPJlK4a5FxKQvXHAdtMwSGh1VpL8D9/meczVFp4k/ag==" saltValue="lkjOxZa1a1nuWy0qEY01Mg==" spinCount="100000" sheet="1"/>
  <mergeCells count="10">
    <mergeCell ref="A5:G5"/>
    <mergeCell ref="A7:B8"/>
    <mergeCell ref="A14:B14"/>
    <mergeCell ref="A19:B19"/>
    <mergeCell ref="A9:B9"/>
    <mergeCell ref="A6:G6"/>
    <mergeCell ref="D7:G7"/>
    <mergeCell ref="D9:G9"/>
    <mergeCell ref="D14:G14"/>
    <mergeCell ref="D19:G19"/>
  </mergeCells>
  <conditionalFormatting sqref="D10">
    <cfRule type="expression" dxfId="23" priority="6">
      <formula>K10=1</formula>
    </cfRule>
  </conditionalFormatting>
  <conditionalFormatting sqref="D2">
    <cfRule type="expression" dxfId="22" priority="5">
      <formula>$E$2&gt;0</formula>
    </cfRule>
  </conditionalFormatting>
  <conditionalFormatting sqref="D3">
    <cfRule type="expression" dxfId="21" priority="4">
      <formula>$E$3&gt;0</formula>
    </cfRule>
  </conditionalFormatting>
  <conditionalFormatting sqref="D11:D13">
    <cfRule type="expression" dxfId="20" priority="3">
      <formula>K11=1</formula>
    </cfRule>
  </conditionalFormatting>
  <conditionalFormatting sqref="D15:D18">
    <cfRule type="expression" dxfId="19" priority="2">
      <formula>K15=1</formula>
    </cfRule>
  </conditionalFormatting>
  <conditionalFormatting sqref="D20:D23">
    <cfRule type="expression" dxfId="18" priority="1">
      <formula>K20=1</formula>
    </cfRule>
  </conditionalFormatting>
  <hyperlinks>
    <hyperlink ref="G1" location="'Summary Scores'!A1" display="Click Here To Return To Main Page" xr:uid="{00000000-0004-0000-11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00000000-0002-0000-1100-000000000000}">
          <x14:formula1>
            <xm:f>'Scoring Keys'!$B$12:$B$18</xm:f>
          </x14:formula1>
          <xm:sqref>D15:D18 D10:D13 D20:D23</xm:sqref>
        </x14:dataValidation>
        <x14:dataValidation type="list" showInputMessage="1" showErrorMessage="1" xr:uid="{00000000-0002-0000-1100-000001000000}">
          <x14:formula1>
            <xm:f>'Scoring Keys'!$B$4:$B$8</xm:f>
          </x14:formula1>
          <xm:sqref>B10:B13 B15:B18 B20:B23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K24"/>
  <sheetViews>
    <sheetView zoomScaleNormal="100" workbookViewId="0">
      <pane ySplit="8" topLeftCell="A9" activePane="bottomLeft" state="frozen"/>
      <selection activeCell="G1" sqref="G1"/>
      <selection pane="bottomLeft" activeCell="D10" sqref="D10"/>
    </sheetView>
  </sheetViews>
  <sheetFormatPr defaultColWidth="9.140625" defaultRowHeight="12.75"/>
  <cols>
    <col min="1" max="1" width="60.7109375" style="12" customWidth="1"/>
    <col min="2" max="2" width="15.7109375" style="12" customWidth="1"/>
    <col min="3" max="3" width="12.7109375" style="10" hidden="1" customWidth="1"/>
    <col min="4" max="4" width="45.7109375" style="10" customWidth="1"/>
    <col min="5" max="6" width="10.7109375" style="10" customWidth="1"/>
    <col min="7" max="7" width="60.7109375" style="10" customWidth="1"/>
    <col min="8" max="11" width="0" style="13" hidden="1" customWidth="1"/>
    <col min="12" max="16384" width="9.140625" style="13"/>
  </cols>
  <sheetData>
    <row r="1" spans="1:11" s="30" customFormat="1" ht="15.75">
      <c r="A1" s="91" t="s">
        <v>1631</v>
      </c>
      <c r="B1" s="94">
        <f>AVERAGE(C10:C24)</f>
        <v>0.85714285714285743</v>
      </c>
      <c r="D1" s="156" t="s">
        <v>1813</v>
      </c>
      <c r="E1" s="157">
        <f>COUNTIF(F9:F197,"&gt;-.10")</f>
        <v>14</v>
      </c>
      <c r="F1" s="62"/>
      <c r="G1" s="164" t="s">
        <v>1918</v>
      </c>
    </row>
    <row r="2" spans="1:11" s="30" customFormat="1" ht="15.75">
      <c r="A2" s="91" t="s">
        <v>1632</v>
      </c>
      <c r="B2" s="94">
        <f>AVERAGE(E10:E24)</f>
        <v>0</v>
      </c>
      <c r="D2" s="156" t="s">
        <v>1814</v>
      </c>
      <c r="E2" s="157">
        <f>COUNTIF(K10:K471,"1")</f>
        <v>0</v>
      </c>
      <c r="F2" s="62"/>
    </row>
    <row r="3" spans="1:11" s="30" customFormat="1" ht="15.75">
      <c r="A3" s="91" t="s">
        <v>1633</v>
      </c>
      <c r="B3" s="94">
        <f>AVERAGE(F10:F24)</f>
        <v>0</v>
      </c>
      <c r="D3" s="156" t="s">
        <v>1819</v>
      </c>
      <c r="E3" s="157">
        <f>COUNTIF(J10:J471,"1")</f>
        <v>14</v>
      </c>
      <c r="F3" s="62"/>
    </row>
    <row r="4" spans="1:11" s="30" customFormat="1" ht="15.75">
      <c r="A4" s="91" t="s">
        <v>1634</v>
      </c>
      <c r="B4" s="94">
        <f>SUM(F10:F24)</f>
        <v>0</v>
      </c>
      <c r="D4" s="24"/>
      <c r="E4" s="62"/>
      <c r="F4" s="62"/>
    </row>
    <row r="5" spans="1:11" s="18" customFormat="1" ht="20.100000000000001" customHeight="1">
      <c r="A5" s="249" t="s">
        <v>1775</v>
      </c>
      <c r="B5" s="250"/>
      <c r="C5" s="250"/>
      <c r="D5" s="250"/>
      <c r="E5" s="250"/>
      <c r="F5" s="250"/>
      <c r="G5" s="250"/>
    </row>
    <row r="6" spans="1:11" s="18" customFormat="1" ht="50.1" customHeight="1">
      <c r="A6" s="254" t="s">
        <v>598</v>
      </c>
      <c r="B6" s="255"/>
      <c r="C6" s="255"/>
      <c r="D6" s="255"/>
      <c r="E6" s="255"/>
      <c r="F6" s="255"/>
      <c r="G6" s="255"/>
    </row>
    <row r="7" spans="1:11" s="18" customFormat="1" ht="18.75" customHeight="1">
      <c r="A7" s="252" t="s">
        <v>1770</v>
      </c>
      <c r="B7" s="287"/>
      <c r="C7" s="65"/>
      <c r="D7" s="257" t="s">
        <v>417</v>
      </c>
      <c r="E7" s="258"/>
      <c r="F7" s="258"/>
      <c r="G7" s="259"/>
    </row>
    <row r="8" spans="1:11" s="18" customFormat="1" ht="75" customHeight="1">
      <c r="A8" s="288"/>
      <c r="B8" s="290"/>
      <c r="C8" s="64"/>
      <c r="D8" s="35" t="s">
        <v>1571</v>
      </c>
      <c r="E8" s="49" t="s">
        <v>1574</v>
      </c>
      <c r="F8" s="35" t="s">
        <v>1570</v>
      </c>
      <c r="G8" s="35" t="s">
        <v>580</v>
      </c>
    </row>
    <row r="9" spans="1:11" s="22" customFormat="1" ht="15" customHeight="1">
      <c r="A9" s="247" t="s">
        <v>1913</v>
      </c>
      <c r="B9" s="248"/>
      <c r="C9" s="50" t="s">
        <v>1573</v>
      </c>
      <c r="D9" s="244"/>
      <c r="E9" s="245"/>
      <c r="F9" s="245"/>
      <c r="G9" s="246"/>
    </row>
    <row r="10" spans="1:11" ht="30" customHeight="1">
      <c r="A10" s="14" t="s">
        <v>325</v>
      </c>
      <c r="B10" s="137" t="s">
        <v>1713</v>
      </c>
      <c r="C10" s="57">
        <f>IF(B10='Scoring Keys'!$B$4,'Scoring Keys'!$D$4,IF(B10='Scoring Keys'!$B$5,'Scoring Keys'!$D$5,IF(B10='Scoring Keys'!$B$6,'Scoring Keys'!$D$6,IF(B10='Scoring Keys'!$B$7,'Scoring Keys'!$D$7,0))))</f>
        <v>0.9</v>
      </c>
      <c r="D10" s="127" t="s">
        <v>1766</v>
      </c>
      <c r="E10" s="57">
        <f>IF(D10='Scoring Keys'!$B$12,'Scoring Keys'!$D$12,IF(D10='Scoring Keys'!$B$13,'Scoring Keys'!$D$13,IF(D10='Scoring Keys'!$B$14,'Scoring Keys'!$D$14,IF(D10='Scoring Keys'!$B$15,'Scoring Keys'!$D$15,IF(D10='Scoring Keys'!$B$16,'Scoring Keys'!$D$16,0)))))</f>
        <v>0</v>
      </c>
      <c r="F10" s="57">
        <f t="shared" ref="F10" si="0">C10*E10</f>
        <v>0</v>
      </c>
      <c r="G10" s="136"/>
      <c r="H10" s="10" t="b">
        <f>OR(AND(C10='Scoring Keys'!$D$4,E10='Scoring Keys'!$D$14),AND(C10='Scoring Keys'!$D$4,E10='Scoring Keys'!$D$16),AND(C10='Scoring Keys'!$D$4,E10='Scoring Keys'!$D$17))</f>
        <v>0</v>
      </c>
      <c r="I10" s="10" t="b">
        <f>NOT(D10='Scoring Keys'!$B$18)</f>
        <v>0</v>
      </c>
      <c r="J10" s="150">
        <f t="shared" ref="J10:J24" si="1">IF(I10,0,1)</f>
        <v>1</v>
      </c>
      <c r="K10" s="150">
        <f t="shared" ref="K10" si="2">IF(AND(H10,(I10)),1,0)</f>
        <v>0</v>
      </c>
    </row>
    <row r="11" spans="1:11" ht="30" customHeight="1">
      <c r="A11" s="14" t="s">
        <v>326</v>
      </c>
      <c r="B11" s="137" t="s">
        <v>1713</v>
      </c>
      <c r="C11" s="57">
        <f>IF(B11='Scoring Keys'!$B$4,'Scoring Keys'!$D$4,IF(B11='Scoring Keys'!$B$5,'Scoring Keys'!$D$5,IF(B11='Scoring Keys'!$B$6,'Scoring Keys'!$D$6,IF(B11='Scoring Keys'!$B$7,'Scoring Keys'!$D$7,0))))</f>
        <v>0.9</v>
      </c>
      <c r="D11" s="127" t="s">
        <v>1766</v>
      </c>
      <c r="E11" s="57">
        <f>IF(D11='Scoring Keys'!$B$12,'Scoring Keys'!$D$12,IF(D11='Scoring Keys'!$B$13,'Scoring Keys'!$D$13,IF(D11='Scoring Keys'!$B$14,'Scoring Keys'!$D$14,IF(D11='Scoring Keys'!$B$15,'Scoring Keys'!$D$15,IF(D11='Scoring Keys'!$B$16,'Scoring Keys'!$D$16,0)))))</f>
        <v>0</v>
      </c>
      <c r="F11" s="57">
        <f t="shared" ref="F11:F18" si="3">C11*E11</f>
        <v>0</v>
      </c>
      <c r="G11" s="136"/>
      <c r="H11" s="10" t="b">
        <f>OR(AND(C11='Scoring Keys'!$D$4,E11='Scoring Keys'!$D$14),AND(C11='Scoring Keys'!$D$4,E11='Scoring Keys'!$D$16),AND(C11='Scoring Keys'!$D$4,E11='Scoring Keys'!$D$17))</f>
        <v>0</v>
      </c>
      <c r="I11" s="10" t="b">
        <f>NOT(D11='Scoring Keys'!$B$18)</f>
        <v>0</v>
      </c>
      <c r="J11" s="150">
        <f t="shared" si="1"/>
        <v>1</v>
      </c>
      <c r="K11" s="150">
        <f t="shared" ref="K11:K18" si="4">IF(AND(H11,(I11)),1,0)</f>
        <v>0</v>
      </c>
    </row>
    <row r="12" spans="1:11" ht="30" customHeight="1">
      <c r="A12" s="19" t="s">
        <v>434</v>
      </c>
      <c r="B12" s="137" t="s">
        <v>1713</v>
      </c>
      <c r="C12" s="57">
        <f>IF(B12='Scoring Keys'!$B$4,'Scoring Keys'!$D$4,IF(B12='Scoring Keys'!$B$5,'Scoring Keys'!$D$5,IF(B12='Scoring Keys'!$B$6,'Scoring Keys'!$D$6,IF(B12='Scoring Keys'!$B$7,'Scoring Keys'!$D$7,0))))</f>
        <v>0.9</v>
      </c>
      <c r="D12" s="127" t="s">
        <v>1766</v>
      </c>
      <c r="E12" s="57">
        <f>IF(D12='Scoring Keys'!$B$12,'Scoring Keys'!$D$12,IF(D12='Scoring Keys'!$B$13,'Scoring Keys'!$D$13,IF(D12='Scoring Keys'!$B$14,'Scoring Keys'!$D$14,IF(D12='Scoring Keys'!$B$15,'Scoring Keys'!$D$15,IF(D12='Scoring Keys'!$B$16,'Scoring Keys'!$D$16,0)))))</f>
        <v>0</v>
      </c>
      <c r="F12" s="57">
        <f t="shared" si="3"/>
        <v>0</v>
      </c>
      <c r="G12" s="136"/>
      <c r="H12" s="10" t="b">
        <f>OR(AND(C12='Scoring Keys'!$D$4,E12='Scoring Keys'!$D$14),AND(C12='Scoring Keys'!$D$4,E12='Scoring Keys'!$D$16),AND(C12='Scoring Keys'!$D$4,E12='Scoring Keys'!$D$17))</f>
        <v>0</v>
      </c>
      <c r="I12" s="10" t="b">
        <f>NOT(D12='Scoring Keys'!$B$18)</f>
        <v>0</v>
      </c>
      <c r="J12" s="150">
        <f t="shared" si="1"/>
        <v>1</v>
      </c>
      <c r="K12" s="150">
        <f t="shared" si="4"/>
        <v>0</v>
      </c>
    </row>
    <row r="13" spans="1:11" ht="30" customHeight="1">
      <c r="A13" s="14" t="s">
        <v>327</v>
      </c>
      <c r="B13" s="137" t="s">
        <v>1713</v>
      </c>
      <c r="C13" s="57">
        <f>IF(B13='Scoring Keys'!$B$4,'Scoring Keys'!$D$4,IF(B13='Scoring Keys'!$B$5,'Scoring Keys'!$D$5,IF(B13='Scoring Keys'!$B$6,'Scoring Keys'!$D$6,IF(B13='Scoring Keys'!$B$7,'Scoring Keys'!$D$7,0))))</f>
        <v>0.9</v>
      </c>
      <c r="D13" s="127" t="s">
        <v>1766</v>
      </c>
      <c r="E13" s="57">
        <f>IF(D13='Scoring Keys'!$B$12,'Scoring Keys'!$D$12,IF(D13='Scoring Keys'!$B$13,'Scoring Keys'!$D$13,IF(D13='Scoring Keys'!$B$14,'Scoring Keys'!$D$14,IF(D13='Scoring Keys'!$B$15,'Scoring Keys'!$D$15,IF(D13='Scoring Keys'!$B$16,'Scoring Keys'!$D$16,0)))))</f>
        <v>0</v>
      </c>
      <c r="F13" s="57">
        <f t="shared" si="3"/>
        <v>0</v>
      </c>
      <c r="G13" s="136"/>
      <c r="H13" s="10" t="b">
        <f>OR(AND(C13='Scoring Keys'!$D$4,E13='Scoring Keys'!$D$14),AND(C13='Scoring Keys'!$D$4,E13='Scoring Keys'!$D$16),AND(C13='Scoring Keys'!$D$4,E13='Scoring Keys'!$D$17))</f>
        <v>0</v>
      </c>
      <c r="I13" s="10" t="b">
        <f>NOT(D13='Scoring Keys'!$B$18)</f>
        <v>0</v>
      </c>
      <c r="J13" s="150">
        <f t="shared" si="1"/>
        <v>1</v>
      </c>
      <c r="K13" s="150">
        <f t="shared" si="4"/>
        <v>0</v>
      </c>
    </row>
    <row r="14" spans="1:11" ht="42.75" customHeight="1">
      <c r="A14" s="14" t="s">
        <v>328</v>
      </c>
      <c r="B14" s="137" t="s">
        <v>1713</v>
      </c>
      <c r="C14" s="57">
        <f>IF(B14='Scoring Keys'!$B$4,'Scoring Keys'!$D$4,IF(B14='Scoring Keys'!$B$5,'Scoring Keys'!$D$5,IF(B14='Scoring Keys'!$B$6,'Scoring Keys'!$D$6,IF(B14='Scoring Keys'!$B$7,'Scoring Keys'!$D$7,0))))</f>
        <v>0.9</v>
      </c>
      <c r="D14" s="127" t="s">
        <v>1766</v>
      </c>
      <c r="E14" s="57">
        <f>IF(D14='Scoring Keys'!$B$12,'Scoring Keys'!$D$12,IF(D14='Scoring Keys'!$B$13,'Scoring Keys'!$D$13,IF(D14='Scoring Keys'!$B$14,'Scoring Keys'!$D$14,IF(D14='Scoring Keys'!$B$15,'Scoring Keys'!$D$15,IF(D14='Scoring Keys'!$B$16,'Scoring Keys'!$D$16,0)))))</f>
        <v>0</v>
      </c>
      <c r="F14" s="57">
        <f t="shared" si="3"/>
        <v>0</v>
      </c>
      <c r="G14" s="136"/>
      <c r="H14" s="10" t="b">
        <f>OR(AND(C14='Scoring Keys'!$D$4,E14='Scoring Keys'!$D$14),AND(C14='Scoring Keys'!$D$4,E14='Scoring Keys'!$D$16),AND(C14='Scoring Keys'!$D$4,E14='Scoring Keys'!$D$17))</f>
        <v>0</v>
      </c>
      <c r="I14" s="10" t="b">
        <f>NOT(D14='Scoring Keys'!$B$18)</f>
        <v>0</v>
      </c>
      <c r="J14" s="150">
        <f t="shared" si="1"/>
        <v>1</v>
      </c>
      <c r="K14" s="150">
        <f t="shared" si="4"/>
        <v>0</v>
      </c>
    </row>
    <row r="15" spans="1:11" ht="30" customHeight="1">
      <c r="A15" s="23" t="s">
        <v>437</v>
      </c>
      <c r="B15" s="137" t="s">
        <v>1713</v>
      </c>
      <c r="C15" s="57">
        <f>IF(B15='Scoring Keys'!$B$4,'Scoring Keys'!$D$4,IF(B15='Scoring Keys'!$B$5,'Scoring Keys'!$D$5,IF(B15='Scoring Keys'!$B$6,'Scoring Keys'!$D$6,IF(B15='Scoring Keys'!$B$7,'Scoring Keys'!$D$7,0))))</f>
        <v>0.9</v>
      </c>
      <c r="D15" s="127" t="s">
        <v>1766</v>
      </c>
      <c r="E15" s="57">
        <f>IF(D15='Scoring Keys'!$B$12,'Scoring Keys'!$D$12,IF(D15='Scoring Keys'!$B$13,'Scoring Keys'!$D$13,IF(D15='Scoring Keys'!$B$14,'Scoring Keys'!$D$14,IF(D15='Scoring Keys'!$B$15,'Scoring Keys'!$D$15,IF(D15='Scoring Keys'!$B$16,'Scoring Keys'!$D$16,0)))))</f>
        <v>0</v>
      </c>
      <c r="F15" s="57">
        <f t="shared" si="3"/>
        <v>0</v>
      </c>
      <c r="G15" s="136"/>
      <c r="H15" s="10" t="b">
        <f>OR(AND(C15='Scoring Keys'!$D$4,E15='Scoring Keys'!$D$14),AND(C15='Scoring Keys'!$D$4,E15='Scoring Keys'!$D$16),AND(C15='Scoring Keys'!$D$4,E15='Scoring Keys'!$D$17))</f>
        <v>0</v>
      </c>
      <c r="I15" s="10" t="b">
        <f>NOT(D15='Scoring Keys'!$B$18)</f>
        <v>0</v>
      </c>
      <c r="J15" s="150">
        <f t="shared" si="1"/>
        <v>1</v>
      </c>
      <c r="K15" s="150">
        <f t="shared" si="4"/>
        <v>0</v>
      </c>
    </row>
    <row r="16" spans="1:11" ht="30" customHeight="1">
      <c r="A16" s="14" t="s">
        <v>329</v>
      </c>
      <c r="B16" s="137" t="s">
        <v>1713</v>
      </c>
      <c r="C16" s="57">
        <f>IF(B16='Scoring Keys'!$B$4,'Scoring Keys'!$D$4,IF(B16='Scoring Keys'!$B$5,'Scoring Keys'!$D$5,IF(B16='Scoring Keys'!$B$6,'Scoring Keys'!$D$6,IF(B16='Scoring Keys'!$B$7,'Scoring Keys'!$D$7,0))))</f>
        <v>0.9</v>
      </c>
      <c r="D16" s="127" t="s">
        <v>1766</v>
      </c>
      <c r="E16" s="57">
        <f>IF(D16='Scoring Keys'!$B$12,'Scoring Keys'!$D$12,IF(D16='Scoring Keys'!$B$13,'Scoring Keys'!$D$13,IF(D16='Scoring Keys'!$B$14,'Scoring Keys'!$D$14,IF(D16='Scoring Keys'!$B$15,'Scoring Keys'!$D$15,IF(D16='Scoring Keys'!$B$16,'Scoring Keys'!$D$16,0)))))</f>
        <v>0</v>
      </c>
      <c r="F16" s="57">
        <f t="shared" si="3"/>
        <v>0</v>
      </c>
      <c r="G16" s="136"/>
      <c r="H16" s="10" t="b">
        <f>OR(AND(C16='Scoring Keys'!$D$4,E16='Scoring Keys'!$D$14),AND(C16='Scoring Keys'!$D$4,E16='Scoring Keys'!$D$16),AND(C16='Scoring Keys'!$D$4,E16='Scoring Keys'!$D$17))</f>
        <v>0</v>
      </c>
      <c r="I16" s="10" t="b">
        <f>NOT(D16='Scoring Keys'!$B$18)</f>
        <v>0</v>
      </c>
      <c r="J16" s="150">
        <f t="shared" si="1"/>
        <v>1</v>
      </c>
      <c r="K16" s="150">
        <f t="shared" si="4"/>
        <v>0</v>
      </c>
    </row>
    <row r="17" spans="1:11" ht="30" customHeight="1">
      <c r="A17" s="14" t="s">
        <v>330</v>
      </c>
      <c r="B17" s="137" t="s">
        <v>1713</v>
      </c>
      <c r="C17" s="57">
        <f>IF(B17='Scoring Keys'!$B$4,'Scoring Keys'!$D$4,IF(B17='Scoring Keys'!$B$5,'Scoring Keys'!$D$5,IF(B17='Scoring Keys'!$B$6,'Scoring Keys'!$D$6,IF(B17='Scoring Keys'!$B$7,'Scoring Keys'!$D$7,0))))</f>
        <v>0.9</v>
      </c>
      <c r="D17" s="127" t="s">
        <v>1766</v>
      </c>
      <c r="E17" s="57">
        <f>IF(D17='Scoring Keys'!$B$12,'Scoring Keys'!$D$12,IF(D17='Scoring Keys'!$B$13,'Scoring Keys'!$D$13,IF(D17='Scoring Keys'!$B$14,'Scoring Keys'!$D$14,IF(D17='Scoring Keys'!$B$15,'Scoring Keys'!$D$15,IF(D17='Scoring Keys'!$B$16,'Scoring Keys'!$D$16,0)))))</f>
        <v>0</v>
      </c>
      <c r="F17" s="57">
        <f t="shared" si="3"/>
        <v>0</v>
      </c>
      <c r="G17" s="136"/>
      <c r="H17" s="10" t="b">
        <f>OR(AND(C17='Scoring Keys'!$D$4,E17='Scoring Keys'!$D$14),AND(C17='Scoring Keys'!$D$4,E17='Scoring Keys'!$D$16),AND(C17='Scoring Keys'!$D$4,E17='Scoring Keys'!$D$17))</f>
        <v>0</v>
      </c>
      <c r="I17" s="10" t="b">
        <f>NOT(D17='Scoring Keys'!$B$18)</f>
        <v>0</v>
      </c>
      <c r="J17" s="150">
        <f t="shared" si="1"/>
        <v>1</v>
      </c>
      <c r="K17" s="150">
        <f t="shared" si="4"/>
        <v>0</v>
      </c>
    </row>
    <row r="18" spans="1:11" ht="30" customHeight="1">
      <c r="A18" s="14" t="s">
        <v>331</v>
      </c>
      <c r="B18" s="137" t="s">
        <v>1713</v>
      </c>
      <c r="C18" s="57">
        <f>IF(B18='Scoring Keys'!$B$4,'Scoring Keys'!$D$4,IF(B18='Scoring Keys'!$B$5,'Scoring Keys'!$D$5,IF(B18='Scoring Keys'!$B$6,'Scoring Keys'!$D$6,IF(B18='Scoring Keys'!$B$7,'Scoring Keys'!$D$7,0))))</f>
        <v>0.9</v>
      </c>
      <c r="D18" s="127" t="s">
        <v>1766</v>
      </c>
      <c r="E18" s="57">
        <f>IF(D18='Scoring Keys'!$B$12,'Scoring Keys'!$D$12,IF(D18='Scoring Keys'!$B$13,'Scoring Keys'!$D$13,IF(D18='Scoring Keys'!$B$14,'Scoring Keys'!$D$14,IF(D18='Scoring Keys'!$B$15,'Scoring Keys'!$D$15,IF(D18='Scoring Keys'!$B$16,'Scoring Keys'!$D$16,0)))))</f>
        <v>0</v>
      </c>
      <c r="F18" s="57">
        <f t="shared" si="3"/>
        <v>0</v>
      </c>
      <c r="G18" s="136"/>
      <c r="H18" s="10" t="b">
        <f>OR(AND(C18='Scoring Keys'!$D$4,E18='Scoring Keys'!$D$14),AND(C18='Scoring Keys'!$D$4,E18='Scoring Keys'!$D$16),AND(C18='Scoring Keys'!$D$4,E18='Scoring Keys'!$D$17))</f>
        <v>0</v>
      </c>
      <c r="I18" s="10" t="b">
        <f>NOT(D18='Scoring Keys'!$B$18)</f>
        <v>0</v>
      </c>
      <c r="J18" s="150">
        <f t="shared" si="1"/>
        <v>1</v>
      </c>
      <c r="K18" s="150">
        <f t="shared" si="4"/>
        <v>0</v>
      </c>
    </row>
    <row r="19" spans="1:11" ht="30" customHeight="1">
      <c r="A19" s="14" t="s">
        <v>332</v>
      </c>
      <c r="B19" s="304"/>
      <c r="C19" s="305"/>
      <c r="D19" s="305"/>
      <c r="E19" s="305"/>
      <c r="F19" s="305"/>
      <c r="G19" s="306"/>
    </row>
    <row r="20" spans="1:11" ht="30" customHeight="1">
      <c r="A20" s="23" t="s">
        <v>435</v>
      </c>
      <c r="B20" s="137" t="s">
        <v>1713</v>
      </c>
      <c r="C20" s="57">
        <f>IF(B20='Scoring Keys'!$B$4,'Scoring Keys'!$D$4,IF(B20='Scoring Keys'!$B$5,'Scoring Keys'!$D$5,IF(B20='Scoring Keys'!$B$6,'Scoring Keys'!$D$6,IF(B20='Scoring Keys'!$B$7,'Scoring Keys'!$D$7,0))))</f>
        <v>0.9</v>
      </c>
      <c r="D20" s="127" t="s">
        <v>1766</v>
      </c>
      <c r="E20" s="57">
        <f>IF(D20='Scoring Keys'!$B$12,'Scoring Keys'!$D$12,IF(D20='Scoring Keys'!$B$13,'Scoring Keys'!$D$13,IF(D20='Scoring Keys'!$B$14,'Scoring Keys'!$D$14,IF(D20='Scoring Keys'!$B$15,'Scoring Keys'!$D$15,IF(D20='Scoring Keys'!$B$16,'Scoring Keys'!$D$16,0)))))</f>
        <v>0</v>
      </c>
      <c r="F20" s="57">
        <f t="shared" ref="F20:F24" si="5">C20*E20</f>
        <v>0</v>
      </c>
      <c r="G20" s="136"/>
      <c r="H20" s="10" t="b">
        <f>OR(AND(C20='Scoring Keys'!$D$4,E20='Scoring Keys'!$D$14),AND(C20='Scoring Keys'!$D$4,E20='Scoring Keys'!$D$16),AND(C20='Scoring Keys'!$D$4,E20='Scoring Keys'!$D$17))</f>
        <v>0</v>
      </c>
      <c r="I20" s="10" t="b">
        <f>NOT(D20='Scoring Keys'!$B$18)</f>
        <v>0</v>
      </c>
      <c r="J20" s="150">
        <f t="shared" si="1"/>
        <v>1</v>
      </c>
      <c r="K20" s="150">
        <f t="shared" ref="K20:K24" si="6">IF(AND(H20,(I20)),1,0)</f>
        <v>0</v>
      </c>
    </row>
    <row r="21" spans="1:11" ht="30" customHeight="1">
      <c r="A21" s="11" t="s">
        <v>333</v>
      </c>
      <c r="B21" s="137" t="s">
        <v>1713</v>
      </c>
      <c r="C21" s="57">
        <f>IF(B21='Scoring Keys'!$B$4,'Scoring Keys'!$D$4,IF(B21='Scoring Keys'!$B$5,'Scoring Keys'!$D$5,IF(B21='Scoring Keys'!$B$6,'Scoring Keys'!$D$6,IF(B21='Scoring Keys'!$B$7,'Scoring Keys'!$D$7,0))))</f>
        <v>0.9</v>
      </c>
      <c r="D21" s="127" t="s">
        <v>1766</v>
      </c>
      <c r="E21" s="57">
        <f>IF(D21='Scoring Keys'!$B$12,'Scoring Keys'!$D$12,IF(D21='Scoring Keys'!$B$13,'Scoring Keys'!$D$13,IF(D21='Scoring Keys'!$B$14,'Scoring Keys'!$D$14,IF(D21='Scoring Keys'!$B$15,'Scoring Keys'!$D$15,IF(D21='Scoring Keys'!$B$16,'Scoring Keys'!$D$16,0)))))</f>
        <v>0</v>
      </c>
      <c r="F21" s="57">
        <f t="shared" si="5"/>
        <v>0</v>
      </c>
      <c r="G21" s="136"/>
      <c r="H21" s="10" t="b">
        <f>OR(AND(C21='Scoring Keys'!$D$4,E21='Scoring Keys'!$D$14),AND(C21='Scoring Keys'!$D$4,E21='Scoring Keys'!$D$16),AND(C21='Scoring Keys'!$D$4,E21='Scoring Keys'!$D$17))</f>
        <v>0</v>
      </c>
      <c r="I21" s="10" t="b">
        <f>NOT(D21='Scoring Keys'!$B$18)</f>
        <v>0</v>
      </c>
      <c r="J21" s="150">
        <f t="shared" si="1"/>
        <v>1</v>
      </c>
      <c r="K21" s="150">
        <f t="shared" si="6"/>
        <v>0</v>
      </c>
    </row>
    <row r="22" spans="1:11" ht="30" customHeight="1">
      <c r="A22" s="11" t="s">
        <v>334</v>
      </c>
      <c r="B22" s="137" t="s">
        <v>1713</v>
      </c>
      <c r="C22" s="57">
        <f>IF(B22='Scoring Keys'!$B$4,'Scoring Keys'!$D$4,IF(B22='Scoring Keys'!$B$5,'Scoring Keys'!$D$5,IF(B22='Scoring Keys'!$B$6,'Scoring Keys'!$D$6,IF(B22='Scoring Keys'!$B$7,'Scoring Keys'!$D$7,0))))</f>
        <v>0.9</v>
      </c>
      <c r="D22" s="127" t="s">
        <v>1766</v>
      </c>
      <c r="E22" s="57">
        <f>IF(D22='Scoring Keys'!$B$12,'Scoring Keys'!$D$12,IF(D22='Scoring Keys'!$B$13,'Scoring Keys'!$D$13,IF(D22='Scoring Keys'!$B$14,'Scoring Keys'!$D$14,IF(D22='Scoring Keys'!$B$15,'Scoring Keys'!$D$15,IF(D22='Scoring Keys'!$B$16,'Scoring Keys'!$D$16,0)))))</f>
        <v>0</v>
      </c>
      <c r="F22" s="57">
        <f t="shared" si="5"/>
        <v>0</v>
      </c>
      <c r="G22" s="136"/>
      <c r="H22" s="10" t="b">
        <f>OR(AND(C22='Scoring Keys'!$D$4,E22='Scoring Keys'!$D$14),AND(C22='Scoring Keys'!$D$4,E22='Scoring Keys'!$D$16),AND(C22='Scoring Keys'!$D$4,E22='Scoring Keys'!$D$17))</f>
        <v>0</v>
      </c>
      <c r="I22" s="10" t="b">
        <f>NOT(D22='Scoring Keys'!$B$18)</f>
        <v>0</v>
      </c>
      <c r="J22" s="150">
        <f t="shared" si="1"/>
        <v>1</v>
      </c>
      <c r="K22" s="150">
        <f t="shared" si="6"/>
        <v>0</v>
      </c>
    </row>
    <row r="23" spans="1:11" ht="30" customHeight="1">
      <c r="A23" s="11" t="s">
        <v>1743</v>
      </c>
      <c r="B23" s="137" t="s">
        <v>1713</v>
      </c>
      <c r="C23" s="57">
        <f>IF(B23='Scoring Keys'!$B$4,'Scoring Keys'!$D$4,IF(B23='Scoring Keys'!$B$5,'Scoring Keys'!$D$5,IF(B23='Scoring Keys'!$B$6,'Scoring Keys'!$D$6,IF(B23='Scoring Keys'!$B$7,'Scoring Keys'!$D$7,0))))</f>
        <v>0.9</v>
      </c>
      <c r="D23" s="127" t="s">
        <v>1766</v>
      </c>
      <c r="E23" s="57">
        <f>IF(D23='Scoring Keys'!$B$12,'Scoring Keys'!$D$12,IF(D23='Scoring Keys'!$B$13,'Scoring Keys'!$D$13,IF(D23='Scoring Keys'!$B$14,'Scoring Keys'!$D$14,IF(D23='Scoring Keys'!$B$15,'Scoring Keys'!$D$15,IF(D23='Scoring Keys'!$B$16,'Scoring Keys'!$D$16,0)))))</f>
        <v>0</v>
      </c>
      <c r="F23" s="57">
        <f t="shared" si="5"/>
        <v>0</v>
      </c>
      <c r="G23" s="136"/>
      <c r="H23" s="10" t="b">
        <f>OR(AND(C23='Scoring Keys'!$D$4,E23='Scoring Keys'!$D$14),AND(C23='Scoring Keys'!$D$4,E23='Scoring Keys'!$D$16),AND(C23='Scoring Keys'!$D$4,E23='Scoring Keys'!$D$17))</f>
        <v>0</v>
      </c>
      <c r="I23" s="10" t="b">
        <f>NOT(D23='Scoring Keys'!$B$18)</f>
        <v>0</v>
      </c>
      <c r="J23" s="150">
        <f t="shared" si="1"/>
        <v>1</v>
      </c>
      <c r="K23" s="150">
        <f t="shared" si="6"/>
        <v>0</v>
      </c>
    </row>
    <row r="24" spans="1:11" ht="30" customHeight="1">
      <c r="A24" s="11" t="s">
        <v>1665</v>
      </c>
      <c r="B24" s="137" t="s">
        <v>1714</v>
      </c>
      <c r="C24" s="57">
        <f>IF(B24='Scoring Keys'!$B$4,'Scoring Keys'!$D$4,IF(B24='Scoring Keys'!$B$5,'Scoring Keys'!$D$5,IF(B24='Scoring Keys'!$B$6,'Scoring Keys'!$D$6,IF(B24='Scoring Keys'!$B$7,'Scoring Keys'!$D$7,0))))</f>
        <v>0.3</v>
      </c>
      <c r="D24" s="127" t="s">
        <v>1766</v>
      </c>
      <c r="E24" s="57">
        <f>IF(D24='Scoring Keys'!$B$12,'Scoring Keys'!$D$12,IF(D24='Scoring Keys'!$B$13,'Scoring Keys'!$D$13,IF(D24='Scoring Keys'!$B$14,'Scoring Keys'!$D$14,IF(D24='Scoring Keys'!$B$15,'Scoring Keys'!$D$15,IF(D24='Scoring Keys'!$B$16,'Scoring Keys'!$D$16,0)))))</f>
        <v>0</v>
      </c>
      <c r="F24" s="57">
        <f t="shared" si="5"/>
        <v>0</v>
      </c>
      <c r="G24" s="136"/>
      <c r="H24" s="10" t="b">
        <f>OR(AND(C24='Scoring Keys'!$D$4,E24='Scoring Keys'!$D$14),AND(C24='Scoring Keys'!$D$4,E24='Scoring Keys'!$D$16),AND(C24='Scoring Keys'!$D$4,E24='Scoring Keys'!$D$17))</f>
        <v>0</v>
      </c>
      <c r="I24" s="10" t="b">
        <f>NOT(D24='Scoring Keys'!$B$18)</f>
        <v>0</v>
      </c>
      <c r="J24" s="150">
        <f t="shared" si="1"/>
        <v>1</v>
      </c>
      <c r="K24" s="150">
        <f t="shared" si="6"/>
        <v>0</v>
      </c>
    </row>
  </sheetData>
  <sheetProtection algorithmName="SHA-512" hashValue="5eW9JVtqYlmMh//zQA5kcQ8ZJwSSaPUS6dx1SuQucfpdCfsbTLQwXnCgpzvD098R/pR3UBmMMKEGOOpYtXbzBw==" saltValue="L1GnyZ23qG/yGgzoOrGazA==" spinCount="100000" sheet="1"/>
  <mergeCells count="7">
    <mergeCell ref="B19:G19"/>
    <mergeCell ref="A9:B9"/>
    <mergeCell ref="A5:G5"/>
    <mergeCell ref="A6:G6"/>
    <mergeCell ref="A7:B8"/>
    <mergeCell ref="D7:G7"/>
    <mergeCell ref="D9:G9"/>
  </mergeCells>
  <conditionalFormatting sqref="D10">
    <cfRule type="expression" dxfId="17" priority="5">
      <formula>K10=1</formula>
    </cfRule>
  </conditionalFormatting>
  <conditionalFormatting sqref="D2">
    <cfRule type="expression" dxfId="16" priority="4">
      <formula>$E$2&gt;0</formula>
    </cfRule>
  </conditionalFormatting>
  <conditionalFormatting sqref="D3">
    <cfRule type="expression" dxfId="15" priority="3">
      <formula>$E$3&gt;0</formula>
    </cfRule>
  </conditionalFormatting>
  <conditionalFormatting sqref="D11:D18">
    <cfRule type="expression" dxfId="14" priority="2">
      <formula>K11=1</formula>
    </cfRule>
  </conditionalFormatting>
  <conditionalFormatting sqref="D20:D24">
    <cfRule type="expression" dxfId="13" priority="1">
      <formula>K20=1</formula>
    </cfRule>
  </conditionalFormatting>
  <hyperlinks>
    <hyperlink ref="G1" location="'Summary Scores'!A1" display="Click Here To Return To Main Page" xr:uid="{00000000-0004-0000-12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00000000-0002-0000-1200-000000000000}">
          <x14:formula1>
            <xm:f>'Scoring Keys'!$B$4:$B$8</xm:f>
          </x14:formula1>
          <xm:sqref>B10:B18 B20:B24</xm:sqref>
        </x14:dataValidation>
        <x14:dataValidation type="list" showInputMessage="1" showErrorMessage="1" xr:uid="{00000000-0002-0000-1200-000001000000}">
          <x14:formula1>
            <xm:f>'Scoring Keys'!$B$12:$B$18</xm:f>
          </x14:formula1>
          <xm:sqref>D10:D18 D20:D24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B1:J19"/>
  <sheetViews>
    <sheetView topLeftCell="A3" zoomScaleNormal="100" workbookViewId="0">
      <selection activeCell="B4" sqref="B4"/>
    </sheetView>
  </sheetViews>
  <sheetFormatPr defaultColWidth="9.140625" defaultRowHeight="15"/>
  <cols>
    <col min="1" max="1" width="20.7109375" style="24" customWidth="1"/>
    <col min="2" max="2" width="30.7109375" style="24" customWidth="1"/>
    <col min="3" max="3" width="69.7109375" style="24" customWidth="1"/>
    <col min="4" max="4" width="12.7109375" style="24" customWidth="1"/>
    <col min="5" max="16384" width="9.140625" style="24"/>
  </cols>
  <sheetData>
    <row r="1" spans="2:10" s="7" customFormat="1" ht="30" customHeight="1">
      <c r="B1" s="235" t="s">
        <v>2</v>
      </c>
      <c r="C1" s="236"/>
      <c r="D1" s="237"/>
      <c r="E1" s="60"/>
      <c r="J1" s="66"/>
    </row>
    <row r="2" spans="2:10" s="7" customFormat="1" ht="18.75">
      <c r="B2" s="238" t="s">
        <v>1622</v>
      </c>
      <c r="C2" s="239"/>
      <c r="D2" s="240"/>
      <c r="E2" s="60"/>
      <c r="J2" s="66"/>
    </row>
    <row r="3" spans="2:10" s="7" customFormat="1" ht="15.75">
      <c r="B3" s="67" t="s">
        <v>3</v>
      </c>
      <c r="C3" s="1" t="s">
        <v>4</v>
      </c>
      <c r="D3" s="68" t="s">
        <v>5</v>
      </c>
      <c r="E3" s="60"/>
      <c r="J3" s="66"/>
    </row>
    <row r="4" spans="2:10" s="7" customFormat="1" ht="50.1" customHeight="1">
      <c r="B4" s="69" t="s">
        <v>600</v>
      </c>
      <c r="C4" s="83" t="s">
        <v>1787</v>
      </c>
      <c r="D4" s="70">
        <v>1</v>
      </c>
      <c r="E4" s="60"/>
      <c r="J4" s="66"/>
    </row>
    <row r="5" spans="2:10" s="7" customFormat="1" ht="50.1" customHeight="1">
      <c r="B5" s="69" t="s">
        <v>1713</v>
      </c>
      <c r="C5" s="83" t="s">
        <v>1929</v>
      </c>
      <c r="D5" s="70">
        <v>0.9</v>
      </c>
      <c r="E5" s="60"/>
      <c r="J5" s="66"/>
    </row>
    <row r="6" spans="2:10" s="7" customFormat="1" ht="50.1" customHeight="1">
      <c r="B6" s="69" t="s">
        <v>1711</v>
      </c>
      <c r="C6" s="83" t="s">
        <v>1930</v>
      </c>
      <c r="D6" s="70">
        <v>0.65</v>
      </c>
      <c r="E6" s="60"/>
      <c r="J6" s="66"/>
    </row>
    <row r="7" spans="2:10" s="7" customFormat="1" ht="50.1" customHeight="1">
      <c r="B7" s="69" t="s">
        <v>1714</v>
      </c>
      <c r="C7" s="83" t="s">
        <v>1575</v>
      </c>
      <c r="D7" s="70">
        <v>0.3</v>
      </c>
      <c r="E7" s="60"/>
      <c r="J7" s="66"/>
    </row>
    <row r="8" spans="2:10" s="7" customFormat="1" ht="50.1" hidden="1" customHeight="1">
      <c r="B8" s="69" t="s">
        <v>1</v>
      </c>
      <c r="C8" s="84" t="s">
        <v>6</v>
      </c>
      <c r="D8" s="71">
        <v>0</v>
      </c>
      <c r="E8" s="60"/>
      <c r="J8" s="66"/>
    </row>
    <row r="9" spans="2:10" s="7" customFormat="1">
      <c r="B9" s="87"/>
      <c r="C9" s="85"/>
      <c r="D9" s="88"/>
      <c r="E9" s="60"/>
      <c r="J9" s="66"/>
    </row>
    <row r="10" spans="2:10" s="7" customFormat="1" ht="18.75">
      <c r="B10" s="241" t="s">
        <v>1629</v>
      </c>
      <c r="C10" s="242"/>
      <c r="D10" s="243"/>
      <c r="E10" s="60"/>
      <c r="J10" s="66"/>
    </row>
    <row r="11" spans="2:10" s="7" customFormat="1" ht="15.75">
      <c r="B11" s="6" t="s">
        <v>3</v>
      </c>
      <c r="C11" s="2" t="s">
        <v>4</v>
      </c>
      <c r="D11" s="72" t="s">
        <v>1570</v>
      </c>
      <c r="E11" s="60"/>
      <c r="J11" s="66"/>
    </row>
    <row r="12" spans="2:10" s="7" customFormat="1" ht="50.1" customHeight="1">
      <c r="B12" s="81" t="s">
        <v>1917</v>
      </c>
      <c r="C12" s="47" t="s">
        <v>1788</v>
      </c>
      <c r="D12" s="89">
        <v>5</v>
      </c>
      <c r="E12" s="60"/>
      <c r="J12" s="66"/>
    </row>
    <row r="13" spans="2:10" s="7" customFormat="1" ht="50.1" customHeight="1">
      <c r="B13" s="82" t="s">
        <v>1920</v>
      </c>
      <c r="C13" s="47" t="s">
        <v>1925</v>
      </c>
      <c r="D13" s="89">
        <v>4.5</v>
      </c>
      <c r="E13" s="60"/>
      <c r="J13" s="66"/>
    </row>
    <row r="14" spans="2:10" s="7" customFormat="1" ht="57.95" customHeight="1">
      <c r="B14" s="82" t="s">
        <v>1921</v>
      </c>
      <c r="C14" s="47" t="s">
        <v>1928</v>
      </c>
      <c r="D14" s="89">
        <v>3</v>
      </c>
      <c r="E14" s="60"/>
      <c r="J14" s="66"/>
    </row>
    <row r="15" spans="2:10" s="7" customFormat="1" ht="50.1" customHeight="1">
      <c r="B15" s="82" t="s">
        <v>1922</v>
      </c>
      <c r="C15" s="47" t="s">
        <v>1927</v>
      </c>
      <c r="D15" s="89">
        <v>1.75</v>
      </c>
      <c r="E15" s="60"/>
      <c r="J15" s="66"/>
    </row>
    <row r="16" spans="2:10" s="7" customFormat="1" ht="50.1" customHeight="1">
      <c r="B16" s="82" t="s">
        <v>1923</v>
      </c>
      <c r="C16" s="47" t="s">
        <v>1926</v>
      </c>
      <c r="D16" s="89">
        <v>0.75</v>
      </c>
      <c r="E16" s="60"/>
      <c r="J16" s="66"/>
    </row>
    <row r="17" spans="2:10" s="7" customFormat="1" ht="50.1" customHeight="1">
      <c r="B17" s="82" t="s">
        <v>1569</v>
      </c>
      <c r="C17" s="47" t="s">
        <v>1789</v>
      </c>
      <c r="D17" s="89">
        <v>0</v>
      </c>
      <c r="E17" s="60"/>
      <c r="J17" s="66"/>
    </row>
    <row r="18" spans="2:10" s="7" customFormat="1" ht="50.1" customHeight="1">
      <c r="B18" s="55" t="s">
        <v>1766</v>
      </c>
      <c r="C18" s="47" t="s">
        <v>1572</v>
      </c>
      <c r="D18" s="89">
        <v>0</v>
      </c>
      <c r="E18" s="60"/>
      <c r="J18" s="66"/>
    </row>
    <row r="19" spans="2:10" s="7" customFormat="1" ht="15.75" thickBot="1">
      <c r="B19" s="73"/>
      <c r="C19" s="74"/>
      <c r="D19" s="75"/>
      <c r="E19" s="60"/>
      <c r="J19" s="66"/>
    </row>
  </sheetData>
  <sheetProtection algorithmName="SHA-512" hashValue="PaXs/V7ACWX2YPEcpxlLaV+6DbKTN8IolLVLeS/Pjg86+pUbFyVY5BfN5d8FeJ7WyFfG6j47qd3ZoQ+QesgRNg==" saltValue="+c0xgy/rvDMJApeQpy+Yrw==" spinCount="100000" sheet="1" selectLockedCells="1"/>
  <mergeCells count="3">
    <mergeCell ref="B1:D1"/>
    <mergeCell ref="B2:D2"/>
    <mergeCell ref="B10:D10"/>
  </mergeCells>
  <pageMargins left="0.7" right="0.7" top="0.75" bottom="0.75" header="0.3" footer="0.3"/>
  <pageSetup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K27"/>
  <sheetViews>
    <sheetView zoomScaleNormal="100" workbookViewId="0">
      <pane ySplit="8" topLeftCell="A9" activePane="bottomLeft" state="frozen"/>
      <selection activeCell="G1" sqref="G1"/>
      <selection pane="bottomLeft" activeCell="D11" sqref="D11"/>
    </sheetView>
  </sheetViews>
  <sheetFormatPr defaultColWidth="9.140625" defaultRowHeight="12.75"/>
  <cols>
    <col min="1" max="1" width="60.7109375" style="12" customWidth="1"/>
    <col min="2" max="2" width="15.7109375" style="12" customWidth="1"/>
    <col min="3" max="3" width="12.7109375" style="10" hidden="1" customWidth="1"/>
    <col min="4" max="4" width="45.7109375" style="10" customWidth="1"/>
    <col min="5" max="6" width="10.7109375" style="10" customWidth="1"/>
    <col min="7" max="7" width="60.7109375" style="10" customWidth="1"/>
    <col min="8" max="11" width="0" style="13" hidden="1" customWidth="1"/>
    <col min="12" max="16384" width="9.140625" style="13"/>
  </cols>
  <sheetData>
    <row r="1" spans="1:11" s="30" customFormat="1" ht="15.75">
      <c r="A1" s="91" t="s">
        <v>1631</v>
      </c>
      <c r="B1" s="94">
        <f>AVERAGE(C10:C27)</f>
        <v>0.9529411764705884</v>
      </c>
      <c r="D1" s="156" t="s">
        <v>1813</v>
      </c>
      <c r="E1" s="157">
        <f>COUNTIF(F9:F200,"&gt;-.10")</f>
        <v>17</v>
      </c>
      <c r="F1" s="62"/>
      <c r="G1" s="164" t="s">
        <v>1918</v>
      </c>
    </row>
    <row r="2" spans="1:11" s="30" customFormat="1" ht="15.75">
      <c r="A2" s="91" t="s">
        <v>1632</v>
      </c>
      <c r="B2" s="94">
        <f>AVERAGE(E10:E27)</f>
        <v>0</v>
      </c>
      <c r="D2" s="156" t="s">
        <v>1814</v>
      </c>
      <c r="E2" s="157">
        <f>COUNTIF(K10:K471,"1")</f>
        <v>0</v>
      </c>
      <c r="F2" s="62"/>
    </row>
    <row r="3" spans="1:11" s="30" customFormat="1" ht="15.75">
      <c r="A3" s="91" t="s">
        <v>1633</v>
      </c>
      <c r="B3" s="94">
        <f>AVERAGE(F10:F27)</f>
        <v>0</v>
      </c>
      <c r="D3" s="156" t="s">
        <v>1819</v>
      </c>
      <c r="E3" s="157">
        <f>COUNTIF(J10:J471,"1")</f>
        <v>17</v>
      </c>
      <c r="F3" s="62"/>
    </row>
    <row r="4" spans="1:11" s="30" customFormat="1" ht="15.75">
      <c r="A4" s="91" t="s">
        <v>1634</v>
      </c>
      <c r="B4" s="94">
        <f>SUM(F10:F27)</f>
        <v>0</v>
      </c>
      <c r="D4" s="24"/>
      <c r="E4" s="62"/>
      <c r="F4" s="62"/>
    </row>
    <row r="5" spans="1:11" s="18" customFormat="1" ht="20.100000000000001" customHeight="1">
      <c r="A5" s="310" t="s">
        <v>1776</v>
      </c>
      <c r="B5" s="311"/>
      <c r="C5" s="311"/>
      <c r="D5" s="311"/>
      <c r="E5" s="311"/>
      <c r="F5" s="311"/>
      <c r="G5" s="311"/>
    </row>
    <row r="6" spans="1:11" s="18" customFormat="1" ht="50.1" customHeight="1">
      <c r="A6" s="254" t="s">
        <v>598</v>
      </c>
      <c r="B6" s="255"/>
      <c r="C6" s="255"/>
      <c r="D6" s="255"/>
      <c r="E6" s="255"/>
      <c r="F6" s="255"/>
      <c r="G6" s="255"/>
    </row>
    <row r="7" spans="1:11" s="18" customFormat="1" ht="18.75" customHeight="1">
      <c r="A7" s="252" t="s">
        <v>1770</v>
      </c>
      <c r="B7" s="287"/>
      <c r="C7" s="65"/>
      <c r="D7" s="257" t="s">
        <v>417</v>
      </c>
      <c r="E7" s="258"/>
      <c r="F7" s="258"/>
      <c r="G7" s="259"/>
    </row>
    <row r="8" spans="1:11" s="18" customFormat="1" ht="75" customHeight="1">
      <c r="A8" s="288"/>
      <c r="B8" s="290"/>
      <c r="C8" s="64"/>
      <c r="D8" s="35" t="s">
        <v>1571</v>
      </c>
      <c r="E8" s="49" t="s">
        <v>1574</v>
      </c>
      <c r="F8" s="35" t="s">
        <v>1570</v>
      </c>
      <c r="G8" s="35" t="s">
        <v>580</v>
      </c>
    </row>
    <row r="9" spans="1:11" s="21" customFormat="1" ht="15" customHeight="1">
      <c r="A9" s="247" t="s">
        <v>1914</v>
      </c>
      <c r="B9" s="248"/>
      <c r="C9" s="50" t="s">
        <v>1573</v>
      </c>
      <c r="D9" s="244"/>
      <c r="E9" s="245"/>
      <c r="F9" s="245"/>
      <c r="G9" s="246"/>
    </row>
    <row r="10" spans="1:11" ht="30" customHeight="1">
      <c r="A10" s="14" t="s">
        <v>447</v>
      </c>
      <c r="B10" s="304"/>
      <c r="C10" s="305"/>
      <c r="D10" s="305"/>
      <c r="E10" s="305"/>
      <c r="F10" s="305"/>
      <c r="G10" s="306"/>
    </row>
    <row r="11" spans="1:11" ht="30" customHeight="1">
      <c r="A11" s="11" t="s">
        <v>335</v>
      </c>
      <c r="B11" s="137" t="s">
        <v>600</v>
      </c>
      <c r="C11" s="57">
        <f>IF(B11='Scoring Keys'!$B$4,'Scoring Keys'!$D$4,IF(B11='Scoring Keys'!$B$5,'Scoring Keys'!$D$5,IF(B11='Scoring Keys'!$B$6,'Scoring Keys'!$D$6,IF(B11='Scoring Keys'!$B$7,'Scoring Keys'!$D$7,0))))</f>
        <v>1</v>
      </c>
      <c r="D11" s="127" t="s">
        <v>1766</v>
      </c>
      <c r="E11" s="57">
        <f>IF(D11='Scoring Keys'!$B$12,'Scoring Keys'!$D$12,IF(D11='Scoring Keys'!$B$13,'Scoring Keys'!$D$13,IF(D11='Scoring Keys'!$B$14,'Scoring Keys'!$D$14,IF(D11='Scoring Keys'!$B$15,'Scoring Keys'!$D$15,IF(D11='Scoring Keys'!$B$16,'Scoring Keys'!$D$16,0)))))</f>
        <v>0</v>
      </c>
      <c r="F11" s="57">
        <f t="shared" ref="F11" si="0">C11*E11</f>
        <v>0</v>
      </c>
      <c r="G11" s="136"/>
      <c r="H11" s="10" t="b">
        <f>OR(AND(C11='Scoring Keys'!$D$4,E11='Scoring Keys'!$D$14),AND(C11='Scoring Keys'!$D$4,E11='Scoring Keys'!$D$16),AND(C11='Scoring Keys'!$D$4,E11='Scoring Keys'!$D$17))</f>
        <v>1</v>
      </c>
      <c r="I11" s="10" t="b">
        <f>NOT(D11='Scoring Keys'!$B$18)</f>
        <v>0</v>
      </c>
      <c r="J11" s="150">
        <f t="shared" ref="J11:J27" si="1">IF(I11,0,1)</f>
        <v>1</v>
      </c>
      <c r="K11" s="150">
        <f t="shared" ref="K11" si="2">IF(AND(H11,(I11)),1,0)</f>
        <v>0</v>
      </c>
    </row>
    <row r="12" spans="1:11" ht="30" customHeight="1">
      <c r="A12" s="11" t="s">
        <v>336</v>
      </c>
      <c r="B12" s="137" t="s">
        <v>600</v>
      </c>
      <c r="C12" s="57">
        <f>IF(B12='Scoring Keys'!$B$4,'Scoring Keys'!$D$4,IF(B12='Scoring Keys'!$B$5,'Scoring Keys'!$D$5,IF(B12='Scoring Keys'!$B$6,'Scoring Keys'!$D$6,IF(B12='Scoring Keys'!$B$7,'Scoring Keys'!$D$7,0))))</f>
        <v>1</v>
      </c>
      <c r="D12" s="127" t="s">
        <v>1766</v>
      </c>
      <c r="E12" s="57">
        <f>IF(D12='Scoring Keys'!$B$12,'Scoring Keys'!$D$12,IF(D12='Scoring Keys'!$B$13,'Scoring Keys'!$D$13,IF(D12='Scoring Keys'!$B$14,'Scoring Keys'!$D$14,IF(D12='Scoring Keys'!$B$15,'Scoring Keys'!$D$15,IF(D12='Scoring Keys'!$B$16,'Scoring Keys'!$D$16,0)))))</f>
        <v>0</v>
      </c>
      <c r="F12" s="57">
        <f t="shared" ref="F12:F27" si="3">C12*E12</f>
        <v>0</v>
      </c>
      <c r="G12" s="136"/>
      <c r="H12" s="10" t="b">
        <f>OR(AND(C12='Scoring Keys'!$D$4,E12='Scoring Keys'!$D$14),AND(C12='Scoring Keys'!$D$4,E12='Scoring Keys'!$D$16),AND(C12='Scoring Keys'!$D$4,E12='Scoring Keys'!$D$17))</f>
        <v>1</v>
      </c>
      <c r="I12" s="10" t="b">
        <f>NOT(D12='Scoring Keys'!$B$18)</f>
        <v>0</v>
      </c>
      <c r="J12" s="150">
        <f t="shared" si="1"/>
        <v>1</v>
      </c>
      <c r="K12" s="150">
        <f t="shared" ref="K12:K27" si="4">IF(AND(H12,(I12)),1,0)</f>
        <v>0</v>
      </c>
    </row>
    <row r="13" spans="1:11" ht="30" customHeight="1">
      <c r="A13" s="11" t="s">
        <v>337</v>
      </c>
      <c r="B13" s="137" t="s">
        <v>1713</v>
      </c>
      <c r="C13" s="57">
        <f>IF(B13='Scoring Keys'!$B$4,'Scoring Keys'!$D$4,IF(B13='Scoring Keys'!$B$5,'Scoring Keys'!$D$5,IF(B13='Scoring Keys'!$B$6,'Scoring Keys'!$D$6,IF(B13='Scoring Keys'!$B$7,'Scoring Keys'!$D$7,0))))</f>
        <v>0.9</v>
      </c>
      <c r="D13" s="127" t="s">
        <v>1766</v>
      </c>
      <c r="E13" s="57">
        <f>IF(D13='Scoring Keys'!$B$12,'Scoring Keys'!$D$12,IF(D13='Scoring Keys'!$B$13,'Scoring Keys'!$D$13,IF(D13='Scoring Keys'!$B$14,'Scoring Keys'!$D$14,IF(D13='Scoring Keys'!$B$15,'Scoring Keys'!$D$15,IF(D13='Scoring Keys'!$B$16,'Scoring Keys'!$D$16,0)))))</f>
        <v>0</v>
      </c>
      <c r="F13" s="57">
        <f t="shared" si="3"/>
        <v>0</v>
      </c>
      <c r="G13" s="136"/>
      <c r="H13" s="10" t="b">
        <f>OR(AND(C13='Scoring Keys'!$D$4,E13='Scoring Keys'!$D$14),AND(C13='Scoring Keys'!$D$4,E13='Scoring Keys'!$D$16),AND(C13='Scoring Keys'!$D$4,E13='Scoring Keys'!$D$17))</f>
        <v>0</v>
      </c>
      <c r="I13" s="10" t="b">
        <f>NOT(D13='Scoring Keys'!$B$18)</f>
        <v>0</v>
      </c>
      <c r="J13" s="150">
        <f t="shared" si="1"/>
        <v>1</v>
      </c>
      <c r="K13" s="150">
        <f t="shared" si="4"/>
        <v>0</v>
      </c>
    </row>
    <row r="14" spans="1:11" ht="30" customHeight="1">
      <c r="A14" s="11" t="s">
        <v>338</v>
      </c>
      <c r="B14" s="137" t="s">
        <v>1713</v>
      </c>
      <c r="C14" s="57">
        <f>IF(B14='Scoring Keys'!$B$4,'Scoring Keys'!$D$4,IF(B14='Scoring Keys'!$B$5,'Scoring Keys'!$D$5,IF(B14='Scoring Keys'!$B$6,'Scoring Keys'!$D$6,IF(B14='Scoring Keys'!$B$7,'Scoring Keys'!$D$7,0))))</f>
        <v>0.9</v>
      </c>
      <c r="D14" s="127" t="s">
        <v>1766</v>
      </c>
      <c r="E14" s="57">
        <f>IF(D14='Scoring Keys'!$B$12,'Scoring Keys'!$D$12,IF(D14='Scoring Keys'!$B$13,'Scoring Keys'!$D$13,IF(D14='Scoring Keys'!$B$14,'Scoring Keys'!$D$14,IF(D14='Scoring Keys'!$B$15,'Scoring Keys'!$D$15,IF(D14='Scoring Keys'!$B$16,'Scoring Keys'!$D$16,0)))))</f>
        <v>0</v>
      </c>
      <c r="F14" s="57">
        <f t="shared" si="3"/>
        <v>0</v>
      </c>
      <c r="G14" s="136"/>
      <c r="H14" s="10" t="b">
        <f>OR(AND(C14='Scoring Keys'!$D$4,E14='Scoring Keys'!$D$14),AND(C14='Scoring Keys'!$D$4,E14='Scoring Keys'!$D$16),AND(C14='Scoring Keys'!$D$4,E14='Scoring Keys'!$D$17))</f>
        <v>0</v>
      </c>
      <c r="I14" s="10" t="b">
        <f>NOT(D14='Scoring Keys'!$B$18)</f>
        <v>0</v>
      </c>
      <c r="J14" s="150">
        <f t="shared" si="1"/>
        <v>1</v>
      </c>
      <c r="K14" s="150">
        <f t="shared" si="4"/>
        <v>0</v>
      </c>
    </row>
    <row r="15" spans="1:11" ht="30" customHeight="1">
      <c r="A15" s="11" t="s">
        <v>339</v>
      </c>
      <c r="B15" s="137" t="s">
        <v>1713</v>
      </c>
      <c r="C15" s="57">
        <f>IF(B15='Scoring Keys'!$B$4,'Scoring Keys'!$D$4,IF(B15='Scoring Keys'!$B$5,'Scoring Keys'!$D$5,IF(B15='Scoring Keys'!$B$6,'Scoring Keys'!$D$6,IF(B15='Scoring Keys'!$B$7,'Scoring Keys'!$D$7,0))))</f>
        <v>0.9</v>
      </c>
      <c r="D15" s="127" t="s">
        <v>1766</v>
      </c>
      <c r="E15" s="57">
        <f>IF(D15='Scoring Keys'!$B$12,'Scoring Keys'!$D$12,IF(D15='Scoring Keys'!$B$13,'Scoring Keys'!$D$13,IF(D15='Scoring Keys'!$B$14,'Scoring Keys'!$D$14,IF(D15='Scoring Keys'!$B$15,'Scoring Keys'!$D$15,IF(D15='Scoring Keys'!$B$16,'Scoring Keys'!$D$16,0)))))</f>
        <v>0</v>
      </c>
      <c r="F15" s="57">
        <f t="shared" si="3"/>
        <v>0</v>
      </c>
      <c r="G15" s="136"/>
      <c r="H15" s="10" t="b">
        <f>OR(AND(C15='Scoring Keys'!$D$4,E15='Scoring Keys'!$D$14),AND(C15='Scoring Keys'!$D$4,E15='Scoring Keys'!$D$16),AND(C15='Scoring Keys'!$D$4,E15='Scoring Keys'!$D$17))</f>
        <v>0</v>
      </c>
      <c r="I15" s="10" t="b">
        <f>NOT(D15='Scoring Keys'!$B$18)</f>
        <v>0</v>
      </c>
      <c r="J15" s="150">
        <f t="shared" si="1"/>
        <v>1</v>
      </c>
      <c r="K15" s="150">
        <f t="shared" si="4"/>
        <v>0</v>
      </c>
    </row>
    <row r="16" spans="1:11" ht="30" customHeight="1">
      <c r="A16" s="11" t="s">
        <v>340</v>
      </c>
      <c r="B16" s="137" t="s">
        <v>1713</v>
      </c>
      <c r="C16" s="57">
        <f>IF(B16='Scoring Keys'!$B$4,'Scoring Keys'!$D$4,IF(B16='Scoring Keys'!$B$5,'Scoring Keys'!$D$5,IF(B16='Scoring Keys'!$B$6,'Scoring Keys'!$D$6,IF(B16='Scoring Keys'!$B$7,'Scoring Keys'!$D$7,0))))</f>
        <v>0.9</v>
      </c>
      <c r="D16" s="127" t="s">
        <v>1766</v>
      </c>
      <c r="E16" s="57">
        <f>IF(D16='Scoring Keys'!$B$12,'Scoring Keys'!$D$12,IF(D16='Scoring Keys'!$B$13,'Scoring Keys'!$D$13,IF(D16='Scoring Keys'!$B$14,'Scoring Keys'!$D$14,IF(D16='Scoring Keys'!$B$15,'Scoring Keys'!$D$15,IF(D16='Scoring Keys'!$B$16,'Scoring Keys'!$D$16,0)))))</f>
        <v>0</v>
      </c>
      <c r="F16" s="57">
        <f t="shared" si="3"/>
        <v>0</v>
      </c>
      <c r="G16" s="136"/>
      <c r="H16" s="10" t="b">
        <f>OR(AND(C16='Scoring Keys'!$D$4,E16='Scoring Keys'!$D$14),AND(C16='Scoring Keys'!$D$4,E16='Scoring Keys'!$D$16),AND(C16='Scoring Keys'!$D$4,E16='Scoring Keys'!$D$17))</f>
        <v>0</v>
      </c>
      <c r="I16" s="10" t="b">
        <f>NOT(D16='Scoring Keys'!$B$18)</f>
        <v>0</v>
      </c>
      <c r="J16" s="150">
        <f t="shared" si="1"/>
        <v>1</v>
      </c>
      <c r="K16" s="150">
        <f t="shared" si="4"/>
        <v>0</v>
      </c>
    </row>
    <row r="17" spans="1:11" ht="30" customHeight="1">
      <c r="A17" s="11" t="s">
        <v>341</v>
      </c>
      <c r="B17" s="137" t="s">
        <v>1713</v>
      </c>
      <c r="C17" s="57">
        <f>IF(B17='Scoring Keys'!$B$4,'Scoring Keys'!$D$4,IF(B17='Scoring Keys'!$B$5,'Scoring Keys'!$D$5,IF(B17='Scoring Keys'!$B$6,'Scoring Keys'!$D$6,IF(B17='Scoring Keys'!$B$7,'Scoring Keys'!$D$7,0))))</f>
        <v>0.9</v>
      </c>
      <c r="D17" s="127" t="s">
        <v>1766</v>
      </c>
      <c r="E17" s="57">
        <f>IF(D17='Scoring Keys'!$B$12,'Scoring Keys'!$D$12,IF(D17='Scoring Keys'!$B$13,'Scoring Keys'!$D$13,IF(D17='Scoring Keys'!$B$14,'Scoring Keys'!$D$14,IF(D17='Scoring Keys'!$B$15,'Scoring Keys'!$D$15,IF(D17='Scoring Keys'!$B$16,'Scoring Keys'!$D$16,0)))))</f>
        <v>0</v>
      </c>
      <c r="F17" s="57">
        <f t="shared" si="3"/>
        <v>0</v>
      </c>
      <c r="G17" s="136"/>
      <c r="H17" s="10" t="b">
        <f>OR(AND(C17='Scoring Keys'!$D$4,E17='Scoring Keys'!$D$14),AND(C17='Scoring Keys'!$D$4,E17='Scoring Keys'!$D$16),AND(C17='Scoring Keys'!$D$4,E17='Scoring Keys'!$D$17))</f>
        <v>0</v>
      </c>
      <c r="I17" s="10" t="b">
        <f>NOT(D17='Scoring Keys'!$B$18)</f>
        <v>0</v>
      </c>
      <c r="J17" s="150">
        <f t="shared" si="1"/>
        <v>1</v>
      </c>
      <c r="K17" s="150">
        <f t="shared" si="4"/>
        <v>0</v>
      </c>
    </row>
    <row r="18" spans="1:11" ht="30" customHeight="1">
      <c r="A18" s="14" t="s">
        <v>444</v>
      </c>
      <c r="B18" s="137" t="s">
        <v>1713</v>
      </c>
      <c r="C18" s="57">
        <f>IF(B18='Scoring Keys'!$B$4,'Scoring Keys'!$D$4,IF(B18='Scoring Keys'!$B$5,'Scoring Keys'!$D$5,IF(B18='Scoring Keys'!$B$6,'Scoring Keys'!$D$6,IF(B18='Scoring Keys'!$B$7,'Scoring Keys'!$D$7,0))))</f>
        <v>0.9</v>
      </c>
      <c r="D18" s="127" t="s">
        <v>1766</v>
      </c>
      <c r="E18" s="57">
        <f>IF(D18='Scoring Keys'!$B$12,'Scoring Keys'!$D$12,IF(D18='Scoring Keys'!$B$13,'Scoring Keys'!$D$13,IF(D18='Scoring Keys'!$B$14,'Scoring Keys'!$D$14,IF(D18='Scoring Keys'!$B$15,'Scoring Keys'!$D$15,IF(D18='Scoring Keys'!$B$16,'Scoring Keys'!$D$16,0)))))</f>
        <v>0</v>
      </c>
      <c r="F18" s="57">
        <f t="shared" si="3"/>
        <v>0</v>
      </c>
      <c r="G18" s="136"/>
      <c r="H18" s="10" t="b">
        <f>OR(AND(C18='Scoring Keys'!$D$4,E18='Scoring Keys'!$D$14),AND(C18='Scoring Keys'!$D$4,E18='Scoring Keys'!$D$16),AND(C18='Scoring Keys'!$D$4,E18='Scoring Keys'!$D$17))</f>
        <v>0</v>
      </c>
      <c r="I18" s="10" t="b">
        <f>NOT(D18='Scoring Keys'!$B$18)</f>
        <v>0</v>
      </c>
      <c r="J18" s="150">
        <f t="shared" si="1"/>
        <v>1</v>
      </c>
      <c r="K18" s="150">
        <f t="shared" si="4"/>
        <v>0</v>
      </c>
    </row>
    <row r="19" spans="1:11" ht="51">
      <c r="A19" s="132" t="s">
        <v>445</v>
      </c>
      <c r="B19" s="137" t="s">
        <v>600</v>
      </c>
      <c r="C19" s="57">
        <f>IF(B19='Scoring Keys'!$B$4,'Scoring Keys'!$D$4,IF(B19='Scoring Keys'!$B$5,'Scoring Keys'!$D$5,IF(B19='Scoring Keys'!$B$6,'Scoring Keys'!$D$6,IF(B19='Scoring Keys'!$B$7,'Scoring Keys'!$D$7,0))))</f>
        <v>1</v>
      </c>
      <c r="D19" s="127" t="s">
        <v>1766</v>
      </c>
      <c r="E19" s="57">
        <f>IF(D19='Scoring Keys'!$B$12,'Scoring Keys'!$D$12,IF(D19='Scoring Keys'!$B$13,'Scoring Keys'!$D$13,IF(D19='Scoring Keys'!$B$14,'Scoring Keys'!$D$14,IF(D19='Scoring Keys'!$B$15,'Scoring Keys'!$D$15,IF(D19='Scoring Keys'!$B$16,'Scoring Keys'!$D$16,0)))))</f>
        <v>0</v>
      </c>
      <c r="F19" s="57">
        <f t="shared" si="3"/>
        <v>0</v>
      </c>
      <c r="G19" s="136"/>
      <c r="H19" s="10" t="b">
        <f>OR(AND(C19='Scoring Keys'!$D$4,E19='Scoring Keys'!$D$14),AND(C19='Scoring Keys'!$D$4,E19='Scoring Keys'!$D$16),AND(C19='Scoring Keys'!$D$4,E19='Scoring Keys'!$D$17))</f>
        <v>1</v>
      </c>
      <c r="I19" s="10" t="b">
        <f>NOT(D19='Scoring Keys'!$B$18)</f>
        <v>0</v>
      </c>
      <c r="J19" s="150">
        <f t="shared" si="1"/>
        <v>1</v>
      </c>
      <c r="K19" s="150">
        <f t="shared" si="4"/>
        <v>0</v>
      </c>
    </row>
    <row r="20" spans="1:11" ht="30" customHeight="1">
      <c r="A20" s="132" t="s">
        <v>446</v>
      </c>
      <c r="B20" s="137" t="s">
        <v>600</v>
      </c>
      <c r="C20" s="57">
        <f>IF(B20='Scoring Keys'!$B$4,'Scoring Keys'!$D$4,IF(B20='Scoring Keys'!$B$5,'Scoring Keys'!$D$5,IF(B20='Scoring Keys'!$B$6,'Scoring Keys'!$D$6,IF(B20='Scoring Keys'!$B$7,'Scoring Keys'!$D$7,0))))</f>
        <v>1</v>
      </c>
      <c r="D20" s="127" t="s">
        <v>1766</v>
      </c>
      <c r="E20" s="57">
        <f>IF(D20='Scoring Keys'!$B$12,'Scoring Keys'!$D$12,IF(D20='Scoring Keys'!$B$13,'Scoring Keys'!$D$13,IF(D20='Scoring Keys'!$B$14,'Scoring Keys'!$D$14,IF(D20='Scoring Keys'!$B$15,'Scoring Keys'!$D$15,IF(D20='Scoring Keys'!$B$16,'Scoring Keys'!$D$16,0)))))</f>
        <v>0</v>
      </c>
      <c r="F20" s="57">
        <f t="shared" si="3"/>
        <v>0</v>
      </c>
      <c r="G20" s="136"/>
      <c r="H20" s="10" t="b">
        <f>OR(AND(C20='Scoring Keys'!$D$4,E20='Scoring Keys'!$D$14),AND(C20='Scoring Keys'!$D$4,E20='Scoring Keys'!$D$16),AND(C20='Scoring Keys'!$D$4,E20='Scoring Keys'!$D$17))</f>
        <v>1</v>
      </c>
      <c r="I20" s="10" t="b">
        <f>NOT(D20='Scoring Keys'!$B$18)</f>
        <v>0</v>
      </c>
      <c r="J20" s="150">
        <f t="shared" si="1"/>
        <v>1</v>
      </c>
      <c r="K20" s="150">
        <f t="shared" si="4"/>
        <v>0</v>
      </c>
    </row>
    <row r="21" spans="1:11" ht="30" customHeight="1">
      <c r="A21" s="14" t="s">
        <v>438</v>
      </c>
      <c r="B21" s="137" t="s">
        <v>600</v>
      </c>
      <c r="C21" s="57">
        <f>IF(B21='Scoring Keys'!$B$4,'Scoring Keys'!$D$4,IF(B21='Scoring Keys'!$B$5,'Scoring Keys'!$D$5,IF(B21='Scoring Keys'!$B$6,'Scoring Keys'!$D$6,IF(B21='Scoring Keys'!$B$7,'Scoring Keys'!$D$7,0))))</f>
        <v>1</v>
      </c>
      <c r="D21" s="127" t="s">
        <v>1766</v>
      </c>
      <c r="E21" s="57">
        <f>IF(D21='Scoring Keys'!$B$12,'Scoring Keys'!$D$12,IF(D21='Scoring Keys'!$B$13,'Scoring Keys'!$D$13,IF(D21='Scoring Keys'!$B$14,'Scoring Keys'!$D$14,IF(D21='Scoring Keys'!$B$15,'Scoring Keys'!$D$15,IF(D21='Scoring Keys'!$B$16,'Scoring Keys'!$D$16,0)))))</f>
        <v>0</v>
      </c>
      <c r="F21" s="57">
        <f t="shared" si="3"/>
        <v>0</v>
      </c>
      <c r="G21" s="136"/>
      <c r="H21" s="10" t="b">
        <f>OR(AND(C21='Scoring Keys'!$D$4,E21='Scoring Keys'!$D$14),AND(C21='Scoring Keys'!$D$4,E21='Scoring Keys'!$D$16),AND(C21='Scoring Keys'!$D$4,E21='Scoring Keys'!$D$17))</f>
        <v>1</v>
      </c>
      <c r="I21" s="10" t="b">
        <f>NOT(D21='Scoring Keys'!$B$18)</f>
        <v>0</v>
      </c>
      <c r="J21" s="150">
        <f t="shared" si="1"/>
        <v>1</v>
      </c>
      <c r="K21" s="150">
        <f t="shared" si="4"/>
        <v>0</v>
      </c>
    </row>
    <row r="22" spans="1:11" ht="30" customHeight="1">
      <c r="A22" s="14" t="s">
        <v>439</v>
      </c>
      <c r="B22" s="137" t="s">
        <v>1713</v>
      </c>
      <c r="C22" s="57">
        <f>IF(B22='Scoring Keys'!$B$4,'Scoring Keys'!$D$4,IF(B22='Scoring Keys'!$B$5,'Scoring Keys'!$D$5,IF(B22='Scoring Keys'!$B$6,'Scoring Keys'!$D$6,IF(B22='Scoring Keys'!$B$7,'Scoring Keys'!$D$7,0))))</f>
        <v>0.9</v>
      </c>
      <c r="D22" s="127" t="s">
        <v>1766</v>
      </c>
      <c r="E22" s="57">
        <f>IF(D22='Scoring Keys'!$B$12,'Scoring Keys'!$D$12,IF(D22='Scoring Keys'!$B$13,'Scoring Keys'!$D$13,IF(D22='Scoring Keys'!$B$14,'Scoring Keys'!$D$14,IF(D22='Scoring Keys'!$B$15,'Scoring Keys'!$D$15,IF(D22='Scoring Keys'!$B$16,'Scoring Keys'!$D$16,0)))))</f>
        <v>0</v>
      </c>
      <c r="F22" s="57">
        <f t="shared" si="3"/>
        <v>0</v>
      </c>
      <c r="G22" s="136"/>
      <c r="H22" s="10" t="b">
        <f>OR(AND(C22='Scoring Keys'!$D$4,E22='Scoring Keys'!$D$14),AND(C22='Scoring Keys'!$D$4,E22='Scoring Keys'!$D$16),AND(C22='Scoring Keys'!$D$4,E22='Scoring Keys'!$D$17))</f>
        <v>0</v>
      </c>
      <c r="I22" s="10" t="b">
        <f>NOT(D22='Scoring Keys'!$B$18)</f>
        <v>0</v>
      </c>
      <c r="J22" s="150">
        <f t="shared" si="1"/>
        <v>1</v>
      </c>
      <c r="K22" s="150">
        <f t="shared" si="4"/>
        <v>0</v>
      </c>
    </row>
    <row r="23" spans="1:11" ht="30" customHeight="1">
      <c r="A23" s="14" t="s">
        <v>440</v>
      </c>
      <c r="B23" s="137" t="s">
        <v>600</v>
      </c>
      <c r="C23" s="57">
        <f>IF(B23='Scoring Keys'!$B$4,'Scoring Keys'!$D$4,IF(B23='Scoring Keys'!$B$5,'Scoring Keys'!$D$5,IF(B23='Scoring Keys'!$B$6,'Scoring Keys'!$D$6,IF(B23='Scoring Keys'!$B$7,'Scoring Keys'!$D$7,0))))</f>
        <v>1</v>
      </c>
      <c r="D23" s="127" t="s">
        <v>1766</v>
      </c>
      <c r="E23" s="57">
        <f>IF(D23='Scoring Keys'!$B$12,'Scoring Keys'!$D$12,IF(D23='Scoring Keys'!$B$13,'Scoring Keys'!$D$13,IF(D23='Scoring Keys'!$B$14,'Scoring Keys'!$D$14,IF(D23='Scoring Keys'!$B$15,'Scoring Keys'!$D$15,IF(D23='Scoring Keys'!$B$16,'Scoring Keys'!$D$16,0)))))</f>
        <v>0</v>
      </c>
      <c r="F23" s="57">
        <f t="shared" si="3"/>
        <v>0</v>
      </c>
      <c r="G23" s="136"/>
      <c r="H23" s="10" t="b">
        <f>OR(AND(C23='Scoring Keys'!$D$4,E23='Scoring Keys'!$D$14),AND(C23='Scoring Keys'!$D$4,E23='Scoring Keys'!$D$16),AND(C23='Scoring Keys'!$D$4,E23='Scoring Keys'!$D$17))</f>
        <v>1</v>
      </c>
      <c r="I23" s="10" t="b">
        <f>NOT(D23='Scoring Keys'!$B$18)</f>
        <v>0</v>
      </c>
      <c r="J23" s="150">
        <f t="shared" si="1"/>
        <v>1</v>
      </c>
      <c r="K23" s="150">
        <f t="shared" si="4"/>
        <v>0</v>
      </c>
    </row>
    <row r="24" spans="1:11" ht="30" customHeight="1">
      <c r="A24" s="14" t="s">
        <v>441</v>
      </c>
      <c r="B24" s="137" t="s">
        <v>600</v>
      </c>
      <c r="C24" s="57">
        <f>IF(B24='Scoring Keys'!$B$4,'Scoring Keys'!$D$4,IF(B24='Scoring Keys'!$B$5,'Scoring Keys'!$D$5,IF(B24='Scoring Keys'!$B$6,'Scoring Keys'!$D$6,IF(B24='Scoring Keys'!$B$7,'Scoring Keys'!$D$7,0))))</f>
        <v>1</v>
      </c>
      <c r="D24" s="127" t="s">
        <v>1766</v>
      </c>
      <c r="E24" s="57">
        <f>IF(D24='Scoring Keys'!$B$12,'Scoring Keys'!$D$12,IF(D24='Scoring Keys'!$B$13,'Scoring Keys'!$D$13,IF(D24='Scoring Keys'!$B$14,'Scoring Keys'!$D$14,IF(D24='Scoring Keys'!$B$15,'Scoring Keys'!$D$15,IF(D24='Scoring Keys'!$B$16,'Scoring Keys'!$D$16,0)))))</f>
        <v>0</v>
      </c>
      <c r="F24" s="57">
        <f t="shared" si="3"/>
        <v>0</v>
      </c>
      <c r="G24" s="136"/>
      <c r="H24" s="10" t="b">
        <f>OR(AND(C24='Scoring Keys'!$D$4,E24='Scoring Keys'!$D$14),AND(C24='Scoring Keys'!$D$4,E24='Scoring Keys'!$D$16),AND(C24='Scoring Keys'!$D$4,E24='Scoring Keys'!$D$17))</f>
        <v>1</v>
      </c>
      <c r="I24" s="10" t="b">
        <f>NOT(D24='Scoring Keys'!$B$18)</f>
        <v>0</v>
      </c>
      <c r="J24" s="150">
        <f t="shared" si="1"/>
        <v>1</v>
      </c>
      <c r="K24" s="150">
        <f t="shared" si="4"/>
        <v>0</v>
      </c>
    </row>
    <row r="25" spans="1:11" ht="30" customHeight="1">
      <c r="A25" s="14" t="s">
        <v>442</v>
      </c>
      <c r="B25" s="137" t="s">
        <v>600</v>
      </c>
      <c r="C25" s="57">
        <f>IF(B25='Scoring Keys'!$B$4,'Scoring Keys'!$D$4,IF(B25='Scoring Keys'!$B$5,'Scoring Keys'!$D$5,IF(B25='Scoring Keys'!$B$6,'Scoring Keys'!$D$6,IF(B25='Scoring Keys'!$B$7,'Scoring Keys'!$D$7,0))))</f>
        <v>1</v>
      </c>
      <c r="D25" s="127" t="s">
        <v>1766</v>
      </c>
      <c r="E25" s="57">
        <f>IF(D25='Scoring Keys'!$B$12,'Scoring Keys'!$D$12,IF(D25='Scoring Keys'!$B$13,'Scoring Keys'!$D$13,IF(D25='Scoring Keys'!$B$14,'Scoring Keys'!$D$14,IF(D25='Scoring Keys'!$B$15,'Scoring Keys'!$D$15,IF(D25='Scoring Keys'!$B$16,'Scoring Keys'!$D$16,0)))))</f>
        <v>0</v>
      </c>
      <c r="F25" s="57">
        <f t="shared" si="3"/>
        <v>0</v>
      </c>
      <c r="G25" s="136"/>
      <c r="H25" s="10" t="b">
        <f>OR(AND(C25='Scoring Keys'!$D$4,E25='Scoring Keys'!$D$14),AND(C25='Scoring Keys'!$D$4,E25='Scoring Keys'!$D$16),AND(C25='Scoring Keys'!$D$4,E25='Scoring Keys'!$D$17))</f>
        <v>1</v>
      </c>
      <c r="I25" s="10" t="b">
        <f>NOT(D25='Scoring Keys'!$B$18)</f>
        <v>0</v>
      </c>
      <c r="J25" s="150">
        <f t="shared" si="1"/>
        <v>1</v>
      </c>
      <c r="K25" s="150">
        <f t="shared" si="4"/>
        <v>0</v>
      </c>
    </row>
    <row r="26" spans="1:11" ht="30" customHeight="1">
      <c r="A26" s="14" t="s">
        <v>1744</v>
      </c>
      <c r="B26" s="137" t="s">
        <v>600</v>
      </c>
      <c r="C26" s="57">
        <f>IF(B26='Scoring Keys'!$B$4,'Scoring Keys'!$D$4,IF(B26='Scoring Keys'!$B$5,'Scoring Keys'!$D$5,IF(B26='Scoring Keys'!$B$6,'Scoring Keys'!$D$6,IF(B26='Scoring Keys'!$B$7,'Scoring Keys'!$D$7,0))))</f>
        <v>1</v>
      </c>
      <c r="D26" s="127" t="s">
        <v>1766</v>
      </c>
      <c r="E26" s="57">
        <f>IF(D26='Scoring Keys'!$B$12,'Scoring Keys'!$D$12,IF(D26='Scoring Keys'!$B$13,'Scoring Keys'!$D$13,IF(D26='Scoring Keys'!$B$14,'Scoring Keys'!$D$14,IF(D26='Scoring Keys'!$B$15,'Scoring Keys'!$D$15,IF(D26='Scoring Keys'!$B$16,'Scoring Keys'!$D$16,0)))))</f>
        <v>0</v>
      </c>
      <c r="F26" s="57">
        <f t="shared" si="3"/>
        <v>0</v>
      </c>
      <c r="G26" s="136"/>
      <c r="H26" s="10" t="b">
        <f>OR(AND(C26='Scoring Keys'!$D$4,E26='Scoring Keys'!$D$14),AND(C26='Scoring Keys'!$D$4,E26='Scoring Keys'!$D$16),AND(C26='Scoring Keys'!$D$4,E26='Scoring Keys'!$D$17))</f>
        <v>1</v>
      </c>
      <c r="I26" s="10" t="b">
        <f>NOT(D26='Scoring Keys'!$B$18)</f>
        <v>0</v>
      </c>
      <c r="J26" s="150">
        <f t="shared" si="1"/>
        <v>1</v>
      </c>
      <c r="K26" s="150">
        <f t="shared" si="4"/>
        <v>0</v>
      </c>
    </row>
    <row r="27" spans="1:11" ht="30" customHeight="1">
      <c r="A27" s="132" t="s">
        <v>443</v>
      </c>
      <c r="B27" s="137" t="s">
        <v>1713</v>
      </c>
      <c r="C27" s="57">
        <f>IF(B27='Scoring Keys'!$B$4,'Scoring Keys'!$D$4,IF(B27='Scoring Keys'!$B$5,'Scoring Keys'!$D$5,IF(B27='Scoring Keys'!$B$6,'Scoring Keys'!$D$6,IF(B27='Scoring Keys'!$B$7,'Scoring Keys'!$D$7,0))))</f>
        <v>0.9</v>
      </c>
      <c r="D27" s="127" t="s">
        <v>1766</v>
      </c>
      <c r="E27" s="57">
        <f>IF(D27='Scoring Keys'!$B$12,'Scoring Keys'!$D$12,IF(D27='Scoring Keys'!$B$13,'Scoring Keys'!$D$13,IF(D27='Scoring Keys'!$B$14,'Scoring Keys'!$D$14,IF(D27='Scoring Keys'!$B$15,'Scoring Keys'!$D$15,IF(D27='Scoring Keys'!$B$16,'Scoring Keys'!$D$16,0)))))</f>
        <v>0</v>
      </c>
      <c r="F27" s="57">
        <f t="shared" si="3"/>
        <v>0</v>
      </c>
      <c r="G27" s="136"/>
      <c r="H27" s="10" t="b">
        <f>OR(AND(C27='Scoring Keys'!$D$4,E27='Scoring Keys'!$D$14),AND(C27='Scoring Keys'!$D$4,E27='Scoring Keys'!$D$16),AND(C27='Scoring Keys'!$D$4,E27='Scoring Keys'!$D$17))</f>
        <v>0</v>
      </c>
      <c r="I27" s="10" t="b">
        <f>NOT(D27='Scoring Keys'!$B$18)</f>
        <v>0</v>
      </c>
      <c r="J27" s="150">
        <f t="shared" si="1"/>
        <v>1</v>
      </c>
      <c r="K27" s="150">
        <f t="shared" si="4"/>
        <v>0</v>
      </c>
    </row>
  </sheetData>
  <sheetProtection algorithmName="SHA-512" hashValue="NAelUnpDASw/oluiJ73v86F4NfYUC8+YZuJHarN/swUptNYMH5QpxPV13AXwOL20vxkLeOB/F4VgbUHSlsRhYA==" saltValue="Fro32deQF7fEdoDIl8BM3A==" spinCount="100000" sheet="1"/>
  <mergeCells count="7">
    <mergeCell ref="B10:G10"/>
    <mergeCell ref="A9:B9"/>
    <mergeCell ref="A5:G5"/>
    <mergeCell ref="A6:G6"/>
    <mergeCell ref="A7:B8"/>
    <mergeCell ref="D7:G7"/>
    <mergeCell ref="D9:G9"/>
  </mergeCells>
  <conditionalFormatting sqref="D11">
    <cfRule type="expression" dxfId="12" priority="4">
      <formula>K11=1</formula>
    </cfRule>
  </conditionalFormatting>
  <conditionalFormatting sqref="D2">
    <cfRule type="expression" dxfId="11" priority="3">
      <formula>$E$2&gt;0</formula>
    </cfRule>
  </conditionalFormatting>
  <conditionalFormatting sqref="D3">
    <cfRule type="expression" dxfId="10" priority="2">
      <formula>$E$3&gt;0</formula>
    </cfRule>
  </conditionalFormatting>
  <conditionalFormatting sqref="D12:D27">
    <cfRule type="expression" dxfId="9" priority="1">
      <formula>K12=1</formula>
    </cfRule>
  </conditionalFormatting>
  <hyperlinks>
    <hyperlink ref="G1" location="'Summary Scores'!A1" display="Click Here To Return To Main Page" xr:uid="{00000000-0004-0000-13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00000000-0002-0000-1300-000000000000}">
          <x14:formula1>
            <xm:f>'Scoring Keys'!$B$12:$B$18</xm:f>
          </x14:formula1>
          <xm:sqref>D11:D27</xm:sqref>
        </x14:dataValidation>
        <x14:dataValidation type="list" showInputMessage="1" showErrorMessage="1" xr:uid="{00000000-0002-0000-1300-000001000000}">
          <x14:formula1>
            <xm:f>'Scoring Keys'!$B$4:$B$8</xm:f>
          </x14:formula1>
          <xm:sqref>B11:B27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K26"/>
  <sheetViews>
    <sheetView zoomScaleNormal="100" workbookViewId="0">
      <pane ySplit="8" topLeftCell="A9" activePane="bottomLeft" state="frozen"/>
      <selection activeCell="G1" sqref="G1"/>
      <selection pane="bottomLeft" activeCell="D10" sqref="D10"/>
    </sheetView>
  </sheetViews>
  <sheetFormatPr defaultColWidth="9.140625" defaultRowHeight="12.75"/>
  <cols>
    <col min="1" max="1" width="60.7109375" style="10" customWidth="1"/>
    <col min="2" max="2" width="15.7109375" style="10" customWidth="1"/>
    <col min="3" max="3" width="12.7109375" style="10" hidden="1" customWidth="1"/>
    <col min="4" max="4" width="45.7109375" style="10" customWidth="1"/>
    <col min="5" max="6" width="10.7109375" style="10" customWidth="1"/>
    <col min="7" max="7" width="60.7109375" style="10" customWidth="1"/>
    <col min="8" max="11" width="0" style="10" hidden="1" customWidth="1"/>
    <col min="12" max="16384" width="9.140625" style="10"/>
  </cols>
  <sheetData>
    <row r="1" spans="1:11" s="30" customFormat="1" ht="15.75">
      <c r="A1" s="91" t="s">
        <v>1631</v>
      </c>
      <c r="B1" s="94">
        <f>AVERAGE(C10:C25)</f>
        <v>0.76875000000000027</v>
      </c>
      <c r="D1" s="156" t="s">
        <v>1813</v>
      </c>
      <c r="E1" s="157">
        <f>COUNTIF(F9:F196,"&gt;-.10")</f>
        <v>16</v>
      </c>
      <c r="F1" s="62"/>
      <c r="G1" s="164" t="s">
        <v>1918</v>
      </c>
    </row>
    <row r="2" spans="1:11" s="30" customFormat="1" ht="15.75">
      <c r="A2" s="91" t="s">
        <v>1632</v>
      </c>
      <c r="B2" s="94">
        <f>AVERAGE(E10:E25)</f>
        <v>0</v>
      </c>
      <c r="D2" s="156" t="s">
        <v>1814</v>
      </c>
      <c r="E2" s="157">
        <f>COUNTIF(K10:K471,"1")</f>
        <v>0</v>
      </c>
      <c r="F2" s="62"/>
    </row>
    <row r="3" spans="1:11" s="30" customFormat="1" ht="15.75">
      <c r="A3" s="91" t="s">
        <v>1633</v>
      </c>
      <c r="B3" s="94">
        <f>AVERAGE(F10:F25)</f>
        <v>0</v>
      </c>
      <c r="D3" s="156" t="s">
        <v>1819</v>
      </c>
      <c r="E3" s="157">
        <f>COUNTIF(J10:J471,"1")</f>
        <v>16</v>
      </c>
      <c r="F3" s="62"/>
    </row>
    <row r="4" spans="1:11" s="30" customFormat="1" ht="15.75">
      <c r="A4" s="91" t="s">
        <v>1634</v>
      </c>
      <c r="B4" s="94">
        <f>SUM(F10:F26)</f>
        <v>0</v>
      </c>
      <c r="D4" s="24"/>
      <c r="E4" s="62"/>
      <c r="F4" s="62"/>
    </row>
    <row r="5" spans="1:11" s="18" customFormat="1" ht="20.100000000000001" customHeight="1">
      <c r="A5" s="249" t="s">
        <v>1777</v>
      </c>
      <c r="B5" s="250"/>
      <c r="C5" s="250"/>
      <c r="D5" s="250"/>
      <c r="E5" s="250"/>
      <c r="F5" s="250"/>
      <c r="G5" s="250"/>
    </row>
    <row r="6" spans="1:11" s="18" customFormat="1" ht="50.1" customHeight="1">
      <c r="A6" s="254" t="s">
        <v>598</v>
      </c>
      <c r="B6" s="255"/>
      <c r="C6" s="255"/>
      <c r="D6" s="255"/>
      <c r="E6" s="255"/>
      <c r="F6" s="255"/>
      <c r="G6" s="255"/>
    </row>
    <row r="7" spans="1:11" s="18" customFormat="1" ht="18.75" customHeight="1">
      <c r="A7" s="252" t="s">
        <v>1770</v>
      </c>
      <c r="B7" s="287"/>
      <c r="C7" s="65"/>
      <c r="D7" s="257" t="s">
        <v>417</v>
      </c>
      <c r="E7" s="258"/>
      <c r="F7" s="258"/>
      <c r="G7" s="259"/>
    </row>
    <row r="8" spans="1:11" s="18" customFormat="1" ht="75" customHeight="1">
      <c r="A8" s="288"/>
      <c r="B8" s="290"/>
      <c r="C8" s="64"/>
      <c r="D8" s="35" t="s">
        <v>1571</v>
      </c>
      <c r="E8" s="49" t="s">
        <v>1574</v>
      </c>
      <c r="F8" s="35" t="s">
        <v>1570</v>
      </c>
      <c r="G8" s="35" t="s">
        <v>580</v>
      </c>
    </row>
    <row r="9" spans="1:11" s="17" customFormat="1" ht="15" customHeight="1">
      <c r="A9" s="247" t="s">
        <v>1915</v>
      </c>
      <c r="B9" s="248"/>
      <c r="C9" s="50" t="s">
        <v>1573</v>
      </c>
      <c r="D9" s="244"/>
      <c r="E9" s="245"/>
      <c r="F9" s="245"/>
      <c r="G9" s="246"/>
    </row>
    <row r="10" spans="1:11" ht="30" customHeight="1">
      <c r="A10" s="14" t="s">
        <v>1745</v>
      </c>
      <c r="B10" s="137" t="s">
        <v>600</v>
      </c>
      <c r="C10" s="57">
        <f>IF(B10='Scoring Keys'!$B$4,'Scoring Keys'!$D$4,IF(B10='Scoring Keys'!$B$5,'Scoring Keys'!$D$5,IF(B10='Scoring Keys'!$B$6,'Scoring Keys'!$D$6,IF(B10='Scoring Keys'!$B$7,'Scoring Keys'!$D$7,0))))</f>
        <v>1</v>
      </c>
      <c r="D10" s="127" t="s">
        <v>1766</v>
      </c>
      <c r="E10" s="57">
        <f>IF(D10='Scoring Keys'!$B$12,'Scoring Keys'!$D$12,IF(D10='Scoring Keys'!$B$13,'Scoring Keys'!$D$13,IF(D10='Scoring Keys'!$B$14,'Scoring Keys'!$D$14,IF(D10='Scoring Keys'!$B$15,'Scoring Keys'!$D$15,IF(D10='Scoring Keys'!$B$16,'Scoring Keys'!$D$16,0)))))</f>
        <v>0</v>
      </c>
      <c r="F10" s="57">
        <f t="shared" ref="F10" si="0">C10*E10</f>
        <v>0</v>
      </c>
      <c r="G10" s="136"/>
      <c r="H10" s="10" t="b">
        <f>OR(AND(C10='Scoring Keys'!$D$4,E10='Scoring Keys'!$D$14),AND(C10='Scoring Keys'!$D$4,E10='Scoring Keys'!$D$16),AND(C10='Scoring Keys'!$D$4,E10='Scoring Keys'!$D$17))</f>
        <v>1</v>
      </c>
      <c r="I10" s="10" t="b">
        <f>NOT(D10='Scoring Keys'!$B$18)</f>
        <v>0</v>
      </c>
      <c r="J10" s="150">
        <f t="shared" ref="J10:J25" si="1">IF(I10,0,1)</f>
        <v>1</v>
      </c>
      <c r="K10" s="150">
        <f t="shared" ref="K10" si="2">IF(AND(H10,(I10)),1,0)</f>
        <v>0</v>
      </c>
    </row>
    <row r="11" spans="1:11" ht="30" customHeight="1">
      <c r="A11" s="14" t="s">
        <v>342</v>
      </c>
      <c r="B11" s="137" t="s">
        <v>600</v>
      </c>
      <c r="C11" s="57">
        <f>IF(B11='Scoring Keys'!$B$4,'Scoring Keys'!$D$4,IF(B11='Scoring Keys'!$B$5,'Scoring Keys'!$D$5,IF(B11='Scoring Keys'!$B$6,'Scoring Keys'!$D$6,IF(B11='Scoring Keys'!$B$7,'Scoring Keys'!$D$7,0))))</f>
        <v>1</v>
      </c>
      <c r="D11" s="127" t="s">
        <v>1766</v>
      </c>
      <c r="E11" s="57">
        <f>IF(D11='Scoring Keys'!$B$12,'Scoring Keys'!$D$12,IF(D11='Scoring Keys'!$B$13,'Scoring Keys'!$D$13,IF(D11='Scoring Keys'!$B$14,'Scoring Keys'!$D$14,IF(D11='Scoring Keys'!$B$15,'Scoring Keys'!$D$15,IF(D11='Scoring Keys'!$B$16,'Scoring Keys'!$D$16,0)))))</f>
        <v>0</v>
      </c>
      <c r="F11" s="57">
        <f t="shared" ref="F11:F25" si="3">C11*E11</f>
        <v>0</v>
      </c>
      <c r="G11" s="136"/>
      <c r="H11" s="10" t="b">
        <f>OR(AND(C11='Scoring Keys'!$D$4,E11='Scoring Keys'!$D$14),AND(C11='Scoring Keys'!$D$4,E11='Scoring Keys'!$D$16),AND(C11='Scoring Keys'!$D$4,E11='Scoring Keys'!$D$17))</f>
        <v>1</v>
      </c>
      <c r="I11" s="10" t="b">
        <f>NOT(D11='Scoring Keys'!$B$18)</f>
        <v>0</v>
      </c>
      <c r="J11" s="150">
        <f t="shared" si="1"/>
        <v>1</v>
      </c>
      <c r="K11" s="150">
        <f t="shared" ref="K11:K25" si="4">IF(AND(H11,(I11)),1,0)</f>
        <v>0</v>
      </c>
    </row>
    <row r="12" spans="1:11" ht="30" customHeight="1">
      <c r="A12" s="14" t="s">
        <v>343</v>
      </c>
      <c r="B12" s="137" t="s">
        <v>1713</v>
      </c>
      <c r="C12" s="57">
        <f>IF(B12='Scoring Keys'!$B$4,'Scoring Keys'!$D$4,IF(B12='Scoring Keys'!$B$5,'Scoring Keys'!$D$5,IF(B12='Scoring Keys'!$B$6,'Scoring Keys'!$D$6,IF(B12='Scoring Keys'!$B$7,'Scoring Keys'!$D$7,0))))</f>
        <v>0.9</v>
      </c>
      <c r="D12" s="127" t="s">
        <v>1766</v>
      </c>
      <c r="E12" s="57">
        <f>IF(D12='Scoring Keys'!$B$12,'Scoring Keys'!$D$12,IF(D12='Scoring Keys'!$B$13,'Scoring Keys'!$D$13,IF(D12='Scoring Keys'!$B$14,'Scoring Keys'!$D$14,IF(D12='Scoring Keys'!$B$15,'Scoring Keys'!$D$15,IF(D12='Scoring Keys'!$B$16,'Scoring Keys'!$D$16,0)))))</f>
        <v>0</v>
      </c>
      <c r="F12" s="57">
        <f t="shared" si="3"/>
        <v>0</v>
      </c>
      <c r="G12" s="136"/>
      <c r="H12" s="10" t="b">
        <f>OR(AND(C12='Scoring Keys'!$D$4,E12='Scoring Keys'!$D$14),AND(C12='Scoring Keys'!$D$4,E12='Scoring Keys'!$D$16),AND(C12='Scoring Keys'!$D$4,E12='Scoring Keys'!$D$17))</f>
        <v>0</v>
      </c>
      <c r="I12" s="10" t="b">
        <f>NOT(D12='Scoring Keys'!$B$18)</f>
        <v>0</v>
      </c>
      <c r="J12" s="150">
        <f t="shared" si="1"/>
        <v>1</v>
      </c>
      <c r="K12" s="150">
        <f t="shared" si="4"/>
        <v>0</v>
      </c>
    </row>
    <row r="13" spans="1:11" ht="30" customHeight="1">
      <c r="A13" s="14" t="s">
        <v>344</v>
      </c>
      <c r="B13" s="137" t="s">
        <v>1713</v>
      </c>
      <c r="C13" s="57">
        <f>IF(B13='Scoring Keys'!$B$4,'Scoring Keys'!$D$4,IF(B13='Scoring Keys'!$B$5,'Scoring Keys'!$D$5,IF(B13='Scoring Keys'!$B$6,'Scoring Keys'!$D$6,IF(B13='Scoring Keys'!$B$7,'Scoring Keys'!$D$7,0))))</f>
        <v>0.9</v>
      </c>
      <c r="D13" s="127" t="s">
        <v>1766</v>
      </c>
      <c r="E13" s="57">
        <f>IF(D13='Scoring Keys'!$B$12,'Scoring Keys'!$D$12,IF(D13='Scoring Keys'!$B$13,'Scoring Keys'!$D$13,IF(D13='Scoring Keys'!$B$14,'Scoring Keys'!$D$14,IF(D13='Scoring Keys'!$B$15,'Scoring Keys'!$D$15,IF(D13='Scoring Keys'!$B$16,'Scoring Keys'!$D$16,0)))))</f>
        <v>0</v>
      </c>
      <c r="F13" s="57">
        <f t="shared" si="3"/>
        <v>0</v>
      </c>
      <c r="G13" s="136"/>
      <c r="H13" s="10" t="b">
        <f>OR(AND(C13='Scoring Keys'!$D$4,E13='Scoring Keys'!$D$14),AND(C13='Scoring Keys'!$D$4,E13='Scoring Keys'!$D$16),AND(C13='Scoring Keys'!$D$4,E13='Scoring Keys'!$D$17))</f>
        <v>0</v>
      </c>
      <c r="I13" s="10" t="b">
        <f>NOT(D13='Scoring Keys'!$B$18)</f>
        <v>0</v>
      </c>
      <c r="J13" s="150">
        <f t="shared" si="1"/>
        <v>1</v>
      </c>
      <c r="K13" s="150">
        <f t="shared" si="4"/>
        <v>0</v>
      </c>
    </row>
    <row r="14" spans="1:11" ht="30" customHeight="1">
      <c r="A14" s="14" t="s">
        <v>1666</v>
      </c>
      <c r="B14" s="137" t="s">
        <v>1713</v>
      </c>
      <c r="C14" s="57">
        <f>IF(B14='Scoring Keys'!$B$4,'Scoring Keys'!$D$4,IF(B14='Scoring Keys'!$B$5,'Scoring Keys'!$D$5,IF(B14='Scoring Keys'!$B$6,'Scoring Keys'!$D$6,IF(B14='Scoring Keys'!$B$7,'Scoring Keys'!$D$7,0))))</f>
        <v>0.9</v>
      </c>
      <c r="D14" s="127" t="s">
        <v>1766</v>
      </c>
      <c r="E14" s="57">
        <f>IF(D14='Scoring Keys'!$B$12,'Scoring Keys'!$D$12,IF(D14='Scoring Keys'!$B$13,'Scoring Keys'!$D$13,IF(D14='Scoring Keys'!$B$14,'Scoring Keys'!$D$14,IF(D14='Scoring Keys'!$B$15,'Scoring Keys'!$D$15,IF(D14='Scoring Keys'!$B$16,'Scoring Keys'!$D$16,0)))))</f>
        <v>0</v>
      </c>
      <c r="F14" s="57">
        <f t="shared" si="3"/>
        <v>0</v>
      </c>
      <c r="G14" s="136"/>
      <c r="H14" s="10" t="b">
        <f>OR(AND(C14='Scoring Keys'!$D$4,E14='Scoring Keys'!$D$14),AND(C14='Scoring Keys'!$D$4,E14='Scoring Keys'!$D$16),AND(C14='Scoring Keys'!$D$4,E14='Scoring Keys'!$D$17))</f>
        <v>0</v>
      </c>
      <c r="I14" s="10" t="b">
        <f>NOT(D14='Scoring Keys'!$B$18)</f>
        <v>0</v>
      </c>
      <c r="J14" s="150">
        <f t="shared" si="1"/>
        <v>1</v>
      </c>
      <c r="K14" s="150">
        <f t="shared" si="4"/>
        <v>0</v>
      </c>
    </row>
    <row r="15" spans="1:11" ht="30" customHeight="1">
      <c r="A15" s="14" t="s">
        <v>345</v>
      </c>
      <c r="B15" s="137" t="s">
        <v>1713</v>
      </c>
      <c r="C15" s="57">
        <f>IF(B15='Scoring Keys'!$B$4,'Scoring Keys'!$D$4,IF(B15='Scoring Keys'!$B$5,'Scoring Keys'!$D$5,IF(B15='Scoring Keys'!$B$6,'Scoring Keys'!$D$6,IF(B15='Scoring Keys'!$B$7,'Scoring Keys'!$D$7,0))))</f>
        <v>0.9</v>
      </c>
      <c r="D15" s="127" t="s">
        <v>1766</v>
      </c>
      <c r="E15" s="57">
        <f>IF(D15='Scoring Keys'!$B$12,'Scoring Keys'!$D$12,IF(D15='Scoring Keys'!$B$13,'Scoring Keys'!$D$13,IF(D15='Scoring Keys'!$B$14,'Scoring Keys'!$D$14,IF(D15='Scoring Keys'!$B$15,'Scoring Keys'!$D$15,IF(D15='Scoring Keys'!$B$16,'Scoring Keys'!$D$16,0)))))</f>
        <v>0</v>
      </c>
      <c r="F15" s="57">
        <f t="shared" si="3"/>
        <v>0</v>
      </c>
      <c r="G15" s="136"/>
      <c r="H15" s="10" t="b">
        <f>OR(AND(C15='Scoring Keys'!$D$4,E15='Scoring Keys'!$D$14),AND(C15='Scoring Keys'!$D$4,E15='Scoring Keys'!$D$16),AND(C15='Scoring Keys'!$D$4,E15='Scoring Keys'!$D$17))</f>
        <v>0</v>
      </c>
      <c r="I15" s="10" t="b">
        <f>NOT(D15='Scoring Keys'!$B$18)</f>
        <v>0</v>
      </c>
      <c r="J15" s="150">
        <f t="shared" si="1"/>
        <v>1</v>
      </c>
      <c r="K15" s="150">
        <f t="shared" si="4"/>
        <v>0</v>
      </c>
    </row>
    <row r="16" spans="1:11" ht="30" customHeight="1">
      <c r="A16" s="14" t="s">
        <v>346</v>
      </c>
      <c r="B16" s="137" t="s">
        <v>1713</v>
      </c>
      <c r="C16" s="57">
        <f>IF(B16='Scoring Keys'!$B$4,'Scoring Keys'!$D$4,IF(B16='Scoring Keys'!$B$5,'Scoring Keys'!$D$5,IF(B16='Scoring Keys'!$B$6,'Scoring Keys'!$D$6,IF(B16='Scoring Keys'!$B$7,'Scoring Keys'!$D$7,0))))</f>
        <v>0.9</v>
      </c>
      <c r="D16" s="127" t="s">
        <v>1766</v>
      </c>
      <c r="E16" s="57">
        <f>IF(D16='Scoring Keys'!$B$12,'Scoring Keys'!$D$12,IF(D16='Scoring Keys'!$B$13,'Scoring Keys'!$D$13,IF(D16='Scoring Keys'!$B$14,'Scoring Keys'!$D$14,IF(D16='Scoring Keys'!$B$15,'Scoring Keys'!$D$15,IF(D16='Scoring Keys'!$B$16,'Scoring Keys'!$D$16,0)))))</f>
        <v>0</v>
      </c>
      <c r="F16" s="57">
        <f t="shared" si="3"/>
        <v>0</v>
      </c>
      <c r="G16" s="136"/>
      <c r="H16" s="10" t="b">
        <f>OR(AND(C16='Scoring Keys'!$D$4,E16='Scoring Keys'!$D$14),AND(C16='Scoring Keys'!$D$4,E16='Scoring Keys'!$D$16),AND(C16='Scoring Keys'!$D$4,E16='Scoring Keys'!$D$17))</f>
        <v>0</v>
      </c>
      <c r="I16" s="10" t="b">
        <f>NOT(D16='Scoring Keys'!$B$18)</f>
        <v>0</v>
      </c>
      <c r="J16" s="150">
        <f t="shared" si="1"/>
        <v>1</v>
      </c>
      <c r="K16" s="150">
        <f t="shared" si="4"/>
        <v>0</v>
      </c>
    </row>
    <row r="17" spans="1:11" ht="30" customHeight="1">
      <c r="A17" s="14" t="s">
        <v>347</v>
      </c>
      <c r="B17" s="137" t="s">
        <v>1713</v>
      </c>
      <c r="C17" s="57">
        <f>IF(B17='Scoring Keys'!$B$4,'Scoring Keys'!$D$4,IF(B17='Scoring Keys'!$B$5,'Scoring Keys'!$D$5,IF(B17='Scoring Keys'!$B$6,'Scoring Keys'!$D$6,IF(B17='Scoring Keys'!$B$7,'Scoring Keys'!$D$7,0))))</f>
        <v>0.9</v>
      </c>
      <c r="D17" s="127" t="s">
        <v>1766</v>
      </c>
      <c r="E17" s="57">
        <f>IF(D17='Scoring Keys'!$B$12,'Scoring Keys'!$D$12,IF(D17='Scoring Keys'!$B$13,'Scoring Keys'!$D$13,IF(D17='Scoring Keys'!$B$14,'Scoring Keys'!$D$14,IF(D17='Scoring Keys'!$B$15,'Scoring Keys'!$D$15,IF(D17='Scoring Keys'!$B$16,'Scoring Keys'!$D$16,0)))))</f>
        <v>0</v>
      </c>
      <c r="F17" s="57">
        <f t="shared" si="3"/>
        <v>0</v>
      </c>
      <c r="G17" s="136"/>
      <c r="H17" s="10" t="b">
        <f>OR(AND(C17='Scoring Keys'!$D$4,E17='Scoring Keys'!$D$14),AND(C17='Scoring Keys'!$D$4,E17='Scoring Keys'!$D$16),AND(C17='Scoring Keys'!$D$4,E17='Scoring Keys'!$D$17))</f>
        <v>0</v>
      </c>
      <c r="I17" s="10" t="b">
        <f>NOT(D17='Scoring Keys'!$B$18)</f>
        <v>0</v>
      </c>
      <c r="J17" s="150">
        <f t="shared" si="1"/>
        <v>1</v>
      </c>
      <c r="K17" s="150">
        <f t="shared" si="4"/>
        <v>0</v>
      </c>
    </row>
    <row r="18" spans="1:11" ht="30" customHeight="1">
      <c r="A18" s="14" t="s">
        <v>348</v>
      </c>
      <c r="B18" s="137" t="s">
        <v>1714</v>
      </c>
      <c r="C18" s="57">
        <f>IF(B18='Scoring Keys'!$B$4,'Scoring Keys'!$D$4,IF(B18='Scoring Keys'!$B$5,'Scoring Keys'!$D$5,IF(B18='Scoring Keys'!$B$6,'Scoring Keys'!$D$6,IF(B18='Scoring Keys'!$B$7,'Scoring Keys'!$D$7,0))))</f>
        <v>0.3</v>
      </c>
      <c r="D18" s="127" t="s">
        <v>1766</v>
      </c>
      <c r="E18" s="57">
        <f>IF(D18='Scoring Keys'!$B$12,'Scoring Keys'!$D$12,IF(D18='Scoring Keys'!$B$13,'Scoring Keys'!$D$13,IF(D18='Scoring Keys'!$B$14,'Scoring Keys'!$D$14,IF(D18='Scoring Keys'!$B$15,'Scoring Keys'!$D$15,IF(D18='Scoring Keys'!$B$16,'Scoring Keys'!$D$16,0)))))</f>
        <v>0</v>
      </c>
      <c r="F18" s="57">
        <f t="shared" si="3"/>
        <v>0</v>
      </c>
      <c r="G18" s="136"/>
      <c r="H18" s="10" t="b">
        <f>OR(AND(C18='Scoring Keys'!$D$4,E18='Scoring Keys'!$D$14),AND(C18='Scoring Keys'!$D$4,E18='Scoring Keys'!$D$16),AND(C18='Scoring Keys'!$D$4,E18='Scoring Keys'!$D$17))</f>
        <v>0</v>
      </c>
      <c r="I18" s="10" t="b">
        <f>NOT(D18='Scoring Keys'!$B$18)</f>
        <v>0</v>
      </c>
      <c r="J18" s="150">
        <f t="shared" si="1"/>
        <v>1</v>
      </c>
      <c r="K18" s="150">
        <f t="shared" si="4"/>
        <v>0</v>
      </c>
    </row>
    <row r="19" spans="1:11" ht="30" customHeight="1">
      <c r="A19" s="14" t="s">
        <v>349</v>
      </c>
      <c r="B19" s="137" t="s">
        <v>1714</v>
      </c>
      <c r="C19" s="57">
        <f>IF(B19='Scoring Keys'!$B$4,'Scoring Keys'!$D$4,IF(B19='Scoring Keys'!$B$5,'Scoring Keys'!$D$5,IF(B19='Scoring Keys'!$B$6,'Scoring Keys'!$D$6,IF(B19='Scoring Keys'!$B$7,'Scoring Keys'!$D$7,0))))</f>
        <v>0.3</v>
      </c>
      <c r="D19" s="127" t="s">
        <v>1766</v>
      </c>
      <c r="E19" s="57">
        <f>IF(D19='Scoring Keys'!$B$12,'Scoring Keys'!$D$12,IF(D19='Scoring Keys'!$B$13,'Scoring Keys'!$D$13,IF(D19='Scoring Keys'!$B$14,'Scoring Keys'!$D$14,IF(D19='Scoring Keys'!$B$15,'Scoring Keys'!$D$15,IF(D19='Scoring Keys'!$B$16,'Scoring Keys'!$D$16,0)))))</f>
        <v>0</v>
      </c>
      <c r="F19" s="57">
        <f t="shared" si="3"/>
        <v>0</v>
      </c>
      <c r="G19" s="136"/>
      <c r="H19" s="10" t="b">
        <f>OR(AND(C19='Scoring Keys'!$D$4,E19='Scoring Keys'!$D$14),AND(C19='Scoring Keys'!$D$4,E19='Scoring Keys'!$D$16),AND(C19='Scoring Keys'!$D$4,E19='Scoring Keys'!$D$17))</f>
        <v>0</v>
      </c>
      <c r="I19" s="10" t="b">
        <f>NOT(D19='Scoring Keys'!$B$18)</f>
        <v>0</v>
      </c>
      <c r="J19" s="150">
        <f t="shared" si="1"/>
        <v>1</v>
      </c>
      <c r="K19" s="150">
        <f t="shared" si="4"/>
        <v>0</v>
      </c>
    </row>
    <row r="20" spans="1:11" ht="30" customHeight="1">
      <c r="A20" s="14" t="s">
        <v>350</v>
      </c>
      <c r="B20" s="137" t="s">
        <v>1713</v>
      </c>
      <c r="C20" s="57">
        <f>IF(B20='Scoring Keys'!$B$4,'Scoring Keys'!$D$4,IF(B20='Scoring Keys'!$B$5,'Scoring Keys'!$D$5,IF(B20='Scoring Keys'!$B$6,'Scoring Keys'!$D$6,IF(B20='Scoring Keys'!$B$7,'Scoring Keys'!$D$7,0))))</f>
        <v>0.9</v>
      </c>
      <c r="D20" s="127" t="s">
        <v>1766</v>
      </c>
      <c r="E20" s="57">
        <f>IF(D20='Scoring Keys'!$B$12,'Scoring Keys'!$D$12,IF(D20='Scoring Keys'!$B$13,'Scoring Keys'!$D$13,IF(D20='Scoring Keys'!$B$14,'Scoring Keys'!$D$14,IF(D20='Scoring Keys'!$B$15,'Scoring Keys'!$D$15,IF(D20='Scoring Keys'!$B$16,'Scoring Keys'!$D$16,0)))))</f>
        <v>0</v>
      </c>
      <c r="F20" s="57">
        <f t="shared" si="3"/>
        <v>0</v>
      </c>
      <c r="G20" s="136"/>
      <c r="H20" s="10" t="b">
        <f>OR(AND(C20='Scoring Keys'!$D$4,E20='Scoring Keys'!$D$14),AND(C20='Scoring Keys'!$D$4,E20='Scoring Keys'!$D$16),AND(C20='Scoring Keys'!$D$4,E20='Scoring Keys'!$D$17))</f>
        <v>0</v>
      </c>
      <c r="I20" s="10" t="b">
        <f>NOT(D20='Scoring Keys'!$B$18)</f>
        <v>0</v>
      </c>
      <c r="J20" s="150">
        <f t="shared" si="1"/>
        <v>1</v>
      </c>
      <c r="K20" s="150">
        <f t="shared" si="4"/>
        <v>0</v>
      </c>
    </row>
    <row r="21" spans="1:11" ht="30" customHeight="1">
      <c r="A21" s="14" t="s">
        <v>351</v>
      </c>
      <c r="B21" s="137" t="s">
        <v>1714</v>
      </c>
      <c r="C21" s="57">
        <f>IF(B21='Scoring Keys'!$B$4,'Scoring Keys'!$D$4,IF(B21='Scoring Keys'!$B$5,'Scoring Keys'!$D$5,IF(B21='Scoring Keys'!$B$6,'Scoring Keys'!$D$6,IF(B21='Scoring Keys'!$B$7,'Scoring Keys'!$D$7,0))))</f>
        <v>0.3</v>
      </c>
      <c r="D21" s="127" t="s">
        <v>1766</v>
      </c>
      <c r="E21" s="57">
        <f>IF(D21='Scoring Keys'!$B$12,'Scoring Keys'!$D$12,IF(D21='Scoring Keys'!$B$13,'Scoring Keys'!$D$13,IF(D21='Scoring Keys'!$B$14,'Scoring Keys'!$D$14,IF(D21='Scoring Keys'!$B$15,'Scoring Keys'!$D$15,IF(D21='Scoring Keys'!$B$16,'Scoring Keys'!$D$16,0)))))</f>
        <v>0</v>
      </c>
      <c r="F21" s="57">
        <f t="shared" si="3"/>
        <v>0</v>
      </c>
      <c r="G21" s="136"/>
      <c r="H21" s="10" t="b">
        <f>OR(AND(C21='Scoring Keys'!$D$4,E21='Scoring Keys'!$D$14),AND(C21='Scoring Keys'!$D$4,E21='Scoring Keys'!$D$16),AND(C21='Scoring Keys'!$D$4,E21='Scoring Keys'!$D$17))</f>
        <v>0</v>
      </c>
      <c r="I21" s="10" t="b">
        <f>NOT(D21='Scoring Keys'!$B$18)</f>
        <v>0</v>
      </c>
      <c r="J21" s="150">
        <f t="shared" si="1"/>
        <v>1</v>
      </c>
      <c r="K21" s="150">
        <f t="shared" si="4"/>
        <v>0</v>
      </c>
    </row>
    <row r="22" spans="1:11" ht="30" customHeight="1">
      <c r="A22" s="14" t="s">
        <v>352</v>
      </c>
      <c r="B22" s="137" t="s">
        <v>1713</v>
      </c>
      <c r="C22" s="57">
        <f>IF(B22='Scoring Keys'!$B$4,'Scoring Keys'!$D$4,IF(B22='Scoring Keys'!$B$5,'Scoring Keys'!$D$5,IF(B22='Scoring Keys'!$B$6,'Scoring Keys'!$D$6,IF(B22='Scoring Keys'!$B$7,'Scoring Keys'!$D$7,0))))</f>
        <v>0.9</v>
      </c>
      <c r="D22" s="127" t="s">
        <v>1766</v>
      </c>
      <c r="E22" s="57">
        <f>IF(D22='Scoring Keys'!$B$12,'Scoring Keys'!$D$12,IF(D22='Scoring Keys'!$B$13,'Scoring Keys'!$D$13,IF(D22='Scoring Keys'!$B$14,'Scoring Keys'!$D$14,IF(D22='Scoring Keys'!$B$15,'Scoring Keys'!$D$15,IF(D22='Scoring Keys'!$B$16,'Scoring Keys'!$D$16,0)))))</f>
        <v>0</v>
      </c>
      <c r="F22" s="57">
        <f t="shared" si="3"/>
        <v>0</v>
      </c>
      <c r="G22" s="136"/>
      <c r="H22" s="10" t="b">
        <f>OR(AND(C22='Scoring Keys'!$D$4,E22='Scoring Keys'!$D$14),AND(C22='Scoring Keys'!$D$4,E22='Scoring Keys'!$D$16),AND(C22='Scoring Keys'!$D$4,E22='Scoring Keys'!$D$17))</f>
        <v>0</v>
      </c>
      <c r="I22" s="10" t="b">
        <f>NOT(D22='Scoring Keys'!$B$18)</f>
        <v>0</v>
      </c>
      <c r="J22" s="150">
        <f t="shared" si="1"/>
        <v>1</v>
      </c>
      <c r="K22" s="150">
        <f t="shared" si="4"/>
        <v>0</v>
      </c>
    </row>
    <row r="23" spans="1:11" ht="30" customHeight="1">
      <c r="A23" s="19" t="s">
        <v>448</v>
      </c>
      <c r="B23" s="137" t="s">
        <v>1711</v>
      </c>
      <c r="C23" s="57">
        <f>IF(B23='Scoring Keys'!$B$4,'Scoring Keys'!$D$4,IF(B23='Scoring Keys'!$B$5,'Scoring Keys'!$D$5,IF(B23='Scoring Keys'!$B$6,'Scoring Keys'!$D$6,IF(B23='Scoring Keys'!$B$7,'Scoring Keys'!$D$7,0))))</f>
        <v>0.65</v>
      </c>
      <c r="D23" s="127" t="s">
        <v>1766</v>
      </c>
      <c r="E23" s="57">
        <f>IF(D23='Scoring Keys'!$B$12,'Scoring Keys'!$D$12,IF(D23='Scoring Keys'!$B$13,'Scoring Keys'!$D$13,IF(D23='Scoring Keys'!$B$14,'Scoring Keys'!$D$14,IF(D23='Scoring Keys'!$B$15,'Scoring Keys'!$D$15,IF(D23='Scoring Keys'!$B$16,'Scoring Keys'!$D$16,0)))))</f>
        <v>0</v>
      </c>
      <c r="F23" s="57">
        <f t="shared" si="3"/>
        <v>0</v>
      </c>
      <c r="G23" s="136"/>
      <c r="H23" s="10" t="b">
        <f>OR(AND(C23='Scoring Keys'!$D$4,E23='Scoring Keys'!$D$14),AND(C23='Scoring Keys'!$D$4,E23='Scoring Keys'!$D$16),AND(C23='Scoring Keys'!$D$4,E23='Scoring Keys'!$D$17))</f>
        <v>0</v>
      </c>
      <c r="I23" s="10" t="b">
        <f>NOT(D23='Scoring Keys'!$B$18)</f>
        <v>0</v>
      </c>
      <c r="J23" s="150">
        <f t="shared" si="1"/>
        <v>1</v>
      </c>
      <c r="K23" s="150">
        <f t="shared" si="4"/>
        <v>0</v>
      </c>
    </row>
    <row r="24" spans="1:11" ht="30" customHeight="1">
      <c r="A24" s="14" t="s">
        <v>413</v>
      </c>
      <c r="B24" s="137" t="s">
        <v>1713</v>
      </c>
      <c r="C24" s="57">
        <f>IF(B24='Scoring Keys'!$B$4,'Scoring Keys'!$D$4,IF(B24='Scoring Keys'!$B$5,'Scoring Keys'!$D$5,IF(B24='Scoring Keys'!$B$6,'Scoring Keys'!$D$6,IF(B24='Scoring Keys'!$B$7,'Scoring Keys'!$D$7,0))))</f>
        <v>0.9</v>
      </c>
      <c r="D24" s="127" t="s">
        <v>1766</v>
      </c>
      <c r="E24" s="57">
        <f>IF(D24='Scoring Keys'!$B$12,'Scoring Keys'!$D$12,IF(D24='Scoring Keys'!$B$13,'Scoring Keys'!$D$13,IF(D24='Scoring Keys'!$B$14,'Scoring Keys'!$D$14,IF(D24='Scoring Keys'!$B$15,'Scoring Keys'!$D$15,IF(D24='Scoring Keys'!$B$16,'Scoring Keys'!$D$16,0)))))</f>
        <v>0</v>
      </c>
      <c r="F24" s="57">
        <f t="shared" si="3"/>
        <v>0</v>
      </c>
      <c r="G24" s="136"/>
      <c r="H24" s="10" t="b">
        <f>OR(AND(C24='Scoring Keys'!$D$4,E24='Scoring Keys'!$D$14),AND(C24='Scoring Keys'!$D$4,E24='Scoring Keys'!$D$16),AND(C24='Scoring Keys'!$D$4,E24='Scoring Keys'!$D$17))</f>
        <v>0</v>
      </c>
      <c r="I24" s="10" t="b">
        <f>NOT(D24='Scoring Keys'!$B$18)</f>
        <v>0</v>
      </c>
      <c r="J24" s="150">
        <f t="shared" si="1"/>
        <v>1</v>
      </c>
      <c r="K24" s="150">
        <f t="shared" si="4"/>
        <v>0</v>
      </c>
    </row>
    <row r="25" spans="1:11" ht="30" customHeight="1">
      <c r="A25" s="14" t="s">
        <v>1667</v>
      </c>
      <c r="B25" s="137" t="s">
        <v>1711</v>
      </c>
      <c r="C25" s="57">
        <f>IF(B25='Scoring Keys'!$B$4,'Scoring Keys'!$D$4,IF(B25='Scoring Keys'!$B$5,'Scoring Keys'!$D$5,IF(B25='Scoring Keys'!$B$6,'Scoring Keys'!$D$6,IF(B25='Scoring Keys'!$B$7,'Scoring Keys'!$D$7,0))))</f>
        <v>0.65</v>
      </c>
      <c r="D25" s="127" t="s">
        <v>1766</v>
      </c>
      <c r="E25" s="57">
        <f>IF(D25='Scoring Keys'!$B$12,'Scoring Keys'!$D$12,IF(D25='Scoring Keys'!$B$13,'Scoring Keys'!$D$13,IF(D25='Scoring Keys'!$B$14,'Scoring Keys'!$D$14,IF(D25='Scoring Keys'!$B$15,'Scoring Keys'!$D$15,IF(D25='Scoring Keys'!$B$16,'Scoring Keys'!$D$16,0)))))</f>
        <v>0</v>
      </c>
      <c r="F25" s="57">
        <f t="shared" si="3"/>
        <v>0</v>
      </c>
      <c r="G25" s="136"/>
      <c r="H25" s="10" t="b">
        <f>OR(AND(C25='Scoring Keys'!$D$4,E25='Scoring Keys'!$D$14),AND(C25='Scoring Keys'!$D$4,E25='Scoring Keys'!$D$16),AND(C25='Scoring Keys'!$D$4,E25='Scoring Keys'!$D$17))</f>
        <v>0</v>
      </c>
      <c r="I25" s="10" t="b">
        <f>NOT(D25='Scoring Keys'!$B$18)</f>
        <v>0</v>
      </c>
      <c r="J25" s="150">
        <f t="shared" si="1"/>
        <v>1</v>
      </c>
      <c r="K25" s="150">
        <f t="shared" si="4"/>
        <v>0</v>
      </c>
    </row>
    <row r="26" spans="1:11">
      <c r="A26" s="32"/>
      <c r="B26" s="32"/>
    </row>
  </sheetData>
  <sheetProtection algorithmName="SHA-512" hashValue="nap6FP0uSyGokWtrfGRLRPc6pBJjvNL+ldI1PRSPqDfAGHKm82BOKer9sgTHs6XwxwidzrJ2mRZ082iHJlCS2g==" saltValue="23hjYZ1/SGsXnQzsTzxMwA==" spinCount="100000" sheet="1"/>
  <mergeCells count="6">
    <mergeCell ref="A9:B9"/>
    <mergeCell ref="A6:G6"/>
    <mergeCell ref="A5:G5"/>
    <mergeCell ref="A7:B8"/>
    <mergeCell ref="D7:G7"/>
    <mergeCell ref="D9:G9"/>
  </mergeCells>
  <conditionalFormatting sqref="D10">
    <cfRule type="expression" dxfId="8" priority="4">
      <formula>K10=1</formula>
    </cfRule>
  </conditionalFormatting>
  <conditionalFormatting sqref="D2">
    <cfRule type="expression" dxfId="7" priority="3">
      <formula>$E$2&gt;0</formula>
    </cfRule>
  </conditionalFormatting>
  <conditionalFormatting sqref="D3">
    <cfRule type="expression" dxfId="6" priority="2">
      <formula>$E$3&gt;0</formula>
    </cfRule>
  </conditionalFormatting>
  <conditionalFormatting sqref="D11:D25">
    <cfRule type="expression" dxfId="5" priority="1">
      <formula>K11=1</formula>
    </cfRule>
  </conditionalFormatting>
  <hyperlinks>
    <hyperlink ref="G1" location="'Summary Scores'!A1" display="Click Here To Return To Main Page" xr:uid="{00000000-0004-0000-14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00000000-0002-0000-1400-000000000000}">
          <x14:formula1>
            <xm:f>'Scoring Keys'!$B$4:$B$8</xm:f>
          </x14:formula1>
          <xm:sqref>B10:B25</xm:sqref>
        </x14:dataValidation>
        <x14:dataValidation type="list" showInputMessage="1" showErrorMessage="1" xr:uid="{00000000-0002-0000-1400-000001000000}">
          <x14:formula1>
            <xm:f>'Scoring Keys'!$B$12:$B$18</xm:f>
          </x14:formula1>
          <xm:sqref>D10:D26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K40"/>
  <sheetViews>
    <sheetView zoomScaleNormal="100" workbookViewId="0">
      <pane ySplit="8" topLeftCell="A9" activePane="bottomLeft" state="frozen"/>
      <selection activeCell="G1" sqref="G1"/>
      <selection pane="bottomLeft" activeCell="D10" sqref="D10"/>
    </sheetView>
  </sheetViews>
  <sheetFormatPr defaultColWidth="9.140625" defaultRowHeight="12.75"/>
  <cols>
    <col min="1" max="1" width="60.7109375" style="10" customWidth="1"/>
    <col min="2" max="2" width="15.7109375" style="10" customWidth="1"/>
    <col min="3" max="3" width="12.7109375" style="10" hidden="1" customWidth="1"/>
    <col min="4" max="4" width="45.7109375" style="10" customWidth="1"/>
    <col min="5" max="6" width="10.7109375" style="10" customWidth="1"/>
    <col min="7" max="7" width="60.7109375" style="10" customWidth="1"/>
    <col min="8" max="11" width="0" style="10" hidden="1" customWidth="1"/>
    <col min="12" max="16384" width="9.140625" style="10"/>
  </cols>
  <sheetData>
    <row r="1" spans="1:11" s="30" customFormat="1" ht="15.75">
      <c r="A1" s="91" t="s">
        <v>1631</v>
      </c>
      <c r="B1" s="94">
        <f>AVERAGE(C10:C40)</f>
        <v>0.83166666666666667</v>
      </c>
      <c r="D1" s="156" t="s">
        <v>1813</v>
      </c>
      <c r="E1" s="157">
        <f>COUNTIF(F9:F213,"&gt;-.10")</f>
        <v>30</v>
      </c>
      <c r="F1" s="62"/>
      <c r="G1" s="164" t="s">
        <v>1918</v>
      </c>
    </row>
    <row r="2" spans="1:11" s="30" customFormat="1" ht="15.75">
      <c r="A2" s="91" t="s">
        <v>1632</v>
      </c>
      <c r="B2" s="94">
        <f>AVERAGE(E10:E40)</f>
        <v>0</v>
      </c>
      <c r="D2" s="156" t="s">
        <v>1814</v>
      </c>
      <c r="E2" s="157">
        <f>COUNTIF(K10:K471,"1")</f>
        <v>0</v>
      </c>
      <c r="F2" s="62"/>
    </row>
    <row r="3" spans="1:11" s="30" customFormat="1" ht="15.75">
      <c r="A3" s="91" t="s">
        <v>1633</v>
      </c>
      <c r="B3" s="94">
        <f>AVERAGE(F10:F40)</f>
        <v>0</v>
      </c>
      <c r="D3" s="156" t="s">
        <v>1819</v>
      </c>
      <c r="E3" s="157">
        <f>COUNTIF(J10:J471,"1")</f>
        <v>30</v>
      </c>
      <c r="F3" s="62"/>
    </row>
    <row r="4" spans="1:11" s="30" customFormat="1" ht="15.75">
      <c r="A4" s="91" t="s">
        <v>1634</v>
      </c>
      <c r="B4" s="94">
        <f>SUM(F10:F40)</f>
        <v>0</v>
      </c>
      <c r="D4" s="24"/>
      <c r="E4" s="62"/>
      <c r="F4" s="62"/>
    </row>
    <row r="5" spans="1:11" s="18" customFormat="1" ht="20.100000000000001" customHeight="1">
      <c r="A5" s="249" t="s">
        <v>1778</v>
      </c>
      <c r="B5" s="250"/>
      <c r="C5" s="250"/>
      <c r="D5" s="250"/>
      <c r="E5" s="250"/>
      <c r="F5" s="250"/>
      <c r="G5" s="250"/>
    </row>
    <row r="6" spans="1:11" s="18" customFormat="1" ht="50.1" customHeight="1">
      <c r="A6" s="254" t="s">
        <v>598</v>
      </c>
      <c r="B6" s="255"/>
      <c r="C6" s="255"/>
      <c r="D6" s="255"/>
      <c r="E6" s="255"/>
      <c r="F6" s="255"/>
      <c r="G6" s="255"/>
    </row>
    <row r="7" spans="1:11" s="18" customFormat="1" ht="18.75" customHeight="1">
      <c r="A7" s="252" t="s">
        <v>1770</v>
      </c>
      <c r="B7" s="287"/>
      <c r="C7" s="65"/>
      <c r="D7" s="257" t="s">
        <v>417</v>
      </c>
      <c r="E7" s="258"/>
      <c r="F7" s="258"/>
      <c r="G7" s="259"/>
    </row>
    <row r="8" spans="1:11" s="18" customFormat="1" ht="75" customHeight="1">
      <c r="A8" s="288"/>
      <c r="B8" s="290"/>
      <c r="C8" s="64"/>
      <c r="D8" s="35" t="s">
        <v>1571</v>
      </c>
      <c r="E8" s="49" t="s">
        <v>1574</v>
      </c>
      <c r="F8" s="35" t="s">
        <v>1570</v>
      </c>
      <c r="G8" s="35" t="s">
        <v>580</v>
      </c>
    </row>
    <row r="9" spans="1:11" s="17" customFormat="1" ht="15" customHeight="1">
      <c r="A9" s="247" t="s">
        <v>1916</v>
      </c>
      <c r="B9" s="248"/>
      <c r="C9" s="50" t="s">
        <v>1573</v>
      </c>
      <c r="D9" s="244"/>
      <c r="E9" s="245"/>
      <c r="F9" s="245"/>
      <c r="G9" s="246"/>
    </row>
    <row r="10" spans="1:11" ht="30" customHeight="1">
      <c r="A10" s="14" t="s">
        <v>353</v>
      </c>
      <c r="B10" s="137" t="s">
        <v>1713</v>
      </c>
      <c r="C10" s="57">
        <f>IF(B10='Scoring Keys'!$B$4,'Scoring Keys'!$D$4,IF(B10='Scoring Keys'!$B$5,'Scoring Keys'!$D$5,IF(B10='Scoring Keys'!$B$6,'Scoring Keys'!$D$6,IF(B10='Scoring Keys'!$B$7,'Scoring Keys'!$D$7,0))))</f>
        <v>0.9</v>
      </c>
      <c r="D10" s="127" t="s">
        <v>1766</v>
      </c>
      <c r="E10" s="57">
        <f>IF(D10='Scoring Keys'!$B$12,'Scoring Keys'!$D$12,IF(D10='Scoring Keys'!$B$13,'Scoring Keys'!$D$13,IF(D10='Scoring Keys'!$B$14,'Scoring Keys'!$D$14,IF(D10='Scoring Keys'!$B$15,'Scoring Keys'!$D$15,IF(D10='Scoring Keys'!$B$16,'Scoring Keys'!$D$16,0)))))</f>
        <v>0</v>
      </c>
      <c r="F10" s="57">
        <f t="shared" ref="F10" si="0">C10*E10</f>
        <v>0</v>
      </c>
      <c r="G10" s="136"/>
      <c r="H10" s="10" t="b">
        <f>OR(AND(C10='Scoring Keys'!$D$4,E10='Scoring Keys'!$D$14),AND(C10='Scoring Keys'!$D$4,E10='Scoring Keys'!$D$16),AND(C10='Scoring Keys'!$D$4,E10='Scoring Keys'!$D$17))</f>
        <v>0</v>
      </c>
      <c r="I10" s="10" t="b">
        <f>NOT(D10='Scoring Keys'!$B$18)</f>
        <v>0</v>
      </c>
      <c r="J10" s="150">
        <f t="shared" ref="J10:J40" si="1">IF(I10,0,1)</f>
        <v>1</v>
      </c>
      <c r="K10" s="150">
        <f t="shared" ref="K10" si="2">IF(AND(H10,(I10)),1,0)</f>
        <v>0</v>
      </c>
    </row>
    <row r="11" spans="1:11" ht="51">
      <c r="A11" s="11" t="s">
        <v>449</v>
      </c>
      <c r="B11" s="137" t="s">
        <v>1713</v>
      </c>
      <c r="C11" s="57">
        <f>IF(B11='Scoring Keys'!$B$4,'Scoring Keys'!$D$4,IF(B11='Scoring Keys'!$B$5,'Scoring Keys'!$D$5,IF(B11='Scoring Keys'!$B$6,'Scoring Keys'!$D$6,IF(B11='Scoring Keys'!$B$7,'Scoring Keys'!$D$7,0))))</f>
        <v>0.9</v>
      </c>
      <c r="D11" s="127" t="s">
        <v>1766</v>
      </c>
      <c r="E11" s="57">
        <f>IF(D11='Scoring Keys'!$B$12,'Scoring Keys'!$D$12,IF(D11='Scoring Keys'!$B$13,'Scoring Keys'!$D$13,IF(D11='Scoring Keys'!$B$14,'Scoring Keys'!$D$14,IF(D11='Scoring Keys'!$B$15,'Scoring Keys'!$D$15,IF(D11='Scoring Keys'!$B$16,'Scoring Keys'!$D$16,0)))))</f>
        <v>0</v>
      </c>
      <c r="F11" s="57">
        <f t="shared" ref="F11:F21" si="3">C11*E11</f>
        <v>0</v>
      </c>
      <c r="G11" s="136"/>
      <c r="H11" s="10" t="b">
        <f>OR(AND(C11='Scoring Keys'!$D$4,E11='Scoring Keys'!$D$14),AND(C11='Scoring Keys'!$D$4,E11='Scoring Keys'!$D$16),AND(C11='Scoring Keys'!$D$4,E11='Scoring Keys'!$D$17))</f>
        <v>0</v>
      </c>
      <c r="I11" s="10" t="b">
        <f>NOT(D11='Scoring Keys'!$B$18)</f>
        <v>0</v>
      </c>
      <c r="J11" s="150">
        <f t="shared" si="1"/>
        <v>1</v>
      </c>
      <c r="K11" s="150">
        <f t="shared" ref="K11:K21" si="4">IF(AND(H11,(I11)),1,0)</f>
        <v>0</v>
      </c>
    </row>
    <row r="12" spans="1:11" ht="30" customHeight="1">
      <c r="A12" s="132" t="s">
        <v>354</v>
      </c>
      <c r="B12" s="137" t="s">
        <v>1711</v>
      </c>
      <c r="C12" s="57">
        <f>IF(B12='Scoring Keys'!$B$4,'Scoring Keys'!$D$4,IF(B12='Scoring Keys'!$B$5,'Scoring Keys'!$D$5,IF(B12='Scoring Keys'!$B$6,'Scoring Keys'!$D$6,IF(B12='Scoring Keys'!$B$7,'Scoring Keys'!$D$7,0))))</f>
        <v>0.65</v>
      </c>
      <c r="D12" s="127" t="s">
        <v>1766</v>
      </c>
      <c r="E12" s="57">
        <f>IF(D12='Scoring Keys'!$B$12,'Scoring Keys'!$D$12,IF(D12='Scoring Keys'!$B$13,'Scoring Keys'!$D$13,IF(D12='Scoring Keys'!$B$14,'Scoring Keys'!$D$14,IF(D12='Scoring Keys'!$B$15,'Scoring Keys'!$D$15,IF(D12='Scoring Keys'!$B$16,'Scoring Keys'!$D$16,0)))))</f>
        <v>0</v>
      </c>
      <c r="F12" s="57">
        <f t="shared" si="3"/>
        <v>0</v>
      </c>
      <c r="G12" s="136"/>
      <c r="H12" s="10" t="b">
        <f>OR(AND(C12='Scoring Keys'!$D$4,E12='Scoring Keys'!$D$14),AND(C12='Scoring Keys'!$D$4,E12='Scoring Keys'!$D$16),AND(C12='Scoring Keys'!$D$4,E12='Scoring Keys'!$D$17))</f>
        <v>0</v>
      </c>
      <c r="I12" s="10" t="b">
        <f>NOT(D12='Scoring Keys'!$B$18)</f>
        <v>0</v>
      </c>
      <c r="J12" s="150">
        <f t="shared" si="1"/>
        <v>1</v>
      </c>
      <c r="K12" s="150">
        <f t="shared" si="4"/>
        <v>0</v>
      </c>
    </row>
    <row r="13" spans="1:11" ht="30" customHeight="1">
      <c r="A13" s="102" t="s">
        <v>453</v>
      </c>
      <c r="B13" s="137" t="s">
        <v>1711</v>
      </c>
      <c r="C13" s="57">
        <f>IF(B13='Scoring Keys'!$B$4,'Scoring Keys'!$D$4,IF(B13='Scoring Keys'!$B$5,'Scoring Keys'!$D$5,IF(B13='Scoring Keys'!$B$6,'Scoring Keys'!$D$6,IF(B13='Scoring Keys'!$B$7,'Scoring Keys'!$D$7,0))))</f>
        <v>0.65</v>
      </c>
      <c r="D13" s="127" t="s">
        <v>1766</v>
      </c>
      <c r="E13" s="57">
        <f>IF(D13='Scoring Keys'!$B$12,'Scoring Keys'!$D$12,IF(D13='Scoring Keys'!$B$13,'Scoring Keys'!$D$13,IF(D13='Scoring Keys'!$B$14,'Scoring Keys'!$D$14,IF(D13='Scoring Keys'!$B$15,'Scoring Keys'!$D$15,IF(D13='Scoring Keys'!$B$16,'Scoring Keys'!$D$16,0)))))</f>
        <v>0</v>
      </c>
      <c r="F13" s="57">
        <f t="shared" si="3"/>
        <v>0</v>
      </c>
      <c r="G13" s="136"/>
      <c r="H13" s="10" t="b">
        <f>OR(AND(C13='Scoring Keys'!$D$4,E13='Scoring Keys'!$D$14),AND(C13='Scoring Keys'!$D$4,E13='Scoring Keys'!$D$16),AND(C13='Scoring Keys'!$D$4,E13='Scoring Keys'!$D$17))</f>
        <v>0</v>
      </c>
      <c r="I13" s="10" t="b">
        <f>NOT(D13='Scoring Keys'!$B$18)</f>
        <v>0</v>
      </c>
      <c r="J13" s="150">
        <f t="shared" si="1"/>
        <v>1</v>
      </c>
      <c r="K13" s="150">
        <f t="shared" si="4"/>
        <v>0</v>
      </c>
    </row>
    <row r="14" spans="1:11" ht="30" customHeight="1">
      <c r="A14" s="14" t="s">
        <v>451</v>
      </c>
      <c r="B14" s="137" t="s">
        <v>1713</v>
      </c>
      <c r="C14" s="57">
        <f>IF(B14='Scoring Keys'!$B$4,'Scoring Keys'!$D$4,IF(B14='Scoring Keys'!$B$5,'Scoring Keys'!$D$5,IF(B14='Scoring Keys'!$B$6,'Scoring Keys'!$D$6,IF(B14='Scoring Keys'!$B$7,'Scoring Keys'!$D$7,0))))</f>
        <v>0.9</v>
      </c>
      <c r="D14" s="127" t="s">
        <v>1766</v>
      </c>
      <c r="E14" s="57">
        <f>IF(D14='Scoring Keys'!$B$12,'Scoring Keys'!$D$12,IF(D14='Scoring Keys'!$B$13,'Scoring Keys'!$D$13,IF(D14='Scoring Keys'!$B$14,'Scoring Keys'!$D$14,IF(D14='Scoring Keys'!$B$15,'Scoring Keys'!$D$15,IF(D14='Scoring Keys'!$B$16,'Scoring Keys'!$D$16,0)))))</f>
        <v>0</v>
      </c>
      <c r="F14" s="57">
        <f t="shared" si="3"/>
        <v>0</v>
      </c>
      <c r="G14" s="136"/>
      <c r="H14" s="10" t="b">
        <f>OR(AND(C14='Scoring Keys'!$D$4,E14='Scoring Keys'!$D$14),AND(C14='Scoring Keys'!$D$4,E14='Scoring Keys'!$D$16),AND(C14='Scoring Keys'!$D$4,E14='Scoring Keys'!$D$17))</f>
        <v>0</v>
      </c>
      <c r="I14" s="10" t="b">
        <f>NOT(D14='Scoring Keys'!$B$18)</f>
        <v>0</v>
      </c>
      <c r="J14" s="150">
        <f t="shared" si="1"/>
        <v>1</v>
      </c>
      <c r="K14" s="150">
        <f t="shared" si="4"/>
        <v>0</v>
      </c>
    </row>
    <row r="15" spans="1:11" ht="30" customHeight="1">
      <c r="A15" s="19" t="s">
        <v>578</v>
      </c>
      <c r="B15" s="137" t="s">
        <v>1711</v>
      </c>
      <c r="C15" s="57">
        <f>IF(B15='Scoring Keys'!$B$4,'Scoring Keys'!$D$4,IF(B15='Scoring Keys'!$B$5,'Scoring Keys'!$D$5,IF(B15='Scoring Keys'!$B$6,'Scoring Keys'!$D$6,IF(B15='Scoring Keys'!$B$7,'Scoring Keys'!$D$7,0))))</f>
        <v>0.65</v>
      </c>
      <c r="D15" s="127" t="s">
        <v>1766</v>
      </c>
      <c r="E15" s="57">
        <f>IF(D15='Scoring Keys'!$B$12,'Scoring Keys'!$D$12,IF(D15='Scoring Keys'!$B$13,'Scoring Keys'!$D$13,IF(D15='Scoring Keys'!$B$14,'Scoring Keys'!$D$14,IF(D15='Scoring Keys'!$B$15,'Scoring Keys'!$D$15,IF(D15='Scoring Keys'!$B$16,'Scoring Keys'!$D$16,0)))))</f>
        <v>0</v>
      </c>
      <c r="F15" s="57">
        <f t="shared" si="3"/>
        <v>0</v>
      </c>
      <c r="G15" s="136"/>
      <c r="H15" s="10" t="b">
        <f>OR(AND(C15='Scoring Keys'!$D$4,E15='Scoring Keys'!$D$14),AND(C15='Scoring Keys'!$D$4,E15='Scoring Keys'!$D$16),AND(C15='Scoring Keys'!$D$4,E15='Scoring Keys'!$D$17))</f>
        <v>0</v>
      </c>
      <c r="I15" s="10" t="b">
        <f>NOT(D15='Scoring Keys'!$B$18)</f>
        <v>0</v>
      </c>
      <c r="J15" s="150">
        <f t="shared" si="1"/>
        <v>1</v>
      </c>
      <c r="K15" s="150">
        <f t="shared" si="4"/>
        <v>0</v>
      </c>
    </row>
    <row r="16" spans="1:11" ht="30" customHeight="1">
      <c r="A16" s="14" t="s">
        <v>355</v>
      </c>
      <c r="B16" s="137" t="s">
        <v>1713</v>
      </c>
      <c r="C16" s="57">
        <f>IF(B16='Scoring Keys'!$B$4,'Scoring Keys'!$D$4,IF(B16='Scoring Keys'!$B$5,'Scoring Keys'!$D$5,IF(B16='Scoring Keys'!$B$6,'Scoring Keys'!$D$6,IF(B16='Scoring Keys'!$B$7,'Scoring Keys'!$D$7,0))))</f>
        <v>0.9</v>
      </c>
      <c r="D16" s="127" t="s">
        <v>1766</v>
      </c>
      <c r="E16" s="57">
        <f>IF(D16='Scoring Keys'!$B$12,'Scoring Keys'!$D$12,IF(D16='Scoring Keys'!$B$13,'Scoring Keys'!$D$13,IF(D16='Scoring Keys'!$B$14,'Scoring Keys'!$D$14,IF(D16='Scoring Keys'!$B$15,'Scoring Keys'!$D$15,IF(D16='Scoring Keys'!$B$16,'Scoring Keys'!$D$16,0)))))</f>
        <v>0</v>
      </c>
      <c r="F16" s="57">
        <f t="shared" si="3"/>
        <v>0</v>
      </c>
      <c r="G16" s="136"/>
      <c r="H16" s="10" t="b">
        <f>OR(AND(C16='Scoring Keys'!$D$4,E16='Scoring Keys'!$D$14),AND(C16='Scoring Keys'!$D$4,E16='Scoring Keys'!$D$16),AND(C16='Scoring Keys'!$D$4,E16='Scoring Keys'!$D$17))</f>
        <v>0</v>
      </c>
      <c r="I16" s="10" t="b">
        <f>NOT(D16='Scoring Keys'!$B$18)</f>
        <v>0</v>
      </c>
      <c r="J16" s="150">
        <f t="shared" si="1"/>
        <v>1</v>
      </c>
      <c r="K16" s="150">
        <f t="shared" si="4"/>
        <v>0</v>
      </c>
    </row>
    <row r="17" spans="1:11" ht="30" customHeight="1">
      <c r="A17" s="11" t="s">
        <v>1746</v>
      </c>
      <c r="B17" s="137" t="s">
        <v>1713</v>
      </c>
      <c r="C17" s="57">
        <f>IF(B17='Scoring Keys'!$B$4,'Scoring Keys'!$D$4,IF(B17='Scoring Keys'!$B$5,'Scoring Keys'!$D$5,IF(B17='Scoring Keys'!$B$6,'Scoring Keys'!$D$6,IF(B17='Scoring Keys'!$B$7,'Scoring Keys'!$D$7,0))))</f>
        <v>0.9</v>
      </c>
      <c r="D17" s="127" t="s">
        <v>1766</v>
      </c>
      <c r="E17" s="57">
        <f>IF(D17='Scoring Keys'!$B$12,'Scoring Keys'!$D$12,IF(D17='Scoring Keys'!$B$13,'Scoring Keys'!$D$13,IF(D17='Scoring Keys'!$B$14,'Scoring Keys'!$D$14,IF(D17='Scoring Keys'!$B$15,'Scoring Keys'!$D$15,IF(D17='Scoring Keys'!$B$16,'Scoring Keys'!$D$16,0)))))</f>
        <v>0</v>
      </c>
      <c r="F17" s="57">
        <f t="shared" si="3"/>
        <v>0</v>
      </c>
      <c r="G17" s="136"/>
      <c r="H17" s="10" t="b">
        <f>OR(AND(C17='Scoring Keys'!$D$4,E17='Scoring Keys'!$D$14),AND(C17='Scoring Keys'!$D$4,E17='Scoring Keys'!$D$16),AND(C17='Scoring Keys'!$D$4,E17='Scoring Keys'!$D$17))</f>
        <v>0</v>
      </c>
      <c r="I17" s="10" t="b">
        <f>NOT(D17='Scoring Keys'!$B$18)</f>
        <v>0</v>
      </c>
      <c r="J17" s="150">
        <f t="shared" si="1"/>
        <v>1</v>
      </c>
      <c r="K17" s="150">
        <f t="shared" si="4"/>
        <v>0</v>
      </c>
    </row>
    <row r="18" spans="1:11" ht="30" customHeight="1">
      <c r="A18" s="11" t="s">
        <v>452</v>
      </c>
      <c r="B18" s="137" t="s">
        <v>1713</v>
      </c>
      <c r="C18" s="57">
        <f>IF(B18='Scoring Keys'!$B$4,'Scoring Keys'!$D$4,IF(B18='Scoring Keys'!$B$5,'Scoring Keys'!$D$5,IF(B18='Scoring Keys'!$B$6,'Scoring Keys'!$D$6,IF(B18='Scoring Keys'!$B$7,'Scoring Keys'!$D$7,0))))</f>
        <v>0.9</v>
      </c>
      <c r="D18" s="127" t="s">
        <v>1766</v>
      </c>
      <c r="E18" s="57">
        <f>IF(D18='Scoring Keys'!$B$12,'Scoring Keys'!$D$12,IF(D18='Scoring Keys'!$B$13,'Scoring Keys'!$D$13,IF(D18='Scoring Keys'!$B$14,'Scoring Keys'!$D$14,IF(D18='Scoring Keys'!$B$15,'Scoring Keys'!$D$15,IF(D18='Scoring Keys'!$B$16,'Scoring Keys'!$D$16,0)))))</f>
        <v>0</v>
      </c>
      <c r="F18" s="57">
        <f t="shared" si="3"/>
        <v>0</v>
      </c>
      <c r="G18" s="136"/>
      <c r="H18" s="10" t="b">
        <f>OR(AND(C18='Scoring Keys'!$D$4,E18='Scoring Keys'!$D$14),AND(C18='Scoring Keys'!$D$4,E18='Scoring Keys'!$D$16),AND(C18='Scoring Keys'!$D$4,E18='Scoring Keys'!$D$17))</f>
        <v>0</v>
      </c>
      <c r="I18" s="10" t="b">
        <f>NOT(D18='Scoring Keys'!$B$18)</f>
        <v>0</v>
      </c>
      <c r="J18" s="150">
        <f t="shared" si="1"/>
        <v>1</v>
      </c>
      <c r="K18" s="150">
        <f t="shared" si="4"/>
        <v>0</v>
      </c>
    </row>
    <row r="19" spans="1:11" ht="30" customHeight="1">
      <c r="A19" s="14" t="s">
        <v>356</v>
      </c>
      <c r="B19" s="137" t="s">
        <v>1713</v>
      </c>
      <c r="C19" s="57">
        <f>IF(B19='Scoring Keys'!$B$4,'Scoring Keys'!$D$4,IF(B19='Scoring Keys'!$B$5,'Scoring Keys'!$D$5,IF(B19='Scoring Keys'!$B$6,'Scoring Keys'!$D$6,IF(B19='Scoring Keys'!$B$7,'Scoring Keys'!$D$7,0))))</f>
        <v>0.9</v>
      </c>
      <c r="D19" s="127" t="s">
        <v>1766</v>
      </c>
      <c r="E19" s="57">
        <f>IF(D19='Scoring Keys'!$B$12,'Scoring Keys'!$D$12,IF(D19='Scoring Keys'!$B$13,'Scoring Keys'!$D$13,IF(D19='Scoring Keys'!$B$14,'Scoring Keys'!$D$14,IF(D19='Scoring Keys'!$B$15,'Scoring Keys'!$D$15,IF(D19='Scoring Keys'!$B$16,'Scoring Keys'!$D$16,0)))))</f>
        <v>0</v>
      </c>
      <c r="F19" s="57">
        <f t="shared" si="3"/>
        <v>0</v>
      </c>
      <c r="G19" s="136"/>
      <c r="H19" s="10" t="b">
        <f>OR(AND(C19='Scoring Keys'!$D$4,E19='Scoring Keys'!$D$14),AND(C19='Scoring Keys'!$D$4,E19='Scoring Keys'!$D$16),AND(C19='Scoring Keys'!$D$4,E19='Scoring Keys'!$D$17))</f>
        <v>0</v>
      </c>
      <c r="I19" s="10" t="b">
        <f>NOT(D19='Scoring Keys'!$B$18)</f>
        <v>0</v>
      </c>
      <c r="J19" s="150">
        <f t="shared" si="1"/>
        <v>1</v>
      </c>
      <c r="K19" s="150">
        <f t="shared" si="4"/>
        <v>0</v>
      </c>
    </row>
    <row r="20" spans="1:11" ht="30" customHeight="1">
      <c r="A20" s="104" t="s">
        <v>450</v>
      </c>
      <c r="B20" s="137" t="s">
        <v>1713</v>
      </c>
      <c r="C20" s="57">
        <f>IF(B20='Scoring Keys'!$B$4,'Scoring Keys'!$D$4,IF(B20='Scoring Keys'!$B$5,'Scoring Keys'!$D$5,IF(B20='Scoring Keys'!$B$6,'Scoring Keys'!$D$6,IF(B20='Scoring Keys'!$B$7,'Scoring Keys'!$D$7,0))))</f>
        <v>0.9</v>
      </c>
      <c r="D20" s="127" t="s">
        <v>1766</v>
      </c>
      <c r="E20" s="57">
        <f>IF(D20='Scoring Keys'!$B$12,'Scoring Keys'!$D$12,IF(D20='Scoring Keys'!$B$13,'Scoring Keys'!$D$13,IF(D20='Scoring Keys'!$B$14,'Scoring Keys'!$D$14,IF(D20='Scoring Keys'!$B$15,'Scoring Keys'!$D$15,IF(D20='Scoring Keys'!$B$16,'Scoring Keys'!$D$16,0)))))</f>
        <v>0</v>
      </c>
      <c r="F20" s="57">
        <f t="shared" si="3"/>
        <v>0</v>
      </c>
      <c r="G20" s="136"/>
      <c r="H20" s="10" t="b">
        <f>OR(AND(C20='Scoring Keys'!$D$4,E20='Scoring Keys'!$D$14),AND(C20='Scoring Keys'!$D$4,E20='Scoring Keys'!$D$16),AND(C20='Scoring Keys'!$D$4,E20='Scoring Keys'!$D$17))</f>
        <v>0</v>
      </c>
      <c r="I20" s="10" t="b">
        <f>NOT(D20='Scoring Keys'!$B$18)</f>
        <v>0</v>
      </c>
      <c r="J20" s="150">
        <f t="shared" si="1"/>
        <v>1</v>
      </c>
      <c r="K20" s="150">
        <f t="shared" si="4"/>
        <v>0</v>
      </c>
    </row>
    <row r="21" spans="1:11" ht="30" customHeight="1">
      <c r="A21" s="132" t="s">
        <v>357</v>
      </c>
      <c r="B21" s="137" t="s">
        <v>1713</v>
      </c>
      <c r="C21" s="57">
        <f>IF(B21='Scoring Keys'!$B$4,'Scoring Keys'!$D$4,IF(B21='Scoring Keys'!$B$5,'Scoring Keys'!$D$5,IF(B21='Scoring Keys'!$B$6,'Scoring Keys'!$D$6,IF(B21='Scoring Keys'!$B$7,'Scoring Keys'!$D$7,0))))</f>
        <v>0.9</v>
      </c>
      <c r="D21" s="127" t="s">
        <v>1766</v>
      </c>
      <c r="E21" s="57">
        <f>IF(D21='Scoring Keys'!$B$12,'Scoring Keys'!$D$12,IF(D21='Scoring Keys'!$B$13,'Scoring Keys'!$D$13,IF(D21='Scoring Keys'!$B$14,'Scoring Keys'!$D$14,IF(D21='Scoring Keys'!$B$15,'Scoring Keys'!$D$15,IF(D21='Scoring Keys'!$B$16,'Scoring Keys'!$D$16,0)))))</f>
        <v>0</v>
      </c>
      <c r="F21" s="57">
        <f t="shared" si="3"/>
        <v>0</v>
      </c>
      <c r="G21" s="136"/>
      <c r="H21" s="10" t="b">
        <f>OR(AND(C21='Scoring Keys'!$D$4,E21='Scoring Keys'!$D$14),AND(C21='Scoring Keys'!$D$4,E21='Scoring Keys'!$D$16),AND(C21='Scoring Keys'!$D$4,E21='Scoring Keys'!$D$17))</f>
        <v>0</v>
      </c>
      <c r="I21" s="10" t="b">
        <f>NOT(D21='Scoring Keys'!$B$18)</f>
        <v>0</v>
      </c>
      <c r="J21" s="150">
        <f t="shared" si="1"/>
        <v>1</v>
      </c>
      <c r="K21" s="150">
        <f t="shared" si="4"/>
        <v>0</v>
      </c>
    </row>
    <row r="22" spans="1:11" ht="30" customHeight="1">
      <c r="A22" s="132" t="s">
        <v>358</v>
      </c>
      <c r="B22" s="304"/>
      <c r="C22" s="305"/>
      <c r="D22" s="305"/>
      <c r="E22" s="305"/>
      <c r="F22" s="305"/>
      <c r="G22" s="306"/>
    </row>
    <row r="23" spans="1:11" ht="30" customHeight="1">
      <c r="A23" s="102" t="s">
        <v>359</v>
      </c>
      <c r="B23" s="137" t="s">
        <v>1713</v>
      </c>
      <c r="C23" s="57">
        <f>IF(B23='Scoring Keys'!$B$4,'Scoring Keys'!$D$4,IF(B23='Scoring Keys'!$B$5,'Scoring Keys'!$D$5,IF(B23='Scoring Keys'!$B$6,'Scoring Keys'!$D$6,IF(B23='Scoring Keys'!$B$7,'Scoring Keys'!$D$7,0))))</f>
        <v>0.9</v>
      </c>
      <c r="D23" s="127" t="s">
        <v>1766</v>
      </c>
      <c r="E23" s="57">
        <f>IF(D23='Scoring Keys'!$B$12,'Scoring Keys'!$D$12,IF(D23='Scoring Keys'!$B$13,'Scoring Keys'!$D$13,IF(D23='Scoring Keys'!$B$14,'Scoring Keys'!$D$14,IF(D23='Scoring Keys'!$B$15,'Scoring Keys'!$D$15,IF(D23='Scoring Keys'!$B$16,'Scoring Keys'!$D$16,0)))))</f>
        <v>0</v>
      </c>
      <c r="F23" s="57">
        <f t="shared" ref="F23:F40" si="5">C23*E23</f>
        <v>0</v>
      </c>
      <c r="G23" s="136"/>
      <c r="H23" s="10" t="b">
        <f>OR(AND(C23='Scoring Keys'!$D$4,E23='Scoring Keys'!$D$14),AND(C23='Scoring Keys'!$D$4,E23='Scoring Keys'!$D$16),AND(C23='Scoring Keys'!$D$4,E23='Scoring Keys'!$D$17))</f>
        <v>0</v>
      </c>
      <c r="I23" s="10" t="b">
        <f>NOT(D23='Scoring Keys'!$B$18)</f>
        <v>0</v>
      </c>
      <c r="J23" s="150">
        <f t="shared" si="1"/>
        <v>1</v>
      </c>
      <c r="K23" s="150">
        <f t="shared" ref="K23:K40" si="6">IF(AND(H23,(I23)),1,0)</f>
        <v>0</v>
      </c>
    </row>
    <row r="24" spans="1:11" ht="30" customHeight="1">
      <c r="A24" s="102" t="s">
        <v>360</v>
      </c>
      <c r="B24" s="137" t="s">
        <v>1713</v>
      </c>
      <c r="C24" s="57">
        <f>IF(B24='Scoring Keys'!$B$4,'Scoring Keys'!$D$4,IF(B24='Scoring Keys'!$B$5,'Scoring Keys'!$D$5,IF(B24='Scoring Keys'!$B$6,'Scoring Keys'!$D$6,IF(B24='Scoring Keys'!$B$7,'Scoring Keys'!$D$7,0))))</f>
        <v>0.9</v>
      </c>
      <c r="D24" s="127" t="s">
        <v>1766</v>
      </c>
      <c r="E24" s="57">
        <f>IF(D24='Scoring Keys'!$B$12,'Scoring Keys'!$D$12,IF(D24='Scoring Keys'!$B$13,'Scoring Keys'!$D$13,IF(D24='Scoring Keys'!$B$14,'Scoring Keys'!$D$14,IF(D24='Scoring Keys'!$B$15,'Scoring Keys'!$D$15,IF(D24='Scoring Keys'!$B$16,'Scoring Keys'!$D$16,0)))))</f>
        <v>0</v>
      </c>
      <c r="F24" s="57">
        <f t="shared" si="5"/>
        <v>0</v>
      </c>
      <c r="G24" s="136"/>
      <c r="H24" s="10" t="b">
        <f>OR(AND(C24='Scoring Keys'!$D$4,E24='Scoring Keys'!$D$14),AND(C24='Scoring Keys'!$D$4,E24='Scoring Keys'!$D$16),AND(C24='Scoring Keys'!$D$4,E24='Scoring Keys'!$D$17))</f>
        <v>0</v>
      </c>
      <c r="I24" s="10" t="b">
        <f>NOT(D24='Scoring Keys'!$B$18)</f>
        <v>0</v>
      </c>
      <c r="J24" s="150">
        <f t="shared" si="1"/>
        <v>1</v>
      </c>
      <c r="K24" s="150">
        <f t="shared" si="6"/>
        <v>0</v>
      </c>
    </row>
    <row r="25" spans="1:11" ht="30" customHeight="1">
      <c r="A25" s="102" t="s">
        <v>361</v>
      </c>
      <c r="B25" s="137" t="s">
        <v>1713</v>
      </c>
      <c r="C25" s="57">
        <f>IF(B25='Scoring Keys'!$B$4,'Scoring Keys'!$D$4,IF(B25='Scoring Keys'!$B$5,'Scoring Keys'!$D$5,IF(B25='Scoring Keys'!$B$6,'Scoring Keys'!$D$6,IF(B25='Scoring Keys'!$B$7,'Scoring Keys'!$D$7,0))))</f>
        <v>0.9</v>
      </c>
      <c r="D25" s="127" t="s">
        <v>1766</v>
      </c>
      <c r="E25" s="57">
        <f>IF(D25='Scoring Keys'!$B$12,'Scoring Keys'!$D$12,IF(D25='Scoring Keys'!$B$13,'Scoring Keys'!$D$13,IF(D25='Scoring Keys'!$B$14,'Scoring Keys'!$D$14,IF(D25='Scoring Keys'!$B$15,'Scoring Keys'!$D$15,IF(D25='Scoring Keys'!$B$16,'Scoring Keys'!$D$16,0)))))</f>
        <v>0</v>
      </c>
      <c r="F25" s="57">
        <f t="shared" si="5"/>
        <v>0</v>
      </c>
      <c r="G25" s="136"/>
      <c r="H25" s="10" t="b">
        <f>OR(AND(C25='Scoring Keys'!$D$4,E25='Scoring Keys'!$D$14),AND(C25='Scoring Keys'!$D$4,E25='Scoring Keys'!$D$16),AND(C25='Scoring Keys'!$D$4,E25='Scoring Keys'!$D$17))</f>
        <v>0</v>
      </c>
      <c r="I25" s="10" t="b">
        <f>NOT(D25='Scoring Keys'!$B$18)</f>
        <v>0</v>
      </c>
      <c r="J25" s="150">
        <f t="shared" si="1"/>
        <v>1</v>
      </c>
      <c r="K25" s="150">
        <f t="shared" si="6"/>
        <v>0</v>
      </c>
    </row>
    <row r="26" spans="1:11" ht="30" customHeight="1">
      <c r="A26" s="102" t="s">
        <v>362</v>
      </c>
      <c r="B26" s="137" t="s">
        <v>1713</v>
      </c>
      <c r="C26" s="57">
        <f>IF(B26='Scoring Keys'!$B$4,'Scoring Keys'!$D$4,IF(B26='Scoring Keys'!$B$5,'Scoring Keys'!$D$5,IF(B26='Scoring Keys'!$B$6,'Scoring Keys'!$D$6,IF(B26='Scoring Keys'!$B$7,'Scoring Keys'!$D$7,0))))</f>
        <v>0.9</v>
      </c>
      <c r="D26" s="127" t="s">
        <v>1766</v>
      </c>
      <c r="E26" s="57">
        <f>IF(D26='Scoring Keys'!$B$12,'Scoring Keys'!$D$12,IF(D26='Scoring Keys'!$B$13,'Scoring Keys'!$D$13,IF(D26='Scoring Keys'!$B$14,'Scoring Keys'!$D$14,IF(D26='Scoring Keys'!$B$15,'Scoring Keys'!$D$15,IF(D26='Scoring Keys'!$B$16,'Scoring Keys'!$D$16,0)))))</f>
        <v>0</v>
      </c>
      <c r="F26" s="57">
        <f t="shared" si="5"/>
        <v>0</v>
      </c>
      <c r="G26" s="136"/>
      <c r="H26" s="10" t="b">
        <f>OR(AND(C26='Scoring Keys'!$D$4,E26='Scoring Keys'!$D$14),AND(C26='Scoring Keys'!$D$4,E26='Scoring Keys'!$D$16),AND(C26='Scoring Keys'!$D$4,E26='Scoring Keys'!$D$17))</f>
        <v>0</v>
      </c>
      <c r="I26" s="10" t="b">
        <f>NOT(D26='Scoring Keys'!$B$18)</f>
        <v>0</v>
      </c>
      <c r="J26" s="150">
        <f t="shared" si="1"/>
        <v>1</v>
      </c>
      <c r="K26" s="150">
        <f t="shared" si="6"/>
        <v>0</v>
      </c>
    </row>
    <row r="27" spans="1:11" ht="30" customHeight="1">
      <c r="A27" s="102" t="s">
        <v>363</v>
      </c>
      <c r="B27" s="137" t="s">
        <v>1714</v>
      </c>
      <c r="C27" s="57">
        <f>IF(B27='Scoring Keys'!$B$4,'Scoring Keys'!$D$4,IF(B27='Scoring Keys'!$B$5,'Scoring Keys'!$D$5,IF(B27='Scoring Keys'!$B$6,'Scoring Keys'!$D$6,IF(B27='Scoring Keys'!$B$7,'Scoring Keys'!$D$7,0))))</f>
        <v>0.3</v>
      </c>
      <c r="D27" s="127" t="s">
        <v>1766</v>
      </c>
      <c r="E27" s="57">
        <f>IF(D27='Scoring Keys'!$B$12,'Scoring Keys'!$D$12,IF(D27='Scoring Keys'!$B$13,'Scoring Keys'!$D$13,IF(D27='Scoring Keys'!$B$14,'Scoring Keys'!$D$14,IF(D27='Scoring Keys'!$B$15,'Scoring Keys'!$D$15,IF(D27='Scoring Keys'!$B$16,'Scoring Keys'!$D$16,0)))))</f>
        <v>0</v>
      </c>
      <c r="F27" s="57">
        <f t="shared" si="5"/>
        <v>0</v>
      </c>
      <c r="G27" s="136"/>
      <c r="H27" s="10" t="b">
        <f>OR(AND(C27='Scoring Keys'!$D$4,E27='Scoring Keys'!$D$14),AND(C27='Scoring Keys'!$D$4,E27='Scoring Keys'!$D$16),AND(C27='Scoring Keys'!$D$4,E27='Scoring Keys'!$D$17))</f>
        <v>0</v>
      </c>
      <c r="I27" s="10" t="b">
        <f>NOT(D27='Scoring Keys'!$B$18)</f>
        <v>0</v>
      </c>
      <c r="J27" s="150">
        <f t="shared" si="1"/>
        <v>1</v>
      </c>
      <c r="K27" s="150">
        <f t="shared" si="6"/>
        <v>0</v>
      </c>
    </row>
    <row r="28" spans="1:11" ht="30" customHeight="1">
      <c r="A28" s="102" t="s">
        <v>364</v>
      </c>
      <c r="B28" s="137" t="s">
        <v>1713</v>
      </c>
      <c r="C28" s="57">
        <f>IF(B28='Scoring Keys'!$B$4,'Scoring Keys'!$D$4,IF(B28='Scoring Keys'!$B$5,'Scoring Keys'!$D$5,IF(B28='Scoring Keys'!$B$6,'Scoring Keys'!$D$6,IF(B28='Scoring Keys'!$B$7,'Scoring Keys'!$D$7,0))))</f>
        <v>0.9</v>
      </c>
      <c r="D28" s="127" t="s">
        <v>1766</v>
      </c>
      <c r="E28" s="57">
        <f>IF(D28='Scoring Keys'!$B$12,'Scoring Keys'!$D$12,IF(D28='Scoring Keys'!$B$13,'Scoring Keys'!$D$13,IF(D28='Scoring Keys'!$B$14,'Scoring Keys'!$D$14,IF(D28='Scoring Keys'!$B$15,'Scoring Keys'!$D$15,IF(D28='Scoring Keys'!$B$16,'Scoring Keys'!$D$16,0)))))</f>
        <v>0</v>
      </c>
      <c r="F28" s="57">
        <f t="shared" si="5"/>
        <v>0</v>
      </c>
      <c r="G28" s="136"/>
      <c r="H28" s="10" t="b">
        <f>OR(AND(C28='Scoring Keys'!$D$4,E28='Scoring Keys'!$D$14),AND(C28='Scoring Keys'!$D$4,E28='Scoring Keys'!$D$16),AND(C28='Scoring Keys'!$D$4,E28='Scoring Keys'!$D$17))</f>
        <v>0</v>
      </c>
      <c r="I28" s="10" t="b">
        <f>NOT(D28='Scoring Keys'!$B$18)</f>
        <v>0</v>
      </c>
      <c r="J28" s="150">
        <f t="shared" si="1"/>
        <v>1</v>
      </c>
      <c r="K28" s="150">
        <f t="shared" si="6"/>
        <v>0</v>
      </c>
    </row>
    <row r="29" spans="1:11" ht="30" customHeight="1">
      <c r="A29" s="102" t="s">
        <v>365</v>
      </c>
      <c r="B29" s="137" t="s">
        <v>1714</v>
      </c>
      <c r="C29" s="57">
        <f>IF(B29='Scoring Keys'!$B$4,'Scoring Keys'!$D$4,IF(B29='Scoring Keys'!$B$5,'Scoring Keys'!$D$5,IF(B29='Scoring Keys'!$B$6,'Scoring Keys'!$D$6,IF(B29='Scoring Keys'!$B$7,'Scoring Keys'!$D$7,0))))</f>
        <v>0.3</v>
      </c>
      <c r="D29" s="127" t="s">
        <v>1766</v>
      </c>
      <c r="E29" s="57">
        <f>IF(D29='Scoring Keys'!$B$12,'Scoring Keys'!$D$12,IF(D29='Scoring Keys'!$B$13,'Scoring Keys'!$D$13,IF(D29='Scoring Keys'!$B$14,'Scoring Keys'!$D$14,IF(D29='Scoring Keys'!$B$15,'Scoring Keys'!$D$15,IF(D29='Scoring Keys'!$B$16,'Scoring Keys'!$D$16,0)))))</f>
        <v>0</v>
      </c>
      <c r="F29" s="57">
        <f t="shared" si="5"/>
        <v>0</v>
      </c>
      <c r="G29" s="136"/>
      <c r="H29" s="10" t="b">
        <f>OR(AND(C29='Scoring Keys'!$D$4,E29='Scoring Keys'!$D$14),AND(C29='Scoring Keys'!$D$4,E29='Scoring Keys'!$D$16),AND(C29='Scoring Keys'!$D$4,E29='Scoring Keys'!$D$17))</f>
        <v>0</v>
      </c>
      <c r="I29" s="10" t="b">
        <f>NOT(D29='Scoring Keys'!$B$18)</f>
        <v>0</v>
      </c>
      <c r="J29" s="150">
        <f t="shared" si="1"/>
        <v>1</v>
      </c>
      <c r="K29" s="150">
        <f t="shared" si="6"/>
        <v>0</v>
      </c>
    </row>
    <row r="30" spans="1:11" ht="30" customHeight="1">
      <c r="A30" s="105" t="s">
        <v>414</v>
      </c>
      <c r="B30" s="137" t="s">
        <v>1713</v>
      </c>
      <c r="C30" s="57">
        <f>IF(B30='Scoring Keys'!$B$4,'Scoring Keys'!$D$4,IF(B30='Scoring Keys'!$B$5,'Scoring Keys'!$D$5,IF(B30='Scoring Keys'!$B$6,'Scoring Keys'!$D$6,IF(B30='Scoring Keys'!$B$7,'Scoring Keys'!$D$7,0))))</f>
        <v>0.9</v>
      </c>
      <c r="D30" s="127" t="s">
        <v>1766</v>
      </c>
      <c r="E30" s="57">
        <f>IF(D30='Scoring Keys'!$B$12,'Scoring Keys'!$D$12,IF(D30='Scoring Keys'!$B$13,'Scoring Keys'!$D$13,IF(D30='Scoring Keys'!$B$14,'Scoring Keys'!$D$14,IF(D30='Scoring Keys'!$B$15,'Scoring Keys'!$D$15,IF(D30='Scoring Keys'!$B$16,'Scoring Keys'!$D$16,0)))))</f>
        <v>0</v>
      </c>
      <c r="F30" s="57">
        <f t="shared" si="5"/>
        <v>0</v>
      </c>
      <c r="G30" s="136"/>
      <c r="H30" s="10" t="b">
        <f>OR(AND(C30='Scoring Keys'!$D$4,E30='Scoring Keys'!$D$14),AND(C30='Scoring Keys'!$D$4,E30='Scoring Keys'!$D$16),AND(C30='Scoring Keys'!$D$4,E30='Scoring Keys'!$D$17))</f>
        <v>0</v>
      </c>
      <c r="I30" s="10" t="b">
        <f>NOT(D30='Scoring Keys'!$B$18)</f>
        <v>0</v>
      </c>
      <c r="J30" s="150">
        <f t="shared" si="1"/>
        <v>1</v>
      </c>
      <c r="K30" s="150">
        <f t="shared" si="6"/>
        <v>0</v>
      </c>
    </row>
    <row r="31" spans="1:11" ht="30" customHeight="1">
      <c r="A31" s="132" t="s">
        <v>1668</v>
      </c>
      <c r="B31" s="137" t="s">
        <v>600</v>
      </c>
      <c r="C31" s="57">
        <f>IF(B31='Scoring Keys'!$B$4,'Scoring Keys'!$D$4,IF(B31='Scoring Keys'!$B$5,'Scoring Keys'!$D$5,IF(B31='Scoring Keys'!$B$6,'Scoring Keys'!$D$6,IF(B31='Scoring Keys'!$B$7,'Scoring Keys'!$D$7,0))))</f>
        <v>1</v>
      </c>
      <c r="D31" s="127" t="s">
        <v>1766</v>
      </c>
      <c r="E31" s="57">
        <f>IF(D31='Scoring Keys'!$B$12,'Scoring Keys'!$D$12,IF(D31='Scoring Keys'!$B$13,'Scoring Keys'!$D$13,IF(D31='Scoring Keys'!$B$14,'Scoring Keys'!$D$14,IF(D31='Scoring Keys'!$B$15,'Scoring Keys'!$D$15,IF(D31='Scoring Keys'!$B$16,'Scoring Keys'!$D$16,0)))))</f>
        <v>0</v>
      </c>
      <c r="F31" s="57">
        <f t="shared" si="5"/>
        <v>0</v>
      </c>
      <c r="G31" s="136"/>
      <c r="H31" s="10" t="b">
        <f>OR(AND(C31='Scoring Keys'!$D$4,E31='Scoring Keys'!$D$14),AND(C31='Scoring Keys'!$D$4,E31='Scoring Keys'!$D$16),AND(C31='Scoring Keys'!$D$4,E31='Scoring Keys'!$D$17))</f>
        <v>1</v>
      </c>
      <c r="I31" s="10" t="b">
        <f>NOT(D31='Scoring Keys'!$B$18)</f>
        <v>0</v>
      </c>
      <c r="J31" s="150">
        <f t="shared" si="1"/>
        <v>1</v>
      </c>
      <c r="K31" s="150">
        <f t="shared" si="6"/>
        <v>0</v>
      </c>
    </row>
    <row r="32" spans="1:11" ht="30" customHeight="1">
      <c r="A32" s="132" t="s">
        <v>1747</v>
      </c>
      <c r="B32" s="137" t="s">
        <v>600</v>
      </c>
      <c r="C32" s="57">
        <f>IF(B32='Scoring Keys'!$B$4,'Scoring Keys'!$D$4,IF(B32='Scoring Keys'!$B$5,'Scoring Keys'!$D$5,IF(B32='Scoring Keys'!$B$6,'Scoring Keys'!$D$6,IF(B32='Scoring Keys'!$B$7,'Scoring Keys'!$D$7,0))))</f>
        <v>1</v>
      </c>
      <c r="D32" s="127" t="s">
        <v>1766</v>
      </c>
      <c r="E32" s="57">
        <f>IF(D32='Scoring Keys'!$B$12,'Scoring Keys'!$D$12,IF(D32='Scoring Keys'!$B$13,'Scoring Keys'!$D$13,IF(D32='Scoring Keys'!$B$14,'Scoring Keys'!$D$14,IF(D32='Scoring Keys'!$B$15,'Scoring Keys'!$D$15,IF(D32='Scoring Keys'!$B$16,'Scoring Keys'!$D$16,0)))))</f>
        <v>0</v>
      </c>
      <c r="F32" s="57">
        <f t="shared" si="5"/>
        <v>0</v>
      </c>
      <c r="G32" s="136"/>
      <c r="H32" s="10" t="b">
        <f>OR(AND(C32='Scoring Keys'!$D$4,E32='Scoring Keys'!$D$14),AND(C32='Scoring Keys'!$D$4,E32='Scoring Keys'!$D$16),AND(C32='Scoring Keys'!$D$4,E32='Scoring Keys'!$D$17))</f>
        <v>1</v>
      </c>
      <c r="I32" s="10" t="b">
        <f>NOT(D32='Scoring Keys'!$B$18)</f>
        <v>0</v>
      </c>
      <c r="J32" s="150">
        <f t="shared" si="1"/>
        <v>1</v>
      </c>
      <c r="K32" s="150">
        <f t="shared" si="6"/>
        <v>0</v>
      </c>
    </row>
    <row r="33" spans="1:11" ht="30" customHeight="1">
      <c r="A33" s="132" t="s">
        <v>366</v>
      </c>
      <c r="B33" s="137" t="s">
        <v>1714</v>
      </c>
      <c r="C33" s="57">
        <f>IF(B33='Scoring Keys'!$B$4,'Scoring Keys'!$D$4,IF(B33='Scoring Keys'!$B$5,'Scoring Keys'!$D$5,IF(B33='Scoring Keys'!$B$6,'Scoring Keys'!$D$6,IF(B33='Scoring Keys'!$B$7,'Scoring Keys'!$D$7,0))))</f>
        <v>0.3</v>
      </c>
      <c r="D33" s="127" t="s">
        <v>1766</v>
      </c>
      <c r="E33" s="57">
        <f>IF(D33='Scoring Keys'!$B$12,'Scoring Keys'!$D$12,IF(D33='Scoring Keys'!$B$13,'Scoring Keys'!$D$13,IF(D33='Scoring Keys'!$B$14,'Scoring Keys'!$D$14,IF(D33='Scoring Keys'!$B$15,'Scoring Keys'!$D$15,IF(D33='Scoring Keys'!$B$16,'Scoring Keys'!$D$16,0)))))</f>
        <v>0</v>
      </c>
      <c r="F33" s="57">
        <f t="shared" si="5"/>
        <v>0</v>
      </c>
      <c r="G33" s="136"/>
      <c r="H33" s="10" t="b">
        <f>OR(AND(C33='Scoring Keys'!$D$4,E33='Scoring Keys'!$D$14),AND(C33='Scoring Keys'!$D$4,E33='Scoring Keys'!$D$16),AND(C33='Scoring Keys'!$D$4,E33='Scoring Keys'!$D$17))</f>
        <v>0</v>
      </c>
      <c r="I33" s="10" t="b">
        <f>NOT(D33='Scoring Keys'!$B$18)</f>
        <v>0</v>
      </c>
      <c r="J33" s="150">
        <f t="shared" si="1"/>
        <v>1</v>
      </c>
      <c r="K33" s="150">
        <f t="shared" si="6"/>
        <v>0</v>
      </c>
    </row>
    <row r="34" spans="1:11" ht="30" customHeight="1">
      <c r="A34" s="132" t="s">
        <v>1748</v>
      </c>
      <c r="B34" s="137" t="s">
        <v>1713</v>
      </c>
      <c r="C34" s="57">
        <f>IF(B34='Scoring Keys'!$B$4,'Scoring Keys'!$D$4,IF(B34='Scoring Keys'!$B$5,'Scoring Keys'!$D$5,IF(B34='Scoring Keys'!$B$6,'Scoring Keys'!$D$6,IF(B34='Scoring Keys'!$B$7,'Scoring Keys'!$D$7,0))))</f>
        <v>0.9</v>
      </c>
      <c r="D34" s="127" t="s">
        <v>1766</v>
      </c>
      <c r="E34" s="57">
        <f>IF(D34='Scoring Keys'!$B$12,'Scoring Keys'!$D$12,IF(D34='Scoring Keys'!$B$13,'Scoring Keys'!$D$13,IF(D34='Scoring Keys'!$B$14,'Scoring Keys'!$D$14,IF(D34='Scoring Keys'!$B$15,'Scoring Keys'!$D$15,IF(D34='Scoring Keys'!$B$16,'Scoring Keys'!$D$16,0)))))</f>
        <v>0</v>
      </c>
      <c r="F34" s="57">
        <f t="shared" si="5"/>
        <v>0</v>
      </c>
      <c r="G34" s="136"/>
      <c r="H34" s="10" t="b">
        <f>OR(AND(C34='Scoring Keys'!$D$4,E34='Scoring Keys'!$D$14),AND(C34='Scoring Keys'!$D$4,E34='Scoring Keys'!$D$16),AND(C34='Scoring Keys'!$D$4,E34='Scoring Keys'!$D$17))</f>
        <v>0</v>
      </c>
      <c r="I34" s="10" t="b">
        <f>NOT(D34='Scoring Keys'!$B$18)</f>
        <v>0</v>
      </c>
      <c r="J34" s="150">
        <f t="shared" si="1"/>
        <v>1</v>
      </c>
      <c r="K34" s="150">
        <f t="shared" si="6"/>
        <v>0</v>
      </c>
    </row>
    <row r="35" spans="1:11" ht="30" customHeight="1">
      <c r="A35" s="132" t="s">
        <v>1749</v>
      </c>
      <c r="B35" s="137" t="s">
        <v>600</v>
      </c>
      <c r="C35" s="57">
        <f>IF(B35='Scoring Keys'!$B$4,'Scoring Keys'!$D$4,IF(B35='Scoring Keys'!$B$5,'Scoring Keys'!$D$5,IF(B35='Scoring Keys'!$B$6,'Scoring Keys'!$D$6,IF(B35='Scoring Keys'!$B$7,'Scoring Keys'!$D$7,0))))</f>
        <v>1</v>
      </c>
      <c r="D35" s="127" t="s">
        <v>1766</v>
      </c>
      <c r="E35" s="57">
        <f>IF(D35='Scoring Keys'!$B$12,'Scoring Keys'!$D$12,IF(D35='Scoring Keys'!$B$13,'Scoring Keys'!$D$13,IF(D35='Scoring Keys'!$B$14,'Scoring Keys'!$D$14,IF(D35='Scoring Keys'!$B$15,'Scoring Keys'!$D$15,IF(D35='Scoring Keys'!$B$16,'Scoring Keys'!$D$16,0)))))</f>
        <v>0</v>
      </c>
      <c r="F35" s="57">
        <f t="shared" si="5"/>
        <v>0</v>
      </c>
      <c r="G35" s="136"/>
      <c r="H35" s="10" t="b">
        <f>OR(AND(C35='Scoring Keys'!$D$4,E35='Scoring Keys'!$D$14),AND(C35='Scoring Keys'!$D$4,E35='Scoring Keys'!$D$16),AND(C35='Scoring Keys'!$D$4,E35='Scoring Keys'!$D$17))</f>
        <v>1</v>
      </c>
      <c r="I35" s="10" t="b">
        <f>NOT(D35='Scoring Keys'!$B$18)</f>
        <v>0</v>
      </c>
      <c r="J35" s="150">
        <f t="shared" si="1"/>
        <v>1</v>
      </c>
      <c r="K35" s="150">
        <f t="shared" si="6"/>
        <v>0</v>
      </c>
    </row>
    <row r="36" spans="1:11" ht="30" customHeight="1">
      <c r="A36" s="132" t="s">
        <v>1750</v>
      </c>
      <c r="B36" s="137" t="s">
        <v>600</v>
      </c>
      <c r="C36" s="57">
        <f>IF(B36='Scoring Keys'!$B$4,'Scoring Keys'!$D$4,IF(B36='Scoring Keys'!$B$5,'Scoring Keys'!$D$5,IF(B36='Scoring Keys'!$B$6,'Scoring Keys'!$D$6,IF(B36='Scoring Keys'!$B$7,'Scoring Keys'!$D$7,0))))</f>
        <v>1</v>
      </c>
      <c r="D36" s="127" t="s">
        <v>1766</v>
      </c>
      <c r="E36" s="57">
        <f>IF(D36='Scoring Keys'!$B$12,'Scoring Keys'!$D$12,IF(D36='Scoring Keys'!$B$13,'Scoring Keys'!$D$13,IF(D36='Scoring Keys'!$B$14,'Scoring Keys'!$D$14,IF(D36='Scoring Keys'!$B$15,'Scoring Keys'!$D$15,IF(D36='Scoring Keys'!$B$16,'Scoring Keys'!$D$16,0)))))</f>
        <v>0</v>
      </c>
      <c r="F36" s="57">
        <f t="shared" si="5"/>
        <v>0</v>
      </c>
      <c r="G36" s="136"/>
      <c r="H36" s="10" t="b">
        <f>OR(AND(C36='Scoring Keys'!$D$4,E36='Scoring Keys'!$D$14),AND(C36='Scoring Keys'!$D$4,E36='Scoring Keys'!$D$16),AND(C36='Scoring Keys'!$D$4,E36='Scoring Keys'!$D$17))</f>
        <v>1</v>
      </c>
      <c r="I36" s="10" t="b">
        <f>NOT(D36='Scoring Keys'!$B$18)</f>
        <v>0</v>
      </c>
      <c r="J36" s="150">
        <f t="shared" si="1"/>
        <v>1</v>
      </c>
      <c r="K36" s="150">
        <f t="shared" si="6"/>
        <v>0</v>
      </c>
    </row>
    <row r="37" spans="1:11" ht="30" customHeight="1">
      <c r="A37" s="132" t="s">
        <v>1751</v>
      </c>
      <c r="B37" s="137" t="s">
        <v>1713</v>
      </c>
      <c r="C37" s="57">
        <f>IF(B37='Scoring Keys'!$B$4,'Scoring Keys'!$D$4,IF(B37='Scoring Keys'!$B$5,'Scoring Keys'!$D$5,IF(B37='Scoring Keys'!$B$6,'Scoring Keys'!$D$6,IF(B37='Scoring Keys'!$B$7,'Scoring Keys'!$D$7,0))))</f>
        <v>0.9</v>
      </c>
      <c r="D37" s="127" t="s">
        <v>1766</v>
      </c>
      <c r="E37" s="57">
        <f>IF(D37='Scoring Keys'!$B$12,'Scoring Keys'!$D$12,IF(D37='Scoring Keys'!$B$13,'Scoring Keys'!$D$13,IF(D37='Scoring Keys'!$B$14,'Scoring Keys'!$D$14,IF(D37='Scoring Keys'!$B$15,'Scoring Keys'!$D$15,IF(D37='Scoring Keys'!$B$16,'Scoring Keys'!$D$16,0)))))</f>
        <v>0</v>
      </c>
      <c r="F37" s="57">
        <f t="shared" si="5"/>
        <v>0</v>
      </c>
      <c r="G37" s="136"/>
      <c r="H37" s="10" t="b">
        <f>OR(AND(C37='Scoring Keys'!$D$4,E37='Scoring Keys'!$D$14),AND(C37='Scoring Keys'!$D$4,E37='Scoring Keys'!$D$16),AND(C37='Scoring Keys'!$D$4,E37='Scoring Keys'!$D$17))</f>
        <v>0</v>
      </c>
      <c r="I37" s="10" t="b">
        <f>NOT(D37='Scoring Keys'!$B$18)</f>
        <v>0</v>
      </c>
      <c r="J37" s="150">
        <f t="shared" si="1"/>
        <v>1</v>
      </c>
      <c r="K37" s="150">
        <f t="shared" si="6"/>
        <v>0</v>
      </c>
    </row>
    <row r="38" spans="1:11" ht="30" customHeight="1">
      <c r="A38" s="132" t="s">
        <v>1752</v>
      </c>
      <c r="B38" s="137" t="s">
        <v>600</v>
      </c>
      <c r="C38" s="57">
        <f>IF(B38='Scoring Keys'!$B$4,'Scoring Keys'!$D$4,IF(B38='Scoring Keys'!$B$5,'Scoring Keys'!$D$5,IF(B38='Scoring Keys'!$B$6,'Scoring Keys'!$D$6,IF(B38='Scoring Keys'!$B$7,'Scoring Keys'!$D$7,0))))</f>
        <v>1</v>
      </c>
      <c r="D38" s="127" t="s">
        <v>1766</v>
      </c>
      <c r="E38" s="57">
        <f>IF(D38='Scoring Keys'!$B$12,'Scoring Keys'!$D$12,IF(D38='Scoring Keys'!$B$13,'Scoring Keys'!$D$13,IF(D38='Scoring Keys'!$B$14,'Scoring Keys'!$D$14,IF(D38='Scoring Keys'!$B$15,'Scoring Keys'!$D$15,IF(D38='Scoring Keys'!$B$16,'Scoring Keys'!$D$16,0)))))</f>
        <v>0</v>
      </c>
      <c r="F38" s="57">
        <f t="shared" si="5"/>
        <v>0</v>
      </c>
      <c r="G38" s="136"/>
      <c r="H38" s="10" t="b">
        <f>OR(AND(C38='Scoring Keys'!$D$4,E38='Scoring Keys'!$D$14),AND(C38='Scoring Keys'!$D$4,E38='Scoring Keys'!$D$16),AND(C38='Scoring Keys'!$D$4,E38='Scoring Keys'!$D$17))</f>
        <v>1</v>
      </c>
      <c r="I38" s="10" t="b">
        <f>NOT(D38='Scoring Keys'!$B$18)</f>
        <v>0</v>
      </c>
      <c r="J38" s="150">
        <f t="shared" si="1"/>
        <v>1</v>
      </c>
      <c r="K38" s="150">
        <f t="shared" si="6"/>
        <v>0</v>
      </c>
    </row>
    <row r="39" spans="1:11" ht="30" customHeight="1">
      <c r="A39" s="132" t="s">
        <v>1753</v>
      </c>
      <c r="B39" s="137" t="s">
        <v>1713</v>
      </c>
      <c r="C39" s="57">
        <f>IF(B39='Scoring Keys'!$B$4,'Scoring Keys'!$D$4,IF(B39='Scoring Keys'!$B$5,'Scoring Keys'!$D$5,IF(B39='Scoring Keys'!$B$6,'Scoring Keys'!$D$6,IF(B39='Scoring Keys'!$B$7,'Scoring Keys'!$D$7,0))))</f>
        <v>0.9</v>
      </c>
      <c r="D39" s="127" t="s">
        <v>1766</v>
      </c>
      <c r="E39" s="57">
        <f>IF(D39='Scoring Keys'!$B$12,'Scoring Keys'!$D$12,IF(D39='Scoring Keys'!$B$13,'Scoring Keys'!$D$13,IF(D39='Scoring Keys'!$B$14,'Scoring Keys'!$D$14,IF(D39='Scoring Keys'!$B$15,'Scoring Keys'!$D$15,IF(D39='Scoring Keys'!$B$16,'Scoring Keys'!$D$16,0)))))</f>
        <v>0</v>
      </c>
      <c r="F39" s="57">
        <f t="shared" si="5"/>
        <v>0</v>
      </c>
      <c r="G39" s="136"/>
      <c r="H39" s="10" t="b">
        <f>OR(AND(C39='Scoring Keys'!$D$4,E39='Scoring Keys'!$D$14),AND(C39='Scoring Keys'!$D$4,E39='Scoring Keys'!$D$16),AND(C39='Scoring Keys'!$D$4,E39='Scoring Keys'!$D$17))</f>
        <v>0</v>
      </c>
      <c r="I39" s="10" t="b">
        <f>NOT(D39='Scoring Keys'!$B$18)</f>
        <v>0</v>
      </c>
      <c r="J39" s="150">
        <f t="shared" si="1"/>
        <v>1</v>
      </c>
      <c r="K39" s="150">
        <f t="shared" si="6"/>
        <v>0</v>
      </c>
    </row>
    <row r="40" spans="1:11" ht="51">
      <c r="A40" s="14" t="s">
        <v>1754</v>
      </c>
      <c r="B40" s="137" t="s">
        <v>1713</v>
      </c>
      <c r="C40" s="57">
        <f>IF(B40='Scoring Keys'!$B$4,'Scoring Keys'!$D$4,IF(B40='Scoring Keys'!$B$5,'Scoring Keys'!$D$5,IF(B40='Scoring Keys'!$B$6,'Scoring Keys'!$D$6,IF(B40='Scoring Keys'!$B$7,'Scoring Keys'!$D$7,0))))</f>
        <v>0.9</v>
      </c>
      <c r="D40" s="127" t="s">
        <v>1766</v>
      </c>
      <c r="E40" s="57">
        <f>IF(D40='Scoring Keys'!$B$12,'Scoring Keys'!$D$12,IF(D40='Scoring Keys'!$B$13,'Scoring Keys'!$D$13,IF(D40='Scoring Keys'!$B$14,'Scoring Keys'!$D$14,IF(D40='Scoring Keys'!$B$15,'Scoring Keys'!$D$15,IF(D40='Scoring Keys'!$B$16,'Scoring Keys'!$D$16,0)))))</f>
        <v>0</v>
      </c>
      <c r="F40" s="57">
        <f t="shared" si="5"/>
        <v>0</v>
      </c>
      <c r="G40" s="136"/>
      <c r="H40" s="10" t="b">
        <f>OR(AND(C40='Scoring Keys'!$D$4,E40='Scoring Keys'!$D$14),AND(C40='Scoring Keys'!$D$4,E40='Scoring Keys'!$D$16),AND(C40='Scoring Keys'!$D$4,E40='Scoring Keys'!$D$17))</f>
        <v>0</v>
      </c>
      <c r="I40" s="10" t="b">
        <f>NOT(D40='Scoring Keys'!$B$18)</f>
        <v>0</v>
      </c>
      <c r="J40" s="150">
        <f t="shared" si="1"/>
        <v>1</v>
      </c>
      <c r="K40" s="150">
        <f t="shared" si="6"/>
        <v>0</v>
      </c>
    </row>
  </sheetData>
  <sheetProtection algorithmName="SHA-512" hashValue="K11SqcMgVOp5lQTFwda/pqe9kRyEn4CTg4GQNVayk/QwZOlpGKQ6xl/aEXdZwR21oZCm2ntYahGpCQcALpHBtw==" saltValue="QqEP80Jr4meLq+e+byJBXg==" spinCount="100000" sheet="1"/>
  <mergeCells count="7">
    <mergeCell ref="B22:G22"/>
    <mergeCell ref="A9:B9"/>
    <mergeCell ref="A5:G5"/>
    <mergeCell ref="A6:G6"/>
    <mergeCell ref="A7:B8"/>
    <mergeCell ref="D7:G7"/>
    <mergeCell ref="D9:G9"/>
  </mergeCells>
  <conditionalFormatting sqref="D10">
    <cfRule type="expression" dxfId="4" priority="5">
      <formula>K10=1</formula>
    </cfRule>
  </conditionalFormatting>
  <conditionalFormatting sqref="D2">
    <cfRule type="expression" dxfId="3" priority="4">
      <formula>$E$2&gt;0</formula>
    </cfRule>
  </conditionalFormatting>
  <conditionalFormatting sqref="D3">
    <cfRule type="expression" dxfId="2" priority="3">
      <formula>$E$3&gt;0</formula>
    </cfRule>
  </conditionalFormatting>
  <conditionalFormatting sqref="D11:D21">
    <cfRule type="expression" dxfId="1" priority="2">
      <formula>K11=1</formula>
    </cfRule>
  </conditionalFormatting>
  <conditionalFormatting sqref="D23:D40">
    <cfRule type="expression" dxfId="0" priority="1">
      <formula>K23=1</formula>
    </cfRule>
  </conditionalFormatting>
  <hyperlinks>
    <hyperlink ref="G1" location="'Summary Scores'!A1" display="Click Here To Return To Main Page" xr:uid="{00000000-0004-0000-1500-000000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00000000-0002-0000-1500-000000000000}">
          <x14:formula1>
            <xm:f>'Scoring Keys'!$B$4:$B$8</xm:f>
          </x14:formula1>
          <xm:sqref>B10:B21 B23:B40</xm:sqref>
        </x14:dataValidation>
        <x14:dataValidation type="list" showInputMessage="1" showErrorMessage="1" xr:uid="{00000000-0002-0000-1500-000001000000}">
          <x14:formula1>
            <xm:f>'Scoring Keys'!$B$12:$B$18</xm:f>
          </x14:formula1>
          <xm:sqref>D10:D21 D23:D40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dimension ref="A1:K142"/>
  <sheetViews>
    <sheetView zoomScaleNormal="100" workbookViewId="0">
      <pane ySplit="8" topLeftCell="A9" activePane="bottomLeft" state="frozen"/>
      <selection activeCell="C18" sqref="C18"/>
      <selection pane="bottomLeft" activeCell="D11" sqref="D11"/>
    </sheetView>
  </sheetViews>
  <sheetFormatPr defaultColWidth="9.140625" defaultRowHeight="12.75"/>
  <cols>
    <col min="1" max="1" width="60.7109375" style="10" customWidth="1"/>
    <col min="2" max="2" width="15.7109375" style="10" customWidth="1"/>
    <col min="3" max="3" width="10.7109375" style="10" hidden="1" customWidth="1"/>
    <col min="4" max="4" width="45.7109375" style="10" customWidth="1"/>
    <col min="5" max="6" width="10.7109375" style="10" customWidth="1"/>
    <col min="7" max="7" width="60.7109375" style="10" customWidth="1"/>
    <col min="8" max="9" width="9.140625" style="10" hidden="1" customWidth="1"/>
    <col min="10" max="11" width="9.140625" style="150" hidden="1" customWidth="1"/>
    <col min="12" max="16384" width="9.140625" style="10"/>
  </cols>
  <sheetData>
    <row r="1" spans="1:11" s="30" customFormat="1" ht="15.75">
      <c r="A1" s="91" t="s">
        <v>1631</v>
      </c>
      <c r="B1" s="94">
        <f>AVERAGE(C10:C142)</f>
        <v>0.86100917431192747</v>
      </c>
      <c r="D1" s="156" t="s">
        <v>1813</v>
      </c>
      <c r="E1" s="157">
        <f>COUNTIF(F10:F470,"&gt;-.10")</f>
        <v>109</v>
      </c>
      <c r="F1" s="62"/>
      <c r="G1" s="164" t="s">
        <v>1918</v>
      </c>
      <c r="J1" s="147"/>
      <c r="K1" s="147"/>
    </row>
    <row r="2" spans="1:11" s="30" customFormat="1" ht="15.75">
      <c r="A2" s="91" t="s">
        <v>1632</v>
      </c>
      <c r="B2" s="94">
        <f>AVERAGE(E10:E142)</f>
        <v>0</v>
      </c>
      <c r="D2" s="156" t="s">
        <v>1814</v>
      </c>
      <c r="E2" s="157">
        <f>COUNTIF(K11:K471,"1")</f>
        <v>0</v>
      </c>
      <c r="F2" s="62"/>
      <c r="G2" s="33"/>
      <c r="J2" s="147"/>
      <c r="K2" s="147"/>
    </row>
    <row r="3" spans="1:11" s="30" customFormat="1" ht="15.75">
      <c r="A3" s="91" t="s">
        <v>1633</v>
      </c>
      <c r="B3" s="94">
        <f>AVERAGE(F10:F142)</f>
        <v>0</v>
      </c>
      <c r="D3" s="156" t="s">
        <v>1819</v>
      </c>
      <c r="E3" s="157">
        <f>COUNTIF(J11:J471,"1")</f>
        <v>109</v>
      </c>
      <c r="F3" s="62"/>
      <c r="G3" s="33"/>
      <c r="J3" s="147"/>
      <c r="K3" s="147"/>
    </row>
    <row r="4" spans="1:11" s="30" customFormat="1" ht="15.75">
      <c r="A4" s="91" t="s">
        <v>1634</v>
      </c>
      <c r="B4" s="94">
        <f>SUM(F10:F142)</f>
        <v>0</v>
      </c>
      <c r="D4" s="24"/>
      <c r="E4" s="62"/>
      <c r="F4" s="62"/>
      <c r="G4" s="33"/>
      <c r="J4" s="147"/>
      <c r="K4" s="147"/>
    </row>
    <row r="5" spans="1:11" s="18" customFormat="1" ht="18.75" customHeight="1">
      <c r="A5" s="249" t="s">
        <v>1790</v>
      </c>
      <c r="B5" s="250"/>
      <c r="C5" s="250"/>
      <c r="D5" s="250"/>
      <c r="E5" s="250"/>
      <c r="F5" s="250"/>
      <c r="G5" s="251"/>
      <c r="J5" s="148"/>
      <c r="K5" s="148"/>
    </row>
    <row r="6" spans="1:11" s="18" customFormat="1" ht="50.1" customHeight="1">
      <c r="A6" s="254" t="s">
        <v>1611</v>
      </c>
      <c r="B6" s="255"/>
      <c r="C6" s="255"/>
      <c r="D6" s="255"/>
      <c r="E6" s="255"/>
      <c r="F6" s="255"/>
      <c r="G6" s="256"/>
      <c r="J6" s="148"/>
      <c r="K6" s="148"/>
    </row>
    <row r="7" spans="1:11" s="18" customFormat="1" ht="18.75" customHeight="1">
      <c r="A7" s="252" t="s">
        <v>1770</v>
      </c>
      <c r="B7" s="253"/>
      <c r="C7" s="165"/>
      <c r="D7" s="257" t="s">
        <v>1630</v>
      </c>
      <c r="E7" s="258"/>
      <c r="F7" s="258"/>
      <c r="G7" s="259"/>
      <c r="J7" s="148"/>
      <c r="K7" s="148"/>
    </row>
    <row r="8" spans="1:11" s="18" customFormat="1" ht="75" customHeight="1">
      <c r="A8" s="43"/>
      <c r="B8" s="100"/>
      <c r="C8" s="166"/>
      <c r="D8" s="35" t="s">
        <v>1571</v>
      </c>
      <c r="E8" s="49" t="s">
        <v>1574</v>
      </c>
      <c r="F8" s="35" t="s">
        <v>1570</v>
      </c>
      <c r="G8" s="35" t="s">
        <v>580</v>
      </c>
      <c r="H8" s="145" t="s">
        <v>1815</v>
      </c>
      <c r="I8" s="145" t="s">
        <v>1816</v>
      </c>
      <c r="J8" s="145" t="s">
        <v>1818</v>
      </c>
      <c r="K8" s="146" t="s">
        <v>1817</v>
      </c>
    </row>
    <row r="9" spans="1:11" s="17" customFormat="1" ht="15" customHeight="1">
      <c r="A9" s="247" t="s">
        <v>1828</v>
      </c>
      <c r="B9" s="248"/>
      <c r="C9" s="50" t="s">
        <v>1573</v>
      </c>
      <c r="D9" s="244"/>
      <c r="E9" s="245"/>
      <c r="F9" s="245"/>
      <c r="G9" s="246"/>
      <c r="J9" s="149"/>
      <c r="K9" s="149"/>
    </row>
    <row r="10" spans="1:11" ht="30" customHeight="1">
      <c r="A10" s="14" t="s">
        <v>282</v>
      </c>
      <c r="B10" s="130"/>
      <c r="C10" s="130"/>
      <c r="D10" s="244"/>
      <c r="E10" s="245"/>
      <c r="F10" s="245"/>
      <c r="G10" s="246"/>
    </row>
    <row r="11" spans="1:11" ht="30" customHeight="1">
      <c r="A11" s="11" t="s">
        <v>283</v>
      </c>
      <c r="B11" s="57" t="s">
        <v>1713</v>
      </c>
      <c r="C11" s="57">
        <f>IF(B11='Scoring Keys'!$B$4,'Scoring Keys'!$D$4,IF(B11='Scoring Keys'!$B$5,'Scoring Keys'!$D$5,IF(B11='Scoring Keys'!$B$6,'Scoring Keys'!$D$6,IF(B11='Scoring Keys'!$B$7,'Scoring Keys'!$D$7,0))))</f>
        <v>0.9</v>
      </c>
      <c r="D11" s="127" t="s">
        <v>1766</v>
      </c>
      <c r="E11" s="57">
        <f>IF(D11='Scoring Keys'!$B$12,'Scoring Keys'!$D$12,IF(D11='Scoring Keys'!$B$13,'Scoring Keys'!$D$13,IF(D11='Scoring Keys'!$B$14,'Scoring Keys'!$D$14,IF(D11='Scoring Keys'!$B$15,'Scoring Keys'!$D$15,IF(D11='Scoring Keys'!$B$16,'Scoring Keys'!$D$16,0)))))</f>
        <v>0</v>
      </c>
      <c r="F11" s="57">
        <f t="shared" ref="F11:F34" si="0">C11*E11</f>
        <v>0</v>
      </c>
      <c r="G11" s="58"/>
      <c r="H11" s="10" t="b">
        <f>OR(AND(C11='Scoring Keys'!$D$4,E11='Scoring Keys'!$D$14),AND(C11='Scoring Keys'!$D$4,E11='Scoring Keys'!$D$16),AND(C11='Scoring Keys'!$D$4,E11='Scoring Keys'!$D$17))</f>
        <v>0</v>
      </c>
      <c r="I11" s="10" t="b">
        <f>NOT(D11='Scoring Keys'!$B$18)</f>
        <v>0</v>
      </c>
      <c r="J11" s="150">
        <f>IF(I11,0,1)</f>
        <v>1</v>
      </c>
      <c r="K11" s="150">
        <f>IF(AND(H11,(I11)),1,0)</f>
        <v>0</v>
      </c>
    </row>
    <row r="12" spans="1:11" ht="30" customHeight="1">
      <c r="A12" s="11" t="s">
        <v>284</v>
      </c>
      <c r="B12" s="57" t="s">
        <v>1713</v>
      </c>
      <c r="C12" s="57">
        <f>IF(B12='Scoring Keys'!$B$4,'Scoring Keys'!$D$4,IF(B12='Scoring Keys'!$B$5,'Scoring Keys'!$D$5,IF(B12='Scoring Keys'!$B$6,'Scoring Keys'!$D$6,IF(B12='Scoring Keys'!$B$7,'Scoring Keys'!$D$7,0))))</f>
        <v>0.9</v>
      </c>
      <c r="D12" s="127" t="s">
        <v>1766</v>
      </c>
      <c r="E12" s="57">
        <f>IF(D12='Scoring Keys'!$B$12,'Scoring Keys'!$D$12,IF(D12='Scoring Keys'!$B$13,'Scoring Keys'!$D$13,IF(D12='Scoring Keys'!$B$14,'Scoring Keys'!$D$14,IF(D12='Scoring Keys'!$B$15,'Scoring Keys'!$D$15,IF(D12='Scoring Keys'!$B$16,'Scoring Keys'!$D$16,0)))))</f>
        <v>0</v>
      </c>
      <c r="F12" s="57">
        <f t="shared" si="0"/>
        <v>0</v>
      </c>
      <c r="G12" s="58"/>
      <c r="H12" s="10" t="b">
        <f>OR(AND(C12='Scoring Keys'!$D$4,E12='Scoring Keys'!$D$14),AND(C12='Scoring Keys'!$D$4,E12='Scoring Keys'!$D$16),AND(C12='Scoring Keys'!$D$4,E12='Scoring Keys'!$D$17))</f>
        <v>0</v>
      </c>
      <c r="I12" s="10" t="b">
        <f>NOT(D12='Scoring Keys'!$B$18)</f>
        <v>0</v>
      </c>
      <c r="J12" s="150">
        <f t="shared" ref="J12:J29" si="1">IF(I12,0,1)</f>
        <v>1</v>
      </c>
      <c r="K12" s="150">
        <f t="shared" ref="K12:K29" si="2">IF(AND(H12,(I12)),1,0)</f>
        <v>0</v>
      </c>
    </row>
    <row r="13" spans="1:11" ht="30" customHeight="1">
      <c r="A13" s="11" t="s">
        <v>285</v>
      </c>
      <c r="B13" s="57" t="s">
        <v>1714</v>
      </c>
      <c r="C13" s="57">
        <f>IF(B13='Scoring Keys'!$B$4,'Scoring Keys'!$D$4,IF(B13='Scoring Keys'!$B$5,'Scoring Keys'!$D$5,IF(B13='Scoring Keys'!$B$6,'Scoring Keys'!$D$6,IF(B13='Scoring Keys'!$B$7,'Scoring Keys'!$D$7,0))))</f>
        <v>0.3</v>
      </c>
      <c r="D13" s="127" t="s">
        <v>1766</v>
      </c>
      <c r="E13" s="57">
        <f>IF(D13='Scoring Keys'!$B$12,'Scoring Keys'!$D$12,IF(D13='Scoring Keys'!$B$13,'Scoring Keys'!$D$13,IF(D13='Scoring Keys'!$B$14,'Scoring Keys'!$D$14,IF(D13='Scoring Keys'!$B$15,'Scoring Keys'!$D$15,IF(D13='Scoring Keys'!$B$16,'Scoring Keys'!$D$16,0)))))</f>
        <v>0</v>
      </c>
      <c r="F13" s="57">
        <f t="shared" si="0"/>
        <v>0</v>
      </c>
      <c r="G13" s="58"/>
      <c r="H13" s="10" t="b">
        <f>OR(AND(C13='Scoring Keys'!$D$4,E13='Scoring Keys'!$D$14),AND(C13='Scoring Keys'!$D$4,E13='Scoring Keys'!$D$16),AND(C13='Scoring Keys'!$D$4,E13='Scoring Keys'!$D$17))</f>
        <v>0</v>
      </c>
      <c r="I13" s="10" t="b">
        <f>NOT(D13='Scoring Keys'!$B$18)</f>
        <v>0</v>
      </c>
      <c r="J13" s="150">
        <f t="shared" si="1"/>
        <v>1</v>
      </c>
      <c r="K13" s="150">
        <f t="shared" si="2"/>
        <v>0</v>
      </c>
    </row>
    <row r="14" spans="1:11" ht="30" customHeight="1">
      <c r="A14" s="11" t="s">
        <v>286</v>
      </c>
      <c r="B14" s="57" t="s">
        <v>1713</v>
      </c>
      <c r="C14" s="57">
        <f>IF(B14='Scoring Keys'!$B$4,'Scoring Keys'!$D$4,IF(B14='Scoring Keys'!$B$5,'Scoring Keys'!$D$5,IF(B14='Scoring Keys'!$B$6,'Scoring Keys'!$D$6,IF(B14='Scoring Keys'!$B$7,'Scoring Keys'!$D$7,0))))</f>
        <v>0.9</v>
      </c>
      <c r="D14" s="127" t="s">
        <v>1766</v>
      </c>
      <c r="E14" s="57">
        <f>IF(D14='Scoring Keys'!$B$12,'Scoring Keys'!$D$12,IF(D14='Scoring Keys'!$B$13,'Scoring Keys'!$D$13,IF(D14='Scoring Keys'!$B$14,'Scoring Keys'!$D$14,IF(D14='Scoring Keys'!$B$15,'Scoring Keys'!$D$15,IF(D14='Scoring Keys'!$B$16,'Scoring Keys'!$D$16,0)))))</f>
        <v>0</v>
      </c>
      <c r="F14" s="57">
        <f t="shared" si="0"/>
        <v>0</v>
      </c>
      <c r="G14" s="58"/>
      <c r="H14" s="10" t="b">
        <f>OR(AND(C14='Scoring Keys'!$D$4,E14='Scoring Keys'!$D$14),AND(C14='Scoring Keys'!$D$4,E14='Scoring Keys'!$D$16),AND(C14='Scoring Keys'!$D$4,E14='Scoring Keys'!$D$17))</f>
        <v>0</v>
      </c>
      <c r="I14" s="10" t="b">
        <f>NOT(D14='Scoring Keys'!$B$18)</f>
        <v>0</v>
      </c>
      <c r="J14" s="150">
        <f t="shared" si="1"/>
        <v>1</v>
      </c>
      <c r="K14" s="150">
        <f t="shared" si="2"/>
        <v>0</v>
      </c>
    </row>
    <row r="15" spans="1:11" ht="30" customHeight="1">
      <c r="A15" s="11" t="s">
        <v>287</v>
      </c>
      <c r="B15" s="57" t="s">
        <v>1713</v>
      </c>
      <c r="C15" s="57">
        <f>IF(B15='Scoring Keys'!$B$4,'Scoring Keys'!$D$4,IF(B15='Scoring Keys'!$B$5,'Scoring Keys'!$D$5,IF(B15='Scoring Keys'!$B$6,'Scoring Keys'!$D$6,IF(B15='Scoring Keys'!$B$7,'Scoring Keys'!$D$7,0))))</f>
        <v>0.9</v>
      </c>
      <c r="D15" s="127" t="s">
        <v>1766</v>
      </c>
      <c r="E15" s="57">
        <f>IF(D15='Scoring Keys'!$B$12,'Scoring Keys'!$D$12,IF(D15='Scoring Keys'!$B$13,'Scoring Keys'!$D$13,IF(D15='Scoring Keys'!$B$14,'Scoring Keys'!$D$14,IF(D15='Scoring Keys'!$B$15,'Scoring Keys'!$D$15,IF(D15='Scoring Keys'!$B$16,'Scoring Keys'!$D$16,0)))))</f>
        <v>0</v>
      </c>
      <c r="F15" s="57">
        <f t="shared" si="0"/>
        <v>0</v>
      </c>
      <c r="G15" s="58"/>
      <c r="H15" s="10" t="b">
        <f>OR(AND(C15='Scoring Keys'!$D$4,E15='Scoring Keys'!$D$14),AND(C15='Scoring Keys'!$D$4,E15='Scoring Keys'!$D$16),AND(C15='Scoring Keys'!$D$4,E15='Scoring Keys'!$D$17))</f>
        <v>0</v>
      </c>
      <c r="I15" s="10" t="b">
        <f>NOT(D15='Scoring Keys'!$B$18)</f>
        <v>0</v>
      </c>
      <c r="J15" s="150">
        <f t="shared" si="1"/>
        <v>1</v>
      </c>
      <c r="K15" s="150">
        <f t="shared" si="2"/>
        <v>0</v>
      </c>
    </row>
    <row r="16" spans="1:11" ht="30" customHeight="1">
      <c r="A16" s="14" t="s">
        <v>288</v>
      </c>
      <c r="B16" s="57" t="s">
        <v>1713</v>
      </c>
      <c r="C16" s="57">
        <f>IF(B16='Scoring Keys'!$B$4,'Scoring Keys'!$D$4,IF(B16='Scoring Keys'!$B$5,'Scoring Keys'!$D$5,IF(B16='Scoring Keys'!$B$6,'Scoring Keys'!$D$6,IF(B16='Scoring Keys'!$B$7,'Scoring Keys'!$D$7,0))))</f>
        <v>0.9</v>
      </c>
      <c r="D16" s="127" t="s">
        <v>1766</v>
      </c>
      <c r="E16" s="57">
        <f>IF(D16='Scoring Keys'!$B$12,'Scoring Keys'!$D$12,IF(D16='Scoring Keys'!$B$13,'Scoring Keys'!$D$13,IF(D16='Scoring Keys'!$B$14,'Scoring Keys'!$D$14,IF(D16='Scoring Keys'!$B$15,'Scoring Keys'!$D$15,IF(D16='Scoring Keys'!$B$16,'Scoring Keys'!$D$16,0)))))</f>
        <v>0</v>
      </c>
      <c r="F16" s="57">
        <f t="shared" si="0"/>
        <v>0</v>
      </c>
      <c r="G16" s="58"/>
      <c r="H16" s="10" t="b">
        <f>OR(AND(C16='Scoring Keys'!$D$4,E16='Scoring Keys'!$D$14),AND(C16='Scoring Keys'!$D$4,E16='Scoring Keys'!$D$16),AND(C16='Scoring Keys'!$D$4,E16='Scoring Keys'!$D$17))</f>
        <v>0</v>
      </c>
      <c r="I16" s="10" t="b">
        <f>NOT(D16='Scoring Keys'!$B$18)</f>
        <v>0</v>
      </c>
      <c r="J16" s="150">
        <f t="shared" si="1"/>
        <v>1</v>
      </c>
      <c r="K16" s="150">
        <f t="shared" si="2"/>
        <v>0</v>
      </c>
    </row>
    <row r="17" spans="1:11" ht="30" customHeight="1">
      <c r="A17" s="14" t="s">
        <v>289</v>
      </c>
      <c r="B17" s="57" t="s">
        <v>1713</v>
      </c>
      <c r="C17" s="57">
        <f>IF(B17='Scoring Keys'!$B$4,'Scoring Keys'!$D$4,IF(B17='Scoring Keys'!$B$5,'Scoring Keys'!$D$5,IF(B17='Scoring Keys'!$B$6,'Scoring Keys'!$D$6,IF(B17='Scoring Keys'!$B$7,'Scoring Keys'!$D$7,0))))</f>
        <v>0.9</v>
      </c>
      <c r="D17" s="127" t="s">
        <v>1766</v>
      </c>
      <c r="E17" s="57">
        <f>IF(D17='Scoring Keys'!$B$12,'Scoring Keys'!$D$12,IF(D17='Scoring Keys'!$B$13,'Scoring Keys'!$D$13,IF(D17='Scoring Keys'!$B$14,'Scoring Keys'!$D$14,IF(D17='Scoring Keys'!$B$15,'Scoring Keys'!$D$15,IF(D17='Scoring Keys'!$B$16,'Scoring Keys'!$D$16,0)))))</f>
        <v>0</v>
      </c>
      <c r="F17" s="57">
        <f t="shared" si="0"/>
        <v>0</v>
      </c>
      <c r="G17" s="58"/>
      <c r="H17" s="10" t="b">
        <f>OR(AND(C17='Scoring Keys'!$D$4,E17='Scoring Keys'!$D$14),AND(C17='Scoring Keys'!$D$4,E17='Scoring Keys'!$D$16),AND(C17='Scoring Keys'!$D$4,E17='Scoring Keys'!$D$17))</f>
        <v>0</v>
      </c>
      <c r="I17" s="10" t="b">
        <f>NOT(D17='Scoring Keys'!$B$18)</f>
        <v>0</v>
      </c>
      <c r="J17" s="150">
        <f t="shared" si="1"/>
        <v>1</v>
      </c>
      <c r="K17" s="150">
        <f t="shared" si="2"/>
        <v>0</v>
      </c>
    </row>
    <row r="18" spans="1:11" ht="30" customHeight="1">
      <c r="A18" s="14" t="s">
        <v>290</v>
      </c>
      <c r="B18" s="57" t="s">
        <v>1711</v>
      </c>
      <c r="C18" s="57">
        <f>IF(B18='Scoring Keys'!$B$4,'Scoring Keys'!$D$4,IF(B18='Scoring Keys'!$B$5,'Scoring Keys'!$D$5,IF(B18='Scoring Keys'!$B$6,'Scoring Keys'!$D$6,IF(B18='Scoring Keys'!$B$7,'Scoring Keys'!$D$7,0))))</f>
        <v>0.65</v>
      </c>
      <c r="D18" s="127" t="s">
        <v>1766</v>
      </c>
      <c r="E18" s="57">
        <f>IF(D18='Scoring Keys'!$B$12,'Scoring Keys'!$D$12,IF(D18='Scoring Keys'!$B$13,'Scoring Keys'!$D$13,IF(D18='Scoring Keys'!$B$14,'Scoring Keys'!$D$14,IF(D18='Scoring Keys'!$B$15,'Scoring Keys'!$D$15,IF(D18='Scoring Keys'!$B$16,'Scoring Keys'!$D$16,0)))))</f>
        <v>0</v>
      </c>
      <c r="F18" s="57">
        <f t="shared" si="0"/>
        <v>0</v>
      </c>
      <c r="G18" s="58"/>
      <c r="H18" s="10" t="b">
        <f>OR(AND(C18='Scoring Keys'!$D$4,E18='Scoring Keys'!$D$14),AND(C18='Scoring Keys'!$D$4,E18='Scoring Keys'!$D$16),AND(C18='Scoring Keys'!$D$4,E18='Scoring Keys'!$D$17))</f>
        <v>0</v>
      </c>
      <c r="I18" s="10" t="b">
        <f>NOT(D18='Scoring Keys'!$B$18)</f>
        <v>0</v>
      </c>
      <c r="J18" s="150">
        <f t="shared" si="1"/>
        <v>1</v>
      </c>
      <c r="K18" s="150">
        <f t="shared" si="2"/>
        <v>0</v>
      </c>
    </row>
    <row r="19" spans="1:11" ht="30" customHeight="1">
      <c r="A19" s="14" t="s">
        <v>291</v>
      </c>
      <c r="B19" s="57" t="s">
        <v>1711</v>
      </c>
      <c r="C19" s="57">
        <f>IF(B19='Scoring Keys'!$B$4,'Scoring Keys'!$D$4,IF(B19='Scoring Keys'!$B$5,'Scoring Keys'!$D$5,IF(B19='Scoring Keys'!$B$6,'Scoring Keys'!$D$6,IF(B19='Scoring Keys'!$B$7,'Scoring Keys'!$D$7,0))))</f>
        <v>0.65</v>
      </c>
      <c r="D19" s="127" t="s">
        <v>1766</v>
      </c>
      <c r="E19" s="57">
        <f>IF(D19='Scoring Keys'!$B$12,'Scoring Keys'!$D$12,IF(D19='Scoring Keys'!$B$13,'Scoring Keys'!$D$13,IF(D19='Scoring Keys'!$B$14,'Scoring Keys'!$D$14,IF(D19='Scoring Keys'!$B$15,'Scoring Keys'!$D$15,IF(D19='Scoring Keys'!$B$16,'Scoring Keys'!$D$16,0)))))</f>
        <v>0</v>
      </c>
      <c r="F19" s="57">
        <f t="shared" si="0"/>
        <v>0</v>
      </c>
      <c r="G19" s="58"/>
      <c r="H19" s="10" t="b">
        <f>OR(AND(C19='Scoring Keys'!$D$4,E19='Scoring Keys'!$D$14),AND(C19='Scoring Keys'!$D$4,E19='Scoring Keys'!$D$16),AND(C19='Scoring Keys'!$D$4,E19='Scoring Keys'!$D$17))</f>
        <v>0</v>
      </c>
      <c r="I19" s="10" t="b">
        <f>NOT(D19='Scoring Keys'!$B$18)</f>
        <v>0</v>
      </c>
      <c r="J19" s="150">
        <f t="shared" si="1"/>
        <v>1</v>
      </c>
      <c r="K19" s="150">
        <f t="shared" si="2"/>
        <v>0</v>
      </c>
    </row>
    <row r="20" spans="1:11" ht="30" customHeight="1">
      <c r="A20" s="14" t="s">
        <v>292</v>
      </c>
      <c r="B20" s="57" t="s">
        <v>1714</v>
      </c>
      <c r="C20" s="57">
        <f>IF(B20='Scoring Keys'!$B$4,'Scoring Keys'!$D$4,IF(B20='Scoring Keys'!$B$5,'Scoring Keys'!$D$5,IF(B20='Scoring Keys'!$B$6,'Scoring Keys'!$D$6,IF(B20='Scoring Keys'!$B$7,'Scoring Keys'!$D$7,0))))</f>
        <v>0.3</v>
      </c>
      <c r="D20" s="127" t="s">
        <v>1766</v>
      </c>
      <c r="E20" s="57">
        <f>IF(D20='Scoring Keys'!$B$12,'Scoring Keys'!$D$12,IF(D20='Scoring Keys'!$B$13,'Scoring Keys'!$D$13,IF(D20='Scoring Keys'!$B$14,'Scoring Keys'!$D$14,IF(D20='Scoring Keys'!$B$15,'Scoring Keys'!$D$15,IF(D20='Scoring Keys'!$B$16,'Scoring Keys'!$D$16,0)))))</f>
        <v>0</v>
      </c>
      <c r="F20" s="57">
        <f t="shared" si="0"/>
        <v>0</v>
      </c>
      <c r="G20" s="58"/>
      <c r="H20" s="10" t="b">
        <f>OR(AND(C20='Scoring Keys'!$D$4,E20='Scoring Keys'!$D$14),AND(C20='Scoring Keys'!$D$4,E20='Scoring Keys'!$D$16),AND(C20='Scoring Keys'!$D$4,E20='Scoring Keys'!$D$17))</f>
        <v>0</v>
      </c>
      <c r="I20" s="10" t="b">
        <f>NOT(D20='Scoring Keys'!$B$18)</f>
        <v>0</v>
      </c>
      <c r="J20" s="150">
        <f t="shared" si="1"/>
        <v>1</v>
      </c>
      <c r="K20" s="150">
        <f t="shared" si="2"/>
        <v>0</v>
      </c>
    </row>
    <row r="21" spans="1:11" ht="30" customHeight="1">
      <c r="A21" s="14" t="s">
        <v>293</v>
      </c>
      <c r="B21" s="57" t="s">
        <v>1713</v>
      </c>
      <c r="C21" s="57">
        <f>IF(B21='Scoring Keys'!$B$4,'Scoring Keys'!$D$4,IF(B21='Scoring Keys'!$B$5,'Scoring Keys'!$D$5,IF(B21='Scoring Keys'!$B$6,'Scoring Keys'!$D$6,IF(B21='Scoring Keys'!$B$7,'Scoring Keys'!$D$7,0))))</f>
        <v>0.9</v>
      </c>
      <c r="D21" s="127" t="s">
        <v>1766</v>
      </c>
      <c r="E21" s="57">
        <f>IF(D21='Scoring Keys'!$B$12,'Scoring Keys'!$D$12,IF(D21='Scoring Keys'!$B$13,'Scoring Keys'!$D$13,IF(D21='Scoring Keys'!$B$14,'Scoring Keys'!$D$14,IF(D21='Scoring Keys'!$B$15,'Scoring Keys'!$D$15,IF(D21='Scoring Keys'!$B$16,'Scoring Keys'!$D$16,0)))))</f>
        <v>0</v>
      </c>
      <c r="F21" s="57">
        <f t="shared" si="0"/>
        <v>0</v>
      </c>
      <c r="G21" s="58"/>
      <c r="H21" s="10" t="b">
        <f>OR(AND(C21='Scoring Keys'!$D$4,E21='Scoring Keys'!$D$14),AND(C21='Scoring Keys'!$D$4,E21='Scoring Keys'!$D$16),AND(C21='Scoring Keys'!$D$4,E21='Scoring Keys'!$D$17))</f>
        <v>0</v>
      </c>
      <c r="I21" s="10" t="b">
        <f>NOT(D21='Scoring Keys'!$B$18)</f>
        <v>0</v>
      </c>
      <c r="J21" s="150">
        <f t="shared" si="1"/>
        <v>1</v>
      </c>
      <c r="K21" s="150">
        <f t="shared" si="2"/>
        <v>0</v>
      </c>
    </row>
    <row r="22" spans="1:11" ht="30" customHeight="1">
      <c r="A22" s="14" t="s">
        <v>294</v>
      </c>
      <c r="B22" s="57" t="s">
        <v>1713</v>
      </c>
      <c r="C22" s="57">
        <f>IF(B22='Scoring Keys'!$B$4,'Scoring Keys'!$D$4,IF(B22='Scoring Keys'!$B$5,'Scoring Keys'!$D$5,IF(B22='Scoring Keys'!$B$6,'Scoring Keys'!$D$6,IF(B22='Scoring Keys'!$B$7,'Scoring Keys'!$D$7,0))))</f>
        <v>0.9</v>
      </c>
      <c r="D22" s="127" t="s">
        <v>1766</v>
      </c>
      <c r="E22" s="57">
        <f>IF(D22='Scoring Keys'!$B$12,'Scoring Keys'!$D$12,IF(D22='Scoring Keys'!$B$13,'Scoring Keys'!$D$13,IF(D22='Scoring Keys'!$B$14,'Scoring Keys'!$D$14,IF(D22='Scoring Keys'!$B$15,'Scoring Keys'!$D$15,IF(D22='Scoring Keys'!$B$16,'Scoring Keys'!$D$16,0)))))</f>
        <v>0</v>
      </c>
      <c r="F22" s="57">
        <f t="shared" si="0"/>
        <v>0</v>
      </c>
      <c r="G22" s="58"/>
      <c r="H22" s="10" t="b">
        <f>OR(AND(C22='Scoring Keys'!$D$4,E22='Scoring Keys'!$D$14),AND(C22='Scoring Keys'!$D$4,E22='Scoring Keys'!$D$16),AND(C22='Scoring Keys'!$D$4,E22='Scoring Keys'!$D$17))</f>
        <v>0</v>
      </c>
      <c r="I22" s="10" t="b">
        <f>NOT(D22='Scoring Keys'!$B$18)</f>
        <v>0</v>
      </c>
      <c r="J22" s="150">
        <f t="shared" si="1"/>
        <v>1</v>
      </c>
      <c r="K22" s="150">
        <f t="shared" si="2"/>
        <v>0</v>
      </c>
    </row>
    <row r="23" spans="1:11" ht="30" customHeight="1">
      <c r="A23" s="14" t="s">
        <v>295</v>
      </c>
      <c r="B23" s="57" t="s">
        <v>1714</v>
      </c>
      <c r="C23" s="57">
        <f>IF(B23='Scoring Keys'!$B$4,'Scoring Keys'!$D$4,IF(B23='Scoring Keys'!$B$5,'Scoring Keys'!$D$5,IF(B23='Scoring Keys'!$B$6,'Scoring Keys'!$D$6,IF(B23='Scoring Keys'!$B$7,'Scoring Keys'!$D$7,0))))</f>
        <v>0.3</v>
      </c>
      <c r="D23" s="127" t="s">
        <v>1766</v>
      </c>
      <c r="E23" s="57">
        <f>IF(D23='Scoring Keys'!$B$12,'Scoring Keys'!$D$12,IF(D23='Scoring Keys'!$B$13,'Scoring Keys'!$D$13,IF(D23='Scoring Keys'!$B$14,'Scoring Keys'!$D$14,IF(D23='Scoring Keys'!$B$15,'Scoring Keys'!$D$15,IF(D23='Scoring Keys'!$B$16,'Scoring Keys'!$D$16,0)))))</f>
        <v>0</v>
      </c>
      <c r="F23" s="57">
        <f t="shared" si="0"/>
        <v>0</v>
      </c>
      <c r="G23" s="58"/>
      <c r="H23" s="10" t="b">
        <f>OR(AND(C23='Scoring Keys'!$D$4,E23='Scoring Keys'!$D$14),AND(C23='Scoring Keys'!$D$4,E23='Scoring Keys'!$D$16),AND(C23='Scoring Keys'!$D$4,E23='Scoring Keys'!$D$17))</f>
        <v>0</v>
      </c>
      <c r="I23" s="10" t="b">
        <f>NOT(D23='Scoring Keys'!$B$18)</f>
        <v>0</v>
      </c>
      <c r="J23" s="150">
        <f t="shared" si="1"/>
        <v>1</v>
      </c>
      <c r="K23" s="150">
        <f t="shared" si="2"/>
        <v>0</v>
      </c>
    </row>
    <row r="24" spans="1:11" ht="30" customHeight="1">
      <c r="A24" s="14" t="s">
        <v>296</v>
      </c>
      <c r="B24" s="57" t="s">
        <v>1711</v>
      </c>
      <c r="C24" s="57">
        <f>IF(B24='Scoring Keys'!$B$4,'Scoring Keys'!$D$4,IF(B24='Scoring Keys'!$B$5,'Scoring Keys'!$D$5,IF(B24='Scoring Keys'!$B$6,'Scoring Keys'!$D$6,IF(B24='Scoring Keys'!$B$7,'Scoring Keys'!$D$7,0))))</f>
        <v>0.65</v>
      </c>
      <c r="D24" s="127" t="s">
        <v>1766</v>
      </c>
      <c r="E24" s="57">
        <f>IF(D24='Scoring Keys'!$B$12,'Scoring Keys'!$D$12,IF(D24='Scoring Keys'!$B$13,'Scoring Keys'!$D$13,IF(D24='Scoring Keys'!$B$14,'Scoring Keys'!$D$14,IF(D24='Scoring Keys'!$B$15,'Scoring Keys'!$D$15,IF(D24='Scoring Keys'!$B$16,'Scoring Keys'!$D$16,0)))))</f>
        <v>0</v>
      </c>
      <c r="F24" s="57">
        <f t="shared" si="0"/>
        <v>0</v>
      </c>
      <c r="G24" s="58"/>
      <c r="H24" s="10" t="b">
        <f>OR(AND(C24='Scoring Keys'!$D$4,E24='Scoring Keys'!$D$14),AND(C24='Scoring Keys'!$D$4,E24='Scoring Keys'!$D$16),AND(C24='Scoring Keys'!$D$4,E24='Scoring Keys'!$D$17))</f>
        <v>0</v>
      </c>
      <c r="I24" s="10" t="b">
        <f>NOT(D24='Scoring Keys'!$B$18)</f>
        <v>0</v>
      </c>
      <c r="J24" s="150">
        <f t="shared" si="1"/>
        <v>1</v>
      </c>
      <c r="K24" s="150">
        <f t="shared" si="2"/>
        <v>0</v>
      </c>
    </row>
    <row r="25" spans="1:11" ht="30" customHeight="1">
      <c r="A25" s="14" t="s">
        <v>573</v>
      </c>
      <c r="B25" s="57" t="s">
        <v>1713</v>
      </c>
      <c r="C25" s="57">
        <f>IF(B25='Scoring Keys'!$B$4,'Scoring Keys'!$D$4,IF(B25='Scoring Keys'!$B$5,'Scoring Keys'!$D$5,IF(B25='Scoring Keys'!$B$6,'Scoring Keys'!$D$6,IF(B25='Scoring Keys'!$B$7,'Scoring Keys'!$D$7,0))))</f>
        <v>0.9</v>
      </c>
      <c r="D25" s="127" t="s">
        <v>1766</v>
      </c>
      <c r="E25" s="57">
        <f>IF(D25='Scoring Keys'!$B$12,'Scoring Keys'!$D$12,IF(D25='Scoring Keys'!$B$13,'Scoring Keys'!$D$13,IF(D25='Scoring Keys'!$B$14,'Scoring Keys'!$D$14,IF(D25='Scoring Keys'!$B$15,'Scoring Keys'!$D$15,IF(D25='Scoring Keys'!$B$16,'Scoring Keys'!$D$16,0)))))</f>
        <v>0</v>
      </c>
      <c r="F25" s="57">
        <f t="shared" si="0"/>
        <v>0</v>
      </c>
      <c r="G25" s="58"/>
      <c r="H25" s="10" t="b">
        <f>OR(AND(C25='Scoring Keys'!$D$4,E25='Scoring Keys'!$D$14),AND(C25='Scoring Keys'!$D$4,E25='Scoring Keys'!$D$16),AND(C25='Scoring Keys'!$D$4,E25='Scoring Keys'!$D$17))</f>
        <v>0</v>
      </c>
      <c r="I25" s="10" t="b">
        <f>NOT(D25='Scoring Keys'!$B$18)</f>
        <v>0</v>
      </c>
      <c r="J25" s="150">
        <f t="shared" si="1"/>
        <v>1</v>
      </c>
      <c r="K25" s="150">
        <f t="shared" si="2"/>
        <v>0</v>
      </c>
    </row>
    <row r="26" spans="1:11" ht="30" customHeight="1">
      <c r="A26" s="14" t="s">
        <v>297</v>
      </c>
      <c r="B26" s="57" t="s">
        <v>1713</v>
      </c>
      <c r="C26" s="57">
        <f>IF(B26='Scoring Keys'!$B$4,'Scoring Keys'!$D$4,IF(B26='Scoring Keys'!$B$5,'Scoring Keys'!$D$5,IF(B26='Scoring Keys'!$B$6,'Scoring Keys'!$D$6,IF(B26='Scoring Keys'!$B$7,'Scoring Keys'!$D$7,0))))</f>
        <v>0.9</v>
      </c>
      <c r="D26" s="127" t="s">
        <v>1766</v>
      </c>
      <c r="E26" s="57">
        <f>IF(D26='Scoring Keys'!$B$12,'Scoring Keys'!$D$12,IF(D26='Scoring Keys'!$B$13,'Scoring Keys'!$D$13,IF(D26='Scoring Keys'!$B$14,'Scoring Keys'!$D$14,IF(D26='Scoring Keys'!$B$15,'Scoring Keys'!$D$15,IF(D26='Scoring Keys'!$B$16,'Scoring Keys'!$D$16,0)))))</f>
        <v>0</v>
      </c>
      <c r="F26" s="57">
        <f t="shared" si="0"/>
        <v>0</v>
      </c>
      <c r="G26" s="58"/>
      <c r="H26" s="10" t="b">
        <f>OR(AND(C26='Scoring Keys'!$D$4,E26='Scoring Keys'!$D$14),AND(C26='Scoring Keys'!$D$4,E26='Scoring Keys'!$D$16),AND(C26='Scoring Keys'!$D$4,E26='Scoring Keys'!$D$17))</f>
        <v>0</v>
      </c>
      <c r="I26" s="10" t="b">
        <f>NOT(D26='Scoring Keys'!$B$18)</f>
        <v>0</v>
      </c>
      <c r="J26" s="150">
        <f t="shared" si="1"/>
        <v>1</v>
      </c>
      <c r="K26" s="150">
        <f t="shared" si="2"/>
        <v>0</v>
      </c>
    </row>
    <row r="27" spans="1:11" ht="30" customHeight="1">
      <c r="A27" s="14" t="s">
        <v>298</v>
      </c>
      <c r="B27" s="57" t="s">
        <v>1713</v>
      </c>
      <c r="C27" s="57">
        <f>IF(B27='Scoring Keys'!$B$4,'Scoring Keys'!$D$4,IF(B27='Scoring Keys'!$B$5,'Scoring Keys'!$D$5,IF(B27='Scoring Keys'!$B$6,'Scoring Keys'!$D$6,IF(B27='Scoring Keys'!$B$7,'Scoring Keys'!$D$7,0))))</f>
        <v>0.9</v>
      </c>
      <c r="D27" s="127" t="s">
        <v>1766</v>
      </c>
      <c r="E27" s="57">
        <f>IF(D27='Scoring Keys'!$B$12,'Scoring Keys'!$D$12,IF(D27='Scoring Keys'!$B$13,'Scoring Keys'!$D$13,IF(D27='Scoring Keys'!$B$14,'Scoring Keys'!$D$14,IF(D27='Scoring Keys'!$B$15,'Scoring Keys'!$D$15,IF(D27='Scoring Keys'!$B$16,'Scoring Keys'!$D$16,0)))))</f>
        <v>0</v>
      </c>
      <c r="F27" s="57">
        <f t="shared" si="0"/>
        <v>0</v>
      </c>
      <c r="G27" s="58"/>
      <c r="H27" s="10" t="b">
        <f>OR(AND(C27='Scoring Keys'!$D$4,E27='Scoring Keys'!$D$14),AND(C27='Scoring Keys'!$D$4,E27='Scoring Keys'!$D$16),AND(C27='Scoring Keys'!$D$4,E27='Scoring Keys'!$D$17))</f>
        <v>0</v>
      </c>
      <c r="I27" s="10" t="b">
        <f>NOT(D27='Scoring Keys'!$B$18)</f>
        <v>0</v>
      </c>
      <c r="J27" s="150">
        <f t="shared" si="1"/>
        <v>1</v>
      </c>
      <c r="K27" s="150">
        <f t="shared" si="2"/>
        <v>0</v>
      </c>
    </row>
    <row r="28" spans="1:11" ht="30" customHeight="1">
      <c r="A28" s="14" t="s">
        <v>299</v>
      </c>
      <c r="B28" s="57" t="s">
        <v>1714</v>
      </c>
      <c r="C28" s="57">
        <f>IF(B28='Scoring Keys'!$B$4,'Scoring Keys'!$D$4,IF(B28='Scoring Keys'!$B$5,'Scoring Keys'!$D$5,IF(B28='Scoring Keys'!$B$6,'Scoring Keys'!$D$6,IF(B28='Scoring Keys'!$B$7,'Scoring Keys'!$D$7,0))))</f>
        <v>0.3</v>
      </c>
      <c r="D28" s="127" t="s">
        <v>1766</v>
      </c>
      <c r="E28" s="57">
        <f>IF(D28='Scoring Keys'!$B$12,'Scoring Keys'!$D$12,IF(D28='Scoring Keys'!$B$13,'Scoring Keys'!$D$13,IF(D28='Scoring Keys'!$B$14,'Scoring Keys'!$D$14,IF(D28='Scoring Keys'!$B$15,'Scoring Keys'!$D$15,IF(D28='Scoring Keys'!$B$16,'Scoring Keys'!$D$16,0)))))</f>
        <v>0</v>
      </c>
      <c r="F28" s="57">
        <f t="shared" si="0"/>
        <v>0</v>
      </c>
      <c r="G28" s="58"/>
      <c r="H28" s="10" t="b">
        <f>OR(AND(C28='Scoring Keys'!$D$4,E28='Scoring Keys'!$D$14),AND(C28='Scoring Keys'!$D$4,E28='Scoring Keys'!$D$16),AND(C28='Scoring Keys'!$D$4,E28='Scoring Keys'!$D$17))</f>
        <v>0</v>
      </c>
      <c r="I28" s="10" t="b">
        <f>NOT(D28='Scoring Keys'!$B$18)</f>
        <v>0</v>
      </c>
      <c r="J28" s="150">
        <f t="shared" si="1"/>
        <v>1</v>
      </c>
      <c r="K28" s="150">
        <f t="shared" si="2"/>
        <v>0</v>
      </c>
    </row>
    <row r="29" spans="1:11" ht="30" customHeight="1">
      <c r="A29" s="11" t="s">
        <v>431</v>
      </c>
      <c r="B29" s="57" t="s">
        <v>1713</v>
      </c>
      <c r="C29" s="57">
        <f>IF(B29='Scoring Keys'!$B$4,'Scoring Keys'!$D$4,IF(B29='Scoring Keys'!$B$5,'Scoring Keys'!$D$5,IF(B29='Scoring Keys'!$B$6,'Scoring Keys'!$D$6,IF(B29='Scoring Keys'!$B$7,'Scoring Keys'!$D$7,0))))</f>
        <v>0.9</v>
      </c>
      <c r="D29" s="127" t="s">
        <v>1766</v>
      </c>
      <c r="E29" s="57">
        <f>IF(D29='Scoring Keys'!$B$12,'Scoring Keys'!$D$12,IF(D29='Scoring Keys'!$B$13,'Scoring Keys'!$D$13,IF(D29='Scoring Keys'!$B$14,'Scoring Keys'!$D$14,IF(D29='Scoring Keys'!$B$15,'Scoring Keys'!$D$15,IF(D29='Scoring Keys'!$B$16,'Scoring Keys'!$D$16,0)))))</f>
        <v>0</v>
      </c>
      <c r="F29" s="57">
        <f t="shared" si="0"/>
        <v>0</v>
      </c>
      <c r="G29" s="58"/>
      <c r="H29" s="10" t="b">
        <f>OR(AND(C29='Scoring Keys'!$D$4,E29='Scoring Keys'!$D$14),AND(C29='Scoring Keys'!$D$4,E29='Scoring Keys'!$D$16),AND(C29='Scoring Keys'!$D$4,E29='Scoring Keys'!$D$17))</f>
        <v>0</v>
      </c>
      <c r="I29" s="10" t="b">
        <f>NOT(D29='Scoring Keys'!$B$18)</f>
        <v>0</v>
      </c>
      <c r="J29" s="150">
        <f t="shared" si="1"/>
        <v>1</v>
      </c>
      <c r="K29" s="150">
        <f t="shared" si="2"/>
        <v>0</v>
      </c>
    </row>
    <row r="30" spans="1:11" ht="30" customHeight="1">
      <c r="A30" s="14" t="s">
        <v>300</v>
      </c>
      <c r="B30" s="130"/>
      <c r="C30" s="130"/>
      <c r="D30" s="244"/>
      <c r="E30" s="245"/>
      <c r="F30" s="245"/>
      <c r="G30" s="246"/>
    </row>
    <row r="31" spans="1:11" ht="30" customHeight="1">
      <c r="A31" s="11" t="s">
        <v>301</v>
      </c>
      <c r="B31" s="57" t="s">
        <v>1713</v>
      </c>
      <c r="C31" s="57">
        <f>IF(B31='Scoring Keys'!$B$4,'Scoring Keys'!$D$4,IF(B31='Scoring Keys'!$B$5,'Scoring Keys'!$D$5,IF(B31='Scoring Keys'!$B$6,'Scoring Keys'!$D$6,IF(B31='Scoring Keys'!$B$7,'Scoring Keys'!$D$7,0))))</f>
        <v>0.9</v>
      </c>
      <c r="D31" s="127" t="s">
        <v>1766</v>
      </c>
      <c r="E31" s="57">
        <f>IF(D31='Scoring Keys'!$B$12,'Scoring Keys'!$D$12,IF(D31='Scoring Keys'!$B$13,'Scoring Keys'!$D$13,IF(D31='Scoring Keys'!$B$14,'Scoring Keys'!$D$14,IF(D31='Scoring Keys'!$B$15,'Scoring Keys'!$D$15,IF(D31='Scoring Keys'!$B$16,'Scoring Keys'!$D$16,0)))))</f>
        <v>0</v>
      </c>
      <c r="F31" s="57">
        <f t="shared" si="0"/>
        <v>0</v>
      </c>
      <c r="G31" s="58"/>
      <c r="H31" s="10" t="b">
        <f>OR(AND(C31='Scoring Keys'!$D$4,E31='Scoring Keys'!$D$14),AND(C31='Scoring Keys'!$D$4,E31='Scoring Keys'!$D$16),AND(C31='Scoring Keys'!$D$4,E31='Scoring Keys'!$D$17))</f>
        <v>0</v>
      </c>
      <c r="I31" s="10" t="b">
        <f>NOT(D31='Scoring Keys'!$B$18)</f>
        <v>0</v>
      </c>
      <c r="J31" s="150">
        <f t="shared" ref="J31:J34" si="3">IF(I31,0,1)</f>
        <v>1</v>
      </c>
      <c r="K31" s="150">
        <f t="shared" ref="K31:K34" si="4">IF(AND(H31,(I31)),1,0)</f>
        <v>0</v>
      </c>
    </row>
    <row r="32" spans="1:11" ht="30" customHeight="1">
      <c r="A32" s="11" t="s">
        <v>302</v>
      </c>
      <c r="B32" s="57" t="s">
        <v>1713</v>
      </c>
      <c r="C32" s="57">
        <f>IF(B32='Scoring Keys'!$B$4,'Scoring Keys'!$D$4,IF(B32='Scoring Keys'!$B$5,'Scoring Keys'!$D$5,IF(B32='Scoring Keys'!$B$6,'Scoring Keys'!$D$6,IF(B32='Scoring Keys'!$B$7,'Scoring Keys'!$D$7,0))))</f>
        <v>0.9</v>
      </c>
      <c r="D32" s="127" t="s">
        <v>1766</v>
      </c>
      <c r="E32" s="57">
        <f>IF(D32='Scoring Keys'!$B$12,'Scoring Keys'!$D$12,IF(D32='Scoring Keys'!$B$13,'Scoring Keys'!$D$13,IF(D32='Scoring Keys'!$B$14,'Scoring Keys'!$D$14,IF(D32='Scoring Keys'!$B$15,'Scoring Keys'!$D$15,IF(D32='Scoring Keys'!$B$16,'Scoring Keys'!$D$16,0)))))</f>
        <v>0</v>
      </c>
      <c r="F32" s="57">
        <f t="shared" si="0"/>
        <v>0</v>
      </c>
      <c r="G32" s="58"/>
      <c r="H32" s="10" t="b">
        <f>OR(AND(C32='Scoring Keys'!$D$4,E32='Scoring Keys'!$D$14),AND(C32='Scoring Keys'!$D$4,E32='Scoring Keys'!$D$16),AND(C32='Scoring Keys'!$D$4,E32='Scoring Keys'!$D$17))</f>
        <v>0</v>
      </c>
      <c r="I32" s="10" t="b">
        <f>NOT(D32='Scoring Keys'!$B$18)</f>
        <v>0</v>
      </c>
      <c r="J32" s="150">
        <f t="shared" si="3"/>
        <v>1</v>
      </c>
      <c r="K32" s="150">
        <f t="shared" si="4"/>
        <v>0</v>
      </c>
    </row>
    <row r="33" spans="1:11" ht="30" customHeight="1">
      <c r="A33" s="11" t="s">
        <v>303</v>
      </c>
      <c r="B33" s="57" t="s">
        <v>1713</v>
      </c>
      <c r="C33" s="57">
        <f>IF(B33='Scoring Keys'!$B$4,'Scoring Keys'!$D$4,IF(B33='Scoring Keys'!$B$5,'Scoring Keys'!$D$5,IF(B33='Scoring Keys'!$B$6,'Scoring Keys'!$D$6,IF(B33='Scoring Keys'!$B$7,'Scoring Keys'!$D$7,0))))</f>
        <v>0.9</v>
      </c>
      <c r="D33" s="127" t="s">
        <v>1766</v>
      </c>
      <c r="E33" s="57">
        <f>IF(D33='Scoring Keys'!$B$12,'Scoring Keys'!$D$12,IF(D33='Scoring Keys'!$B$13,'Scoring Keys'!$D$13,IF(D33='Scoring Keys'!$B$14,'Scoring Keys'!$D$14,IF(D33='Scoring Keys'!$B$15,'Scoring Keys'!$D$15,IF(D33='Scoring Keys'!$B$16,'Scoring Keys'!$D$16,0)))))</f>
        <v>0</v>
      </c>
      <c r="F33" s="57">
        <f t="shared" si="0"/>
        <v>0</v>
      </c>
      <c r="G33" s="58"/>
      <c r="H33" s="10" t="b">
        <f>OR(AND(C33='Scoring Keys'!$D$4,E33='Scoring Keys'!$D$14),AND(C33='Scoring Keys'!$D$4,E33='Scoring Keys'!$D$16),AND(C33='Scoring Keys'!$D$4,E33='Scoring Keys'!$D$17))</f>
        <v>0</v>
      </c>
      <c r="I33" s="10" t="b">
        <f>NOT(D33='Scoring Keys'!$B$18)</f>
        <v>0</v>
      </c>
      <c r="J33" s="150">
        <f t="shared" si="3"/>
        <v>1</v>
      </c>
      <c r="K33" s="150">
        <f t="shared" si="4"/>
        <v>0</v>
      </c>
    </row>
    <row r="34" spans="1:11" ht="30" customHeight="1">
      <c r="A34" s="11" t="s">
        <v>304</v>
      </c>
      <c r="B34" s="57" t="s">
        <v>1713</v>
      </c>
      <c r="C34" s="57">
        <f>IF(B34='Scoring Keys'!$B$4,'Scoring Keys'!$D$4,IF(B34='Scoring Keys'!$B$5,'Scoring Keys'!$D$5,IF(B34='Scoring Keys'!$B$6,'Scoring Keys'!$D$6,IF(B34='Scoring Keys'!$B$7,'Scoring Keys'!$D$7,0))))</f>
        <v>0.9</v>
      </c>
      <c r="D34" s="127" t="s">
        <v>1766</v>
      </c>
      <c r="E34" s="57">
        <f>IF(D34='Scoring Keys'!$B$12,'Scoring Keys'!$D$12,IF(D34='Scoring Keys'!$B$13,'Scoring Keys'!$D$13,IF(D34='Scoring Keys'!$B$14,'Scoring Keys'!$D$14,IF(D34='Scoring Keys'!$B$15,'Scoring Keys'!$D$15,IF(D34='Scoring Keys'!$B$16,'Scoring Keys'!$D$16,0)))))</f>
        <v>0</v>
      </c>
      <c r="F34" s="57">
        <f t="shared" si="0"/>
        <v>0</v>
      </c>
      <c r="G34" s="58"/>
      <c r="H34" s="10" t="b">
        <f>OR(AND(C34='Scoring Keys'!$D$4,E34='Scoring Keys'!$D$14),AND(C34='Scoring Keys'!$D$4,E34='Scoring Keys'!$D$16),AND(C34='Scoring Keys'!$D$4,E34='Scoring Keys'!$D$17))</f>
        <v>0</v>
      </c>
      <c r="I34" s="10" t="b">
        <f>NOT(D34='Scoring Keys'!$B$18)</f>
        <v>0</v>
      </c>
      <c r="J34" s="150">
        <f t="shared" si="3"/>
        <v>1</v>
      </c>
      <c r="K34" s="150">
        <f t="shared" si="4"/>
        <v>0</v>
      </c>
    </row>
    <row r="35" spans="1:11" s="17" customFormat="1" ht="15" customHeight="1">
      <c r="A35" s="247" t="s">
        <v>1827</v>
      </c>
      <c r="B35" s="248"/>
      <c r="C35" s="48"/>
      <c r="D35" s="244"/>
      <c r="E35" s="245"/>
      <c r="F35" s="245"/>
      <c r="G35" s="246"/>
      <c r="H35" s="10"/>
      <c r="J35" s="150"/>
      <c r="K35" s="149"/>
    </row>
    <row r="36" spans="1:11" ht="30" customHeight="1">
      <c r="A36" s="14" t="s">
        <v>305</v>
      </c>
      <c r="B36" s="57" t="s">
        <v>1713</v>
      </c>
      <c r="C36" s="57">
        <f>IF(B36='Scoring Keys'!$B$4,'Scoring Keys'!$D$4,IF(B36='Scoring Keys'!$B$5,'Scoring Keys'!$D$5,IF(B36='Scoring Keys'!$B$6,'Scoring Keys'!$D$6,IF(B36='Scoring Keys'!$B$7,'Scoring Keys'!$D$7,0))))</f>
        <v>0.9</v>
      </c>
      <c r="D36" s="127" t="s">
        <v>1766</v>
      </c>
      <c r="E36" s="57">
        <f>IF(D36='Scoring Keys'!$B$12,'Scoring Keys'!$D$12,IF(D36='Scoring Keys'!$B$13,'Scoring Keys'!$D$13,IF(D36='Scoring Keys'!$B$14,'Scoring Keys'!$D$14,IF(D36='Scoring Keys'!$B$15,'Scoring Keys'!$D$15,IF(D36='Scoring Keys'!$B$16,'Scoring Keys'!$D$16,0)))))</f>
        <v>0</v>
      </c>
      <c r="F36" s="57">
        <f t="shared" ref="F36:F40" si="5">C36*E36</f>
        <v>0</v>
      </c>
      <c r="G36" s="58"/>
      <c r="H36" s="10" t="b">
        <f>OR(AND(C36='Scoring Keys'!$D$4,E36='Scoring Keys'!$D$14),AND(C36='Scoring Keys'!$D$4,E36='Scoring Keys'!$D$16),AND(C36='Scoring Keys'!$D$4,E36='Scoring Keys'!$D$17))</f>
        <v>0</v>
      </c>
      <c r="I36" s="10" t="b">
        <f>NOT(D36='Scoring Keys'!$B$18)</f>
        <v>0</v>
      </c>
      <c r="J36" s="150">
        <f t="shared" ref="J36:J40" si="6">IF(I36,0,1)</f>
        <v>1</v>
      </c>
      <c r="K36" s="150">
        <f t="shared" ref="K36:K40" si="7">IF(AND(H36,(I36)),1,0)</f>
        <v>0</v>
      </c>
    </row>
    <row r="37" spans="1:11" ht="30" customHeight="1">
      <c r="A37" s="14" t="s">
        <v>306</v>
      </c>
      <c r="B37" s="57" t="s">
        <v>1713</v>
      </c>
      <c r="C37" s="57">
        <f>IF(B37='Scoring Keys'!$B$4,'Scoring Keys'!$D$4,IF(B37='Scoring Keys'!$B$5,'Scoring Keys'!$D$5,IF(B37='Scoring Keys'!$B$6,'Scoring Keys'!$D$6,IF(B37='Scoring Keys'!$B$7,'Scoring Keys'!$D$7,0))))</f>
        <v>0.9</v>
      </c>
      <c r="D37" s="127" t="s">
        <v>1766</v>
      </c>
      <c r="E37" s="57">
        <f>IF(D37='Scoring Keys'!$B$12,'Scoring Keys'!$D$12,IF(D37='Scoring Keys'!$B$13,'Scoring Keys'!$D$13,IF(D37='Scoring Keys'!$B$14,'Scoring Keys'!$D$14,IF(D37='Scoring Keys'!$B$15,'Scoring Keys'!$D$15,IF(D37='Scoring Keys'!$B$16,'Scoring Keys'!$D$16,0)))))</f>
        <v>0</v>
      </c>
      <c r="F37" s="57">
        <f t="shared" si="5"/>
        <v>0</v>
      </c>
      <c r="G37" s="58"/>
      <c r="H37" s="10" t="b">
        <f>OR(AND(C37='Scoring Keys'!$D$4,E37='Scoring Keys'!$D$14),AND(C37='Scoring Keys'!$D$4,E37='Scoring Keys'!$D$16),AND(C37='Scoring Keys'!$D$4,E37='Scoring Keys'!$D$17))</f>
        <v>0</v>
      </c>
      <c r="I37" s="10" t="b">
        <f>NOT(D37='Scoring Keys'!$B$18)</f>
        <v>0</v>
      </c>
      <c r="J37" s="150">
        <f t="shared" si="6"/>
        <v>1</v>
      </c>
      <c r="K37" s="150">
        <f t="shared" si="7"/>
        <v>0</v>
      </c>
    </row>
    <row r="38" spans="1:11" ht="30" customHeight="1">
      <c r="A38" s="14" t="s">
        <v>307</v>
      </c>
      <c r="B38" s="57" t="s">
        <v>1713</v>
      </c>
      <c r="C38" s="57">
        <f>IF(B38='Scoring Keys'!$B$4,'Scoring Keys'!$D$4,IF(B38='Scoring Keys'!$B$5,'Scoring Keys'!$D$5,IF(B38='Scoring Keys'!$B$6,'Scoring Keys'!$D$6,IF(B38='Scoring Keys'!$B$7,'Scoring Keys'!$D$7,0))))</f>
        <v>0.9</v>
      </c>
      <c r="D38" s="127" t="s">
        <v>1766</v>
      </c>
      <c r="E38" s="57">
        <f>IF(D38='Scoring Keys'!$B$12,'Scoring Keys'!$D$12,IF(D38='Scoring Keys'!$B$13,'Scoring Keys'!$D$13,IF(D38='Scoring Keys'!$B$14,'Scoring Keys'!$D$14,IF(D38='Scoring Keys'!$B$15,'Scoring Keys'!$D$15,IF(D38='Scoring Keys'!$B$16,'Scoring Keys'!$D$16,0)))))</f>
        <v>0</v>
      </c>
      <c r="F38" s="57">
        <f t="shared" si="5"/>
        <v>0</v>
      </c>
      <c r="G38" s="58"/>
      <c r="H38" s="10" t="b">
        <f>OR(AND(C38='Scoring Keys'!$D$4,E38='Scoring Keys'!$D$14),AND(C38='Scoring Keys'!$D$4,E38='Scoring Keys'!$D$16),AND(C38='Scoring Keys'!$D$4,E38='Scoring Keys'!$D$17))</f>
        <v>0</v>
      </c>
      <c r="I38" s="10" t="b">
        <f>NOT(D38='Scoring Keys'!$B$18)</f>
        <v>0</v>
      </c>
      <c r="J38" s="150">
        <f t="shared" si="6"/>
        <v>1</v>
      </c>
      <c r="K38" s="150">
        <f t="shared" si="7"/>
        <v>0</v>
      </c>
    </row>
    <row r="39" spans="1:11" ht="30" customHeight="1">
      <c r="A39" s="14" t="s">
        <v>308</v>
      </c>
      <c r="B39" s="57" t="s">
        <v>1713</v>
      </c>
      <c r="C39" s="57">
        <f>IF(B39='Scoring Keys'!$B$4,'Scoring Keys'!$D$4,IF(B39='Scoring Keys'!$B$5,'Scoring Keys'!$D$5,IF(B39='Scoring Keys'!$B$6,'Scoring Keys'!$D$6,IF(B39='Scoring Keys'!$B$7,'Scoring Keys'!$D$7,0))))</f>
        <v>0.9</v>
      </c>
      <c r="D39" s="127" t="s">
        <v>1766</v>
      </c>
      <c r="E39" s="57">
        <f>IF(D39='Scoring Keys'!$B$12,'Scoring Keys'!$D$12,IF(D39='Scoring Keys'!$B$13,'Scoring Keys'!$D$13,IF(D39='Scoring Keys'!$B$14,'Scoring Keys'!$D$14,IF(D39='Scoring Keys'!$B$15,'Scoring Keys'!$D$15,IF(D39='Scoring Keys'!$B$16,'Scoring Keys'!$D$16,0)))))</f>
        <v>0</v>
      </c>
      <c r="F39" s="57">
        <f t="shared" si="5"/>
        <v>0</v>
      </c>
      <c r="G39" s="58"/>
      <c r="H39" s="10" t="b">
        <f>OR(AND(C39='Scoring Keys'!$D$4,E39='Scoring Keys'!$D$14),AND(C39='Scoring Keys'!$D$4,E39='Scoring Keys'!$D$16),AND(C39='Scoring Keys'!$D$4,E39='Scoring Keys'!$D$17))</f>
        <v>0</v>
      </c>
      <c r="I39" s="10" t="b">
        <f>NOT(D39='Scoring Keys'!$B$18)</f>
        <v>0</v>
      </c>
      <c r="J39" s="150">
        <f t="shared" si="6"/>
        <v>1</v>
      </c>
      <c r="K39" s="150">
        <f t="shared" si="7"/>
        <v>0</v>
      </c>
    </row>
    <row r="40" spans="1:11" ht="30" customHeight="1">
      <c r="A40" s="14" t="s">
        <v>309</v>
      </c>
      <c r="B40" s="57" t="s">
        <v>1713</v>
      </c>
      <c r="C40" s="57">
        <f>IF(B40='Scoring Keys'!$B$4,'Scoring Keys'!$D$4,IF(B40='Scoring Keys'!$B$5,'Scoring Keys'!$D$5,IF(B40='Scoring Keys'!$B$6,'Scoring Keys'!$D$6,IF(B40='Scoring Keys'!$B$7,'Scoring Keys'!$D$7,0))))</f>
        <v>0.9</v>
      </c>
      <c r="D40" s="127" t="s">
        <v>1766</v>
      </c>
      <c r="E40" s="57">
        <f>IF(D40='Scoring Keys'!$B$12,'Scoring Keys'!$D$12,IF(D40='Scoring Keys'!$B$13,'Scoring Keys'!$D$13,IF(D40='Scoring Keys'!$B$14,'Scoring Keys'!$D$14,IF(D40='Scoring Keys'!$B$15,'Scoring Keys'!$D$15,IF(D40='Scoring Keys'!$B$16,'Scoring Keys'!$D$16,0)))))</f>
        <v>0</v>
      </c>
      <c r="F40" s="57">
        <f t="shared" si="5"/>
        <v>0</v>
      </c>
      <c r="G40" s="58"/>
      <c r="H40" s="10" t="b">
        <f>OR(AND(C40='Scoring Keys'!$D$4,E40='Scoring Keys'!$D$14),AND(C40='Scoring Keys'!$D$4,E40='Scoring Keys'!$D$16),AND(C40='Scoring Keys'!$D$4,E40='Scoring Keys'!$D$17))</f>
        <v>0</v>
      </c>
      <c r="I40" s="10" t="b">
        <f>NOT(D40='Scoring Keys'!$B$18)</f>
        <v>0</v>
      </c>
      <c r="J40" s="150">
        <f t="shared" si="6"/>
        <v>1</v>
      </c>
      <c r="K40" s="150">
        <f t="shared" si="7"/>
        <v>0</v>
      </c>
    </row>
    <row r="41" spans="1:11" s="17" customFormat="1" ht="15" customHeight="1">
      <c r="A41" s="247" t="s">
        <v>1829</v>
      </c>
      <c r="B41" s="248"/>
      <c r="C41" s="48"/>
      <c r="D41" s="244"/>
      <c r="E41" s="245"/>
      <c r="F41" s="245"/>
      <c r="G41" s="246"/>
      <c r="H41" s="10"/>
      <c r="J41" s="150"/>
      <c r="K41" s="149"/>
    </row>
    <row r="42" spans="1:11" ht="30" customHeight="1">
      <c r="A42" s="14" t="s">
        <v>432</v>
      </c>
      <c r="B42" s="57" t="s">
        <v>1713</v>
      </c>
      <c r="C42" s="57">
        <f>IF(B42='Scoring Keys'!$B$4,'Scoring Keys'!$D$4,IF(B42='Scoring Keys'!$B$5,'Scoring Keys'!$D$5,IF(B42='Scoring Keys'!$B$6,'Scoring Keys'!$D$6,IF(B42='Scoring Keys'!$B$7,'Scoring Keys'!$D$7,0))))</f>
        <v>0.9</v>
      </c>
      <c r="D42" s="127" t="s">
        <v>1766</v>
      </c>
      <c r="E42" s="57">
        <f>IF(D42='Scoring Keys'!$B$12,'Scoring Keys'!$D$12,IF(D42='Scoring Keys'!$B$13,'Scoring Keys'!$D$13,IF(D42='Scoring Keys'!$B$14,'Scoring Keys'!$D$14,IF(D42='Scoring Keys'!$B$15,'Scoring Keys'!$D$15,IF(D42='Scoring Keys'!$B$16,'Scoring Keys'!$D$16,0)))))</f>
        <v>0</v>
      </c>
      <c r="F42" s="57">
        <f t="shared" ref="F42:F44" si="8">C42*E42</f>
        <v>0</v>
      </c>
      <c r="G42" s="58"/>
      <c r="H42" s="10" t="b">
        <f>OR(AND(C42='Scoring Keys'!$D$4,E42='Scoring Keys'!$D$14),AND(C42='Scoring Keys'!$D$4,E42='Scoring Keys'!$D$16),AND(C42='Scoring Keys'!$D$4,E42='Scoring Keys'!$D$17))</f>
        <v>0</v>
      </c>
      <c r="I42" s="10" t="b">
        <f>NOT(D42='Scoring Keys'!$B$18)</f>
        <v>0</v>
      </c>
      <c r="J42" s="150">
        <f t="shared" ref="J42:J44" si="9">IF(I42,0,1)</f>
        <v>1</v>
      </c>
      <c r="K42" s="150">
        <f t="shared" ref="K42:K44" si="10">IF(AND(H42,(I42)),1,0)</f>
        <v>0</v>
      </c>
    </row>
    <row r="43" spans="1:11" ht="30" customHeight="1">
      <c r="A43" s="14" t="s">
        <v>310</v>
      </c>
      <c r="B43" s="57" t="s">
        <v>1713</v>
      </c>
      <c r="C43" s="57">
        <f>IF(B43='Scoring Keys'!$B$4,'Scoring Keys'!$D$4,IF(B43='Scoring Keys'!$B$5,'Scoring Keys'!$D$5,IF(B43='Scoring Keys'!$B$6,'Scoring Keys'!$D$6,IF(B43='Scoring Keys'!$B$7,'Scoring Keys'!$D$7,0))))</f>
        <v>0.9</v>
      </c>
      <c r="D43" s="127" t="s">
        <v>1766</v>
      </c>
      <c r="E43" s="57">
        <f>IF(D43='Scoring Keys'!$B$12,'Scoring Keys'!$D$12,IF(D43='Scoring Keys'!$B$13,'Scoring Keys'!$D$13,IF(D43='Scoring Keys'!$B$14,'Scoring Keys'!$D$14,IF(D43='Scoring Keys'!$B$15,'Scoring Keys'!$D$15,IF(D43='Scoring Keys'!$B$16,'Scoring Keys'!$D$16,0)))))</f>
        <v>0</v>
      </c>
      <c r="F43" s="57">
        <f t="shared" si="8"/>
        <v>0</v>
      </c>
      <c r="G43" s="58"/>
      <c r="H43" s="10" t="b">
        <f>OR(AND(C43='Scoring Keys'!$D$4,E43='Scoring Keys'!$D$14),AND(C43='Scoring Keys'!$D$4,E43='Scoring Keys'!$D$16),AND(C43='Scoring Keys'!$D$4,E43='Scoring Keys'!$D$17))</f>
        <v>0</v>
      </c>
      <c r="I43" s="10" t="b">
        <f>NOT(D43='Scoring Keys'!$B$18)</f>
        <v>0</v>
      </c>
      <c r="J43" s="150">
        <f t="shared" si="9"/>
        <v>1</v>
      </c>
      <c r="K43" s="150">
        <f t="shared" si="10"/>
        <v>0</v>
      </c>
    </row>
    <row r="44" spans="1:11" ht="30" customHeight="1">
      <c r="A44" s="14" t="s">
        <v>311</v>
      </c>
      <c r="B44" s="57" t="s">
        <v>1713</v>
      </c>
      <c r="C44" s="57">
        <f>IF(B44='Scoring Keys'!$B$4,'Scoring Keys'!$D$4,IF(B44='Scoring Keys'!$B$5,'Scoring Keys'!$D$5,IF(B44='Scoring Keys'!$B$6,'Scoring Keys'!$D$6,IF(B44='Scoring Keys'!$B$7,'Scoring Keys'!$D$7,0))))</f>
        <v>0.9</v>
      </c>
      <c r="D44" s="127" t="s">
        <v>1766</v>
      </c>
      <c r="E44" s="57">
        <f>IF(D44='Scoring Keys'!$B$12,'Scoring Keys'!$D$12,IF(D44='Scoring Keys'!$B$13,'Scoring Keys'!$D$13,IF(D44='Scoring Keys'!$B$14,'Scoring Keys'!$D$14,IF(D44='Scoring Keys'!$B$15,'Scoring Keys'!$D$15,IF(D44='Scoring Keys'!$B$16,'Scoring Keys'!$D$16,0)))))</f>
        <v>0</v>
      </c>
      <c r="F44" s="57">
        <f t="shared" si="8"/>
        <v>0</v>
      </c>
      <c r="G44" s="58"/>
      <c r="H44" s="10" t="b">
        <f>OR(AND(C44='Scoring Keys'!$D$4,E44='Scoring Keys'!$D$14),AND(C44='Scoring Keys'!$D$4,E44='Scoring Keys'!$D$16),AND(C44='Scoring Keys'!$D$4,E44='Scoring Keys'!$D$17))</f>
        <v>0</v>
      </c>
      <c r="I44" s="10" t="b">
        <f>NOT(D44='Scoring Keys'!$B$18)</f>
        <v>0</v>
      </c>
      <c r="J44" s="150">
        <f t="shared" si="9"/>
        <v>1</v>
      </c>
      <c r="K44" s="150">
        <f t="shared" si="10"/>
        <v>0</v>
      </c>
    </row>
    <row r="45" spans="1:11" s="17" customFormat="1" ht="15" customHeight="1">
      <c r="A45" s="247" t="s">
        <v>1830</v>
      </c>
      <c r="B45" s="248"/>
      <c r="C45" s="48"/>
      <c r="D45" s="244"/>
      <c r="E45" s="245"/>
      <c r="F45" s="245"/>
      <c r="G45" s="246"/>
      <c r="H45" s="10"/>
      <c r="J45" s="150"/>
      <c r="K45" s="149"/>
    </row>
    <row r="46" spans="1:11" ht="44.25" customHeight="1">
      <c r="A46" s="14" t="s">
        <v>312</v>
      </c>
      <c r="B46" s="57" t="s">
        <v>600</v>
      </c>
      <c r="C46" s="57">
        <f>IF(B46='Scoring Keys'!$B$4,'Scoring Keys'!$D$4,IF(B46='Scoring Keys'!$B$5,'Scoring Keys'!$D$5,IF(B46='Scoring Keys'!$B$6,'Scoring Keys'!$D$6,IF(B46='Scoring Keys'!$B$7,'Scoring Keys'!$D$7,0))))</f>
        <v>1</v>
      </c>
      <c r="D46" s="127" t="s">
        <v>1766</v>
      </c>
      <c r="E46" s="57">
        <f>IF(D46='Scoring Keys'!$B$12,'Scoring Keys'!$D$12,IF(D46='Scoring Keys'!$B$13,'Scoring Keys'!$D$13,IF(D46='Scoring Keys'!$B$14,'Scoring Keys'!$D$14,IF(D46='Scoring Keys'!$B$15,'Scoring Keys'!$D$15,IF(D46='Scoring Keys'!$B$16,'Scoring Keys'!$D$16,0)))))</f>
        <v>0</v>
      </c>
      <c r="F46" s="57">
        <f t="shared" ref="F46:F48" si="11">C46*E46</f>
        <v>0</v>
      </c>
      <c r="G46" s="58"/>
      <c r="H46" s="10" t="b">
        <f>OR(AND(C46='Scoring Keys'!$D$4,E46='Scoring Keys'!$D$14),AND(C46='Scoring Keys'!$D$4,E46='Scoring Keys'!$D$16),AND(C46='Scoring Keys'!$D$4,E46='Scoring Keys'!$D$17))</f>
        <v>1</v>
      </c>
      <c r="I46" s="10" t="b">
        <f>NOT(D46='Scoring Keys'!$B$18)</f>
        <v>0</v>
      </c>
      <c r="J46" s="150">
        <f t="shared" ref="J46:J48" si="12">IF(I46,0,1)</f>
        <v>1</v>
      </c>
      <c r="K46" s="150">
        <f t="shared" ref="K46:K48" si="13">IF(AND(H46,(I46)),1,0)</f>
        <v>0</v>
      </c>
    </row>
    <row r="47" spans="1:11" ht="30" customHeight="1">
      <c r="A47" s="14" t="s">
        <v>313</v>
      </c>
      <c r="B47" s="57" t="s">
        <v>600</v>
      </c>
      <c r="C47" s="57">
        <f>IF(B47='Scoring Keys'!$B$4,'Scoring Keys'!$D$4,IF(B47='Scoring Keys'!$B$5,'Scoring Keys'!$D$5,IF(B47='Scoring Keys'!$B$6,'Scoring Keys'!$D$6,IF(B47='Scoring Keys'!$B$7,'Scoring Keys'!$D$7,0))))</f>
        <v>1</v>
      </c>
      <c r="D47" s="127" t="s">
        <v>1766</v>
      </c>
      <c r="E47" s="57">
        <f>IF(D47='Scoring Keys'!$B$12,'Scoring Keys'!$D$12,IF(D47='Scoring Keys'!$B$13,'Scoring Keys'!$D$13,IF(D47='Scoring Keys'!$B$14,'Scoring Keys'!$D$14,IF(D47='Scoring Keys'!$B$15,'Scoring Keys'!$D$15,IF(D47='Scoring Keys'!$B$16,'Scoring Keys'!$D$16,0)))))</f>
        <v>0</v>
      </c>
      <c r="F47" s="57">
        <f t="shared" si="11"/>
        <v>0</v>
      </c>
      <c r="G47" s="58"/>
      <c r="H47" s="10" t="b">
        <f>OR(AND(C47='Scoring Keys'!$D$4,E47='Scoring Keys'!$D$14),AND(C47='Scoring Keys'!$D$4,E47='Scoring Keys'!$D$16),AND(C47='Scoring Keys'!$D$4,E47='Scoring Keys'!$D$17))</f>
        <v>1</v>
      </c>
      <c r="I47" s="10" t="b">
        <f>NOT(D47='Scoring Keys'!$B$18)</f>
        <v>0</v>
      </c>
      <c r="J47" s="150">
        <f t="shared" si="12"/>
        <v>1</v>
      </c>
      <c r="K47" s="150">
        <f t="shared" si="13"/>
        <v>0</v>
      </c>
    </row>
    <row r="48" spans="1:11" ht="30" customHeight="1">
      <c r="A48" s="14" t="s">
        <v>314</v>
      </c>
      <c r="B48" s="57" t="s">
        <v>600</v>
      </c>
      <c r="C48" s="57">
        <f>IF(B48='Scoring Keys'!$B$4,'Scoring Keys'!$D$4,IF(B48='Scoring Keys'!$B$5,'Scoring Keys'!$D$5,IF(B48='Scoring Keys'!$B$6,'Scoring Keys'!$D$6,IF(B48='Scoring Keys'!$B$7,'Scoring Keys'!$D$7,0))))</f>
        <v>1</v>
      </c>
      <c r="D48" s="127" t="s">
        <v>1766</v>
      </c>
      <c r="E48" s="57">
        <f>IF(D48='Scoring Keys'!$B$12,'Scoring Keys'!$D$12,IF(D48='Scoring Keys'!$B$13,'Scoring Keys'!$D$13,IF(D48='Scoring Keys'!$B$14,'Scoring Keys'!$D$14,IF(D48='Scoring Keys'!$B$15,'Scoring Keys'!$D$15,IF(D48='Scoring Keys'!$B$16,'Scoring Keys'!$D$16,0)))))</f>
        <v>0</v>
      </c>
      <c r="F48" s="57">
        <f t="shared" si="11"/>
        <v>0</v>
      </c>
      <c r="G48" s="58"/>
      <c r="H48" s="10" t="b">
        <f>OR(AND(C48='Scoring Keys'!$D$4,E48='Scoring Keys'!$D$14),AND(C48='Scoring Keys'!$D$4,E48='Scoring Keys'!$D$16),AND(C48='Scoring Keys'!$D$4,E48='Scoring Keys'!$D$17))</f>
        <v>1</v>
      </c>
      <c r="I48" s="10" t="b">
        <f>NOT(D48='Scoring Keys'!$B$18)</f>
        <v>0</v>
      </c>
      <c r="J48" s="150">
        <f t="shared" si="12"/>
        <v>1</v>
      </c>
      <c r="K48" s="150">
        <f t="shared" si="13"/>
        <v>0</v>
      </c>
    </row>
    <row r="49" spans="1:11" s="17" customFormat="1" ht="15" customHeight="1">
      <c r="A49" s="247" t="s">
        <v>1831</v>
      </c>
      <c r="B49" s="248"/>
      <c r="C49" s="48"/>
      <c r="D49" s="244"/>
      <c r="E49" s="245"/>
      <c r="F49" s="245"/>
      <c r="G49" s="246"/>
      <c r="H49" s="10"/>
      <c r="J49" s="150"/>
      <c r="K49" s="149"/>
    </row>
    <row r="50" spans="1:11" ht="30" customHeight="1">
      <c r="A50" s="14" t="s">
        <v>455</v>
      </c>
      <c r="B50" s="130"/>
      <c r="C50" s="130"/>
      <c r="D50" s="244"/>
      <c r="E50" s="245"/>
      <c r="F50" s="245"/>
      <c r="G50" s="246"/>
    </row>
    <row r="51" spans="1:11" ht="30" customHeight="1">
      <c r="A51" s="11" t="s">
        <v>56</v>
      </c>
      <c r="B51" s="57" t="s">
        <v>600</v>
      </c>
      <c r="C51" s="57">
        <f>IF(B51='Scoring Keys'!$B$4,'Scoring Keys'!$D$4,IF(B51='Scoring Keys'!$B$5,'Scoring Keys'!$D$5,IF(B51='Scoring Keys'!$B$6,'Scoring Keys'!$D$6,IF(B51='Scoring Keys'!$B$7,'Scoring Keys'!$D$7,0))))</f>
        <v>1</v>
      </c>
      <c r="D51" s="127" t="s">
        <v>1766</v>
      </c>
      <c r="E51" s="57">
        <f>IF(D51='Scoring Keys'!$B$12,'Scoring Keys'!$D$12,IF(D51='Scoring Keys'!$B$13,'Scoring Keys'!$D$13,IF(D51='Scoring Keys'!$B$14,'Scoring Keys'!$D$14,IF(D51='Scoring Keys'!$B$15,'Scoring Keys'!$D$15,IF(D51='Scoring Keys'!$B$16,'Scoring Keys'!$D$16,0)))))</f>
        <v>0</v>
      </c>
      <c r="F51" s="57">
        <f t="shared" ref="F51:F57" si="14">C51*E51</f>
        <v>0</v>
      </c>
      <c r="G51" s="58"/>
      <c r="H51" s="10" t="b">
        <f>OR(AND(C51='Scoring Keys'!$D$4,E51='Scoring Keys'!$D$14),AND(C51='Scoring Keys'!$D$4,E51='Scoring Keys'!$D$16),AND(C51='Scoring Keys'!$D$4,E51='Scoring Keys'!$D$17))</f>
        <v>1</v>
      </c>
      <c r="I51" s="10" t="b">
        <f>NOT(D51='Scoring Keys'!$B$18)</f>
        <v>0</v>
      </c>
      <c r="J51" s="150">
        <f t="shared" ref="J51:J57" si="15">IF(I51,0,1)</f>
        <v>1</v>
      </c>
      <c r="K51" s="150">
        <f t="shared" ref="K51:K57" si="16">IF(AND(H51,(I51)),1,0)</f>
        <v>0</v>
      </c>
    </row>
    <row r="52" spans="1:11" ht="30" customHeight="1">
      <c r="A52" s="11" t="s">
        <v>57</v>
      </c>
      <c r="B52" s="57" t="s">
        <v>600</v>
      </c>
      <c r="C52" s="57">
        <f>IF(B52='Scoring Keys'!$B$4,'Scoring Keys'!$D$4,IF(B52='Scoring Keys'!$B$5,'Scoring Keys'!$D$5,IF(B52='Scoring Keys'!$B$6,'Scoring Keys'!$D$6,IF(B52='Scoring Keys'!$B$7,'Scoring Keys'!$D$7,0))))</f>
        <v>1</v>
      </c>
      <c r="D52" s="127" t="s">
        <v>1766</v>
      </c>
      <c r="E52" s="57">
        <f>IF(D52='Scoring Keys'!$B$12,'Scoring Keys'!$D$12,IF(D52='Scoring Keys'!$B$13,'Scoring Keys'!$D$13,IF(D52='Scoring Keys'!$B$14,'Scoring Keys'!$D$14,IF(D52='Scoring Keys'!$B$15,'Scoring Keys'!$D$15,IF(D52='Scoring Keys'!$B$16,'Scoring Keys'!$D$16,0)))))</f>
        <v>0</v>
      </c>
      <c r="F52" s="57">
        <f t="shared" si="14"/>
        <v>0</v>
      </c>
      <c r="G52" s="58"/>
      <c r="H52" s="10" t="b">
        <f>OR(AND(C52='Scoring Keys'!$D$4,E52='Scoring Keys'!$D$14),AND(C52='Scoring Keys'!$D$4,E52='Scoring Keys'!$D$16),AND(C52='Scoring Keys'!$D$4,E52='Scoring Keys'!$D$17))</f>
        <v>1</v>
      </c>
      <c r="I52" s="10" t="b">
        <f>NOT(D52='Scoring Keys'!$B$18)</f>
        <v>0</v>
      </c>
      <c r="J52" s="150">
        <f t="shared" si="15"/>
        <v>1</v>
      </c>
      <c r="K52" s="150">
        <f t="shared" si="16"/>
        <v>0</v>
      </c>
    </row>
    <row r="53" spans="1:11" ht="30" customHeight="1">
      <c r="A53" s="11" t="s">
        <v>58</v>
      </c>
      <c r="B53" s="57" t="s">
        <v>600</v>
      </c>
      <c r="C53" s="57">
        <f>IF(B53='Scoring Keys'!$B$4,'Scoring Keys'!$D$4,IF(B53='Scoring Keys'!$B$5,'Scoring Keys'!$D$5,IF(B53='Scoring Keys'!$B$6,'Scoring Keys'!$D$6,IF(B53='Scoring Keys'!$B$7,'Scoring Keys'!$D$7,0))))</f>
        <v>1</v>
      </c>
      <c r="D53" s="127" t="s">
        <v>1766</v>
      </c>
      <c r="E53" s="57">
        <f>IF(D53='Scoring Keys'!$B$12,'Scoring Keys'!$D$12,IF(D53='Scoring Keys'!$B$13,'Scoring Keys'!$D$13,IF(D53='Scoring Keys'!$B$14,'Scoring Keys'!$D$14,IF(D53='Scoring Keys'!$B$15,'Scoring Keys'!$D$15,IF(D53='Scoring Keys'!$B$16,'Scoring Keys'!$D$16,0)))))</f>
        <v>0</v>
      </c>
      <c r="F53" s="57">
        <f t="shared" si="14"/>
        <v>0</v>
      </c>
      <c r="G53" s="58"/>
      <c r="H53" s="10" t="b">
        <f>OR(AND(C53='Scoring Keys'!$D$4,E53='Scoring Keys'!$D$14),AND(C53='Scoring Keys'!$D$4,E53='Scoring Keys'!$D$16),AND(C53='Scoring Keys'!$D$4,E53='Scoring Keys'!$D$17))</f>
        <v>1</v>
      </c>
      <c r="I53" s="10" t="b">
        <f>NOT(D53='Scoring Keys'!$B$18)</f>
        <v>0</v>
      </c>
      <c r="J53" s="150">
        <f t="shared" si="15"/>
        <v>1</v>
      </c>
      <c r="K53" s="150">
        <f t="shared" si="16"/>
        <v>0</v>
      </c>
    </row>
    <row r="54" spans="1:11" ht="30" customHeight="1">
      <c r="A54" s="11" t="s">
        <v>59</v>
      </c>
      <c r="B54" s="57" t="s">
        <v>600</v>
      </c>
      <c r="C54" s="57">
        <f>IF(B54='Scoring Keys'!$B$4,'Scoring Keys'!$D$4,IF(B54='Scoring Keys'!$B$5,'Scoring Keys'!$D$5,IF(B54='Scoring Keys'!$B$6,'Scoring Keys'!$D$6,IF(B54='Scoring Keys'!$B$7,'Scoring Keys'!$D$7,0))))</f>
        <v>1</v>
      </c>
      <c r="D54" s="127" t="s">
        <v>1766</v>
      </c>
      <c r="E54" s="57">
        <f>IF(D54='Scoring Keys'!$B$12,'Scoring Keys'!$D$12,IF(D54='Scoring Keys'!$B$13,'Scoring Keys'!$D$13,IF(D54='Scoring Keys'!$B$14,'Scoring Keys'!$D$14,IF(D54='Scoring Keys'!$B$15,'Scoring Keys'!$D$15,IF(D54='Scoring Keys'!$B$16,'Scoring Keys'!$D$16,0)))))</f>
        <v>0</v>
      </c>
      <c r="F54" s="57">
        <f t="shared" si="14"/>
        <v>0</v>
      </c>
      <c r="G54" s="58"/>
      <c r="H54" s="10" t="b">
        <f>OR(AND(C54='Scoring Keys'!$D$4,E54='Scoring Keys'!$D$14),AND(C54='Scoring Keys'!$D$4,E54='Scoring Keys'!$D$16),AND(C54='Scoring Keys'!$D$4,E54='Scoring Keys'!$D$17))</f>
        <v>1</v>
      </c>
      <c r="I54" s="10" t="b">
        <f>NOT(D54='Scoring Keys'!$B$18)</f>
        <v>0</v>
      </c>
      <c r="J54" s="150">
        <f t="shared" si="15"/>
        <v>1</v>
      </c>
      <c r="K54" s="150">
        <f t="shared" si="16"/>
        <v>0</v>
      </c>
    </row>
    <row r="55" spans="1:11" ht="30" customHeight="1">
      <c r="A55" s="11" t="s">
        <v>60</v>
      </c>
      <c r="B55" s="57" t="s">
        <v>600</v>
      </c>
      <c r="C55" s="57">
        <f>IF(B55='Scoring Keys'!$B$4,'Scoring Keys'!$D$4,IF(B55='Scoring Keys'!$B$5,'Scoring Keys'!$D$5,IF(B55='Scoring Keys'!$B$6,'Scoring Keys'!$D$6,IF(B55='Scoring Keys'!$B$7,'Scoring Keys'!$D$7,0))))</f>
        <v>1</v>
      </c>
      <c r="D55" s="127" t="s">
        <v>1766</v>
      </c>
      <c r="E55" s="57">
        <f>IF(D55='Scoring Keys'!$B$12,'Scoring Keys'!$D$12,IF(D55='Scoring Keys'!$B$13,'Scoring Keys'!$D$13,IF(D55='Scoring Keys'!$B$14,'Scoring Keys'!$D$14,IF(D55='Scoring Keys'!$B$15,'Scoring Keys'!$D$15,IF(D55='Scoring Keys'!$B$16,'Scoring Keys'!$D$16,0)))))</f>
        <v>0</v>
      </c>
      <c r="F55" s="57">
        <f t="shared" si="14"/>
        <v>0</v>
      </c>
      <c r="G55" s="58"/>
      <c r="H55" s="10" t="b">
        <f>OR(AND(C55='Scoring Keys'!$D$4,E55='Scoring Keys'!$D$14),AND(C55='Scoring Keys'!$D$4,E55='Scoring Keys'!$D$16),AND(C55='Scoring Keys'!$D$4,E55='Scoring Keys'!$D$17))</f>
        <v>1</v>
      </c>
      <c r="I55" s="10" t="b">
        <f>NOT(D55='Scoring Keys'!$B$18)</f>
        <v>0</v>
      </c>
      <c r="J55" s="150">
        <f t="shared" si="15"/>
        <v>1</v>
      </c>
      <c r="K55" s="150">
        <f t="shared" si="16"/>
        <v>0</v>
      </c>
    </row>
    <row r="56" spans="1:11" ht="30" customHeight="1">
      <c r="A56" s="11" t="s">
        <v>61</v>
      </c>
      <c r="B56" s="57" t="s">
        <v>600</v>
      </c>
      <c r="C56" s="57">
        <f>IF(B56='Scoring Keys'!$B$4,'Scoring Keys'!$D$4,IF(B56='Scoring Keys'!$B$5,'Scoring Keys'!$D$5,IF(B56='Scoring Keys'!$B$6,'Scoring Keys'!$D$6,IF(B56='Scoring Keys'!$B$7,'Scoring Keys'!$D$7,0))))</f>
        <v>1</v>
      </c>
      <c r="D56" s="127" t="s">
        <v>1766</v>
      </c>
      <c r="E56" s="57">
        <f>IF(D56='Scoring Keys'!$B$12,'Scoring Keys'!$D$12,IF(D56='Scoring Keys'!$B$13,'Scoring Keys'!$D$13,IF(D56='Scoring Keys'!$B$14,'Scoring Keys'!$D$14,IF(D56='Scoring Keys'!$B$15,'Scoring Keys'!$D$15,IF(D56='Scoring Keys'!$B$16,'Scoring Keys'!$D$16,0)))))</f>
        <v>0</v>
      </c>
      <c r="F56" s="57">
        <f t="shared" si="14"/>
        <v>0</v>
      </c>
      <c r="G56" s="58"/>
      <c r="H56" s="10" t="b">
        <f>OR(AND(C56='Scoring Keys'!$D$4,E56='Scoring Keys'!$D$14),AND(C56='Scoring Keys'!$D$4,E56='Scoring Keys'!$D$16),AND(C56='Scoring Keys'!$D$4,E56='Scoring Keys'!$D$17))</f>
        <v>1</v>
      </c>
      <c r="I56" s="10" t="b">
        <f>NOT(D56='Scoring Keys'!$B$18)</f>
        <v>0</v>
      </c>
      <c r="J56" s="150">
        <f t="shared" si="15"/>
        <v>1</v>
      </c>
      <c r="K56" s="150">
        <f t="shared" si="16"/>
        <v>0</v>
      </c>
    </row>
    <row r="57" spans="1:11" ht="30" customHeight="1">
      <c r="A57" s="11" t="s">
        <v>62</v>
      </c>
      <c r="B57" s="57" t="s">
        <v>600</v>
      </c>
      <c r="C57" s="57">
        <f>IF(B57='Scoring Keys'!$B$4,'Scoring Keys'!$D$4,IF(B57='Scoring Keys'!$B$5,'Scoring Keys'!$D$5,IF(B57='Scoring Keys'!$B$6,'Scoring Keys'!$D$6,IF(B57='Scoring Keys'!$B$7,'Scoring Keys'!$D$7,0))))</f>
        <v>1</v>
      </c>
      <c r="D57" s="127" t="s">
        <v>1766</v>
      </c>
      <c r="E57" s="57">
        <f>IF(D57='Scoring Keys'!$B$12,'Scoring Keys'!$D$12,IF(D57='Scoring Keys'!$B$13,'Scoring Keys'!$D$13,IF(D57='Scoring Keys'!$B$14,'Scoring Keys'!$D$14,IF(D57='Scoring Keys'!$B$15,'Scoring Keys'!$D$15,IF(D57='Scoring Keys'!$B$16,'Scoring Keys'!$D$16,0)))))</f>
        <v>0</v>
      </c>
      <c r="F57" s="57">
        <f t="shared" si="14"/>
        <v>0</v>
      </c>
      <c r="G57" s="58"/>
      <c r="H57" s="10" t="b">
        <f>OR(AND(C57='Scoring Keys'!$D$4,E57='Scoring Keys'!$D$14),AND(C57='Scoring Keys'!$D$4,E57='Scoring Keys'!$D$16),AND(C57='Scoring Keys'!$D$4,E57='Scoring Keys'!$D$17))</f>
        <v>1</v>
      </c>
      <c r="I57" s="10" t="b">
        <f>NOT(D57='Scoring Keys'!$B$18)</f>
        <v>0</v>
      </c>
      <c r="J57" s="150">
        <f t="shared" si="15"/>
        <v>1</v>
      </c>
      <c r="K57" s="150">
        <f t="shared" si="16"/>
        <v>0</v>
      </c>
    </row>
    <row r="58" spans="1:11" s="17" customFormat="1" ht="15" customHeight="1">
      <c r="A58" s="247" t="s">
        <v>1832</v>
      </c>
      <c r="B58" s="248"/>
      <c r="C58" s="48"/>
      <c r="D58" s="244"/>
      <c r="E58" s="245"/>
      <c r="F58" s="245"/>
      <c r="G58" s="246"/>
      <c r="H58" s="10"/>
      <c r="J58" s="150"/>
      <c r="K58" s="149"/>
    </row>
    <row r="59" spans="1:11" s="27" customFormat="1" ht="30" customHeight="1">
      <c r="A59" s="19" t="s">
        <v>63</v>
      </c>
      <c r="B59" s="57" t="s">
        <v>600</v>
      </c>
      <c r="C59" s="57">
        <f>IF(B59='Scoring Keys'!$B$4,'Scoring Keys'!$D$4,IF(B59='Scoring Keys'!$B$5,'Scoring Keys'!$D$5,IF(B59='Scoring Keys'!$B$6,'Scoring Keys'!$D$6,IF(B59='Scoring Keys'!$B$7,'Scoring Keys'!$D$7,0))))</f>
        <v>1</v>
      </c>
      <c r="D59" s="127" t="s">
        <v>1766</v>
      </c>
      <c r="E59" s="57">
        <f>IF(D59='Scoring Keys'!$B$12,'Scoring Keys'!$D$12,IF(D59='Scoring Keys'!$B$13,'Scoring Keys'!$D$13,IF(D59='Scoring Keys'!$B$14,'Scoring Keys'!$D$14,IF(D59='Scoring Keys'!$B$15,'Scoring Keys'!$D$15,IF(D59='Scoring Keys'!$B$16,'Scoring Keys'!$D$16,0)))))</f>
        <v>0</v>
      </c>
      <c r="F59" s="57">
        <f t="shared" ref="F59:F63" si="17">C59*E59</f>
        <v>0</v>
      </c>
      <c r="G59" s="58"/>
      <c r="H59" s="10" t="b">
        <f>OR(AND(C59='Scoring Keys'!$D$4,E59='Scoring Keys'!$D$14),AND(C59='Scoring Keys'!$D$4,E59='Scoring Keys'!$D$16),AND(C59='Scoring Keys'!$D$4,E59='Scoring Keys'!$D$17))</f>
        <v>1</v>
      </c>
      <c r="I59" s="10" t="b">
        <f>NOT(D59='Scoring Keys'!$B$18)</f>
        <v>0</v>
      </c>
      <c r="J59" s="150">
        <f t="shared" ref="J59:J63" si="18">IF(I59,0,1)</f>
        <v>1</v>
      </c>
      <c r="K59" s="150">
        <f t="shared" ref="K59:K63" si="19">IF(AND(H59,(I59)),1,0)</f>
        <v>0</v>
      </c>
    </row>
    <row r="60" spans="1:11" s="27" customFormat="1" ht="30" customHeight="1">
      <c r="A60" s="26" t="s">
        <v>1758</v>
      </c>
      <c r="B60" s="57" t="s">
        <v>600</v>
      </c>
      <c r="C60" s="57">
        <f>IF(B60='Scoring Keys'!$B$4,'Scoring Keys'!$D$4,IF(B60='Scoring Keys'!$B$5,'Scoring Keys'!$D$5,IF(B60='Scoring Keys'!$B$6,'Scoring Keys'!$D$6,IF(B60='Scoring Keys'!$B$7,'Scoring Keys'!$D$7,0))))</f>
        <v>1</v>
      </c>
      <c r="D60" s="127" t="s">
        <v>1766</v>
      </c>
      <c r="E60" s="57">
        <f>IF(D60='Scoring Keys'!$B$12,'Scoring Keys'!$D$12,IF(D60='Scoring Keys'!$B$13,'Scoring Keys'!$D$13,IF(D60='Scoring Keys'!$B$14,'Scoring Keys'!$D$14,IF(D60='Scoring Keys'!$B$15,'Scoring Keys'!$D$15,IF(D60='Scoring Keys'!$B$16,'Scoring Keys'!$D$16,0)))))</f>
        <v>0</v>
      </c>
      <c r="F60" s="57">
        <f t="shared" si="17"/>
        <v>0</v>
      </c>
      <c r="G60" s="58"/>
      <c r="H60" s="10" t="b">
        <f>OR(AND(C60='Scoring Keys'!$D$4,E60='Scoring Keys'!$D$14),AND(C60='Scoring Keys'!$D$4,E60='Scoring Keys'!$D$16),AND(C60='Scoring Keys'!$D$4,E60='Scoring Keys'!$D$17))</f>
        <v>1</v>
      </c>
      <c r="I60" s="10" t="b">
        <f>NOT(D60='Scoring Keys'!$B$18)</f>
        <v>0</v>
      </c>
      <c r="J60" s="150">
        <f t="shared" si="18"/>
        <v>1</v>
      </c>
      <c r="K60" s="150">
        <f t="shared" si="19"/>
        <v>0</v>
      </c>
    </row>
    <row r="61" spans="1:11" s="27" customFormat="1" ht="30" customHeight="1">
      <c r="A61" s="19" t="s">
        <v>64</v>
      </c>
      <c r="B61" s="57" t="s">
        <v>600</v>
      </c>
      <c r="C61" s="57">
        <f>IF(B61='Scoring Keys'!$B$4,'Scoring Keys'!$D$4,IF(B61='Scoring Keys'!$B$5,'Scoring Keys'!$D$5,IF(B61='Scoring Keys'!$B$6,'Scoring Keys'!$D$6,IF(B61='Scoring Keys'!$B$7,'Scoring Keys'!$D$7,0))))</f>
        <v>1</v>
      </c>
      <c r="D61" s="127" t="s">
        <v>1766</v>
      </c>
      <c r="E61" s="57">
        <f>IF(D61='Scoring Keys'!$B$12,'Scoring Keys'!$D$12,IF(D61='Scoring Keys'!$B$13,'Scoring Keys'!$D$13,IF(D61='Scoring Keys'!$B$14,'Scoring Keys'!$D$14,IF(D61='Scoring Keys'!$B$15,'Scoring Keys'!$D$15,IF(D61='Scoring Keys'!$B$16,'Scoring Keys'!$D$16,0)))))</f>
        <v>0</v>
      </c>
      <c r="F61" s="57">
        <f t="shared" si="17"/>
        <v>0</v>
      </c>
      <c r="G61" s="58"/>
      <c r="H61" s="10" t="b">
        <f>OR(AND(C61='Scoring Keys'!$D$4,E61='Scoring Keys'!$D$14),AND(C61='Scoring Keys'!$D$4,E61='Scoring Keys'!$D$16),AND(C61='Scoring Keys'!$D$4,E61='Scoring Keys'!$D$17))</f>
        <v>1</v>
      </c>
      <c r="I61" s="10" t="b">
        <f>NOT(D61='Scoring Keys'!$B$18)</f>
        <v>0</v>
      </c>
      <c r="J61" s="150">
        <f t="shared" si="18"/>
        <v>1</v>
      </c>
      <c r="K61" s="150">
        <f t="shared" si="19"/>
        <v>0</v>
      </c>
    </row>
    <row r="62" spans="1:11" s="27" customFormat="1" ht="30" customHeight="1">
      <c r="A62" s="19" t="s">
        <v>65</v>
      </c>
      <c r="B62" s="57" t="s">
        <v>1713</v>
      </c>
      <c r="C62" s="57">
        <f>IF(B62='Scoring Keys'!$B$4,'Scoring Keys'!$D$4,IF(B62='Scoring Keys'!$B$5,'Scoring Keys'!$D$5,IF(B62='Scoring Keys'!$B$6,'Scoring Keys'!$D$6,IF(B62='Scoring Keys'!$B$7,'Scoring Keys'!$D$7,0))))</f>
        <v>0.9</v>
      </c>
      <c r="D62" s="127" t="s">
        <v>1766</v>
      </c>
      <c r="E62" s="57">
        <f>IF(D62='Scoring Keys'!$B$12,'Scoring Keys'!$D$12,IF(D62='Scoring Keys'!$B$13,'Scoring Keys'!$D$13,IF(D62='Scoring Keys'!$B$14,'Scoring Keys'!$D$14,IF(D62='Scoring Keys'!$B$15,'Scoring Keys'!$D$15,IF(D62='Scoring Keys'!$B$16,'Scoring Keys'!$D$16,0)))))</f>
        <v>0</v>
      </c>
      <c r="F62" s="57">
        <f t="shared" si="17"/>
        <v>0</v>
      </c>
      <c r="G62" s="58"/>
      <c r="H62" s="10" t="b">
        <f>OR(AND(C62='Scoring Keys'!$D$4,E62='Scoring Keys'!$D$14),AND(C62='Scoring Keys'!$D$4,E62='Scoring Keys'!$D$16),AND(C62='Scoring Keys'!$D$4,E62='Scoring Keys'!$D$17))</f>
        <v>0</v>
      </c>
      <c r="I62" s="10" t="b">
        <f>NOT(D62='Scoring Keys'!$B$18)</f>
        <v>0</v>
      </c>
      <c r="J62" s="150">
        <f t="shared" si="18"/>
        <v>1</v>
      </c>
      <c r="K62" s="150">
        <f t="shared" si="19"/>
        <v>0</v>
      </c>
    </row>
    <row r="63" spans="1:11" s="27" customFormat="1" ht="30" customHeight="1">
      <c r="A63" s="19" t="s">
        <v>66</v>
      </c>
      <c r="B63" s="57" t="s">
        <v>1713</v>
      </c>
      <c r="C63" s="57">
        <f>IF(B63='Scoring Keys'!$B$4,'Scoring Keys'!$D$4,IF(B63='Scoring Keys'!$B$5,'Scoring Keys'!$D$5,IF(B63='Scoring Keys'!$B$6,'Scoring Keys'!$D$6,IF(B63='Scoring Keys'!$B$7,'Scoring Keys'!$D$7,0))))</f>
        <v>0.9</v>
      </c>
      <c r="D63" s="127" t="s">
        <v>1766</v>
      </c>
      <c r="E63" s="57">
        <f>IF(D63='Scoring Keys'!$B$12,'Scoring Keys'!$D$12,IF(D63='Scoring Keys'!$B$13,'Scoring Keys'!$D$13,IF(D63='Scoring Keys'!$B$14,'Scoring Keys'!$D$14,IF(D63='Scoring Keys'!$B$15,'Scoring Keys'!$D$15,IF(D63='Scoring Keys'!$B$16,'Scoring Keys'!$D$16,0)))))</f>
        <v>0</v>
      </c>
      <c r="F63" s="57">
        <f t="shared" si="17"/>
        <v>0</v>
      </c>
      <c r="G63" s="58"/>
      <c r="H63" s="10" t="b">
        <f>OR(AND(C63='Scoring Keys'!$D$4,E63='Scoring Keys'!$D$14),AND(C63='Scoring Keys'!$D$4,E63='Scoring Keys'!$D$16),AND(C63='Scoring Keys'!$D$4,E63='Scoring Keys'!$D$17))</f>
        <v>0</v>
      </c>
      <c r="I63" s="10" t="b">
        <f>NOT(D63='Scoring Keys'!$B$18)</f>
        <v>0</v>
      </c>
      <c r="J63" s="150">
        <f t="shared" si="18"/>
        <v>1</v>
      </c>
      <c r="K63" s="150">
        <f t="shared" si="19"/>
        <v>0</v>
      </c>
    </row>
    <row r="64" spans="1:11" s="17" customFormat="1" ht="15.75">
      <c r="A64" s="247" t="s">
        <v>1833</v>
      </c>
      <c r="B64" s="248"/>
      <c r="C64" s="48"/>
      <c r="D64" s="244"/>
      <c r="E64" s="245"/>
      <c r="F64" s="245"/>
      <c r="G64" s="246"/>
      <c r="H64" s="10"/>
      <c r="J64" s="150"/>
      <c r="K64" s="149"/>
    </row>
    <row r="65" spans="1:11" ht="30" customHeight="1">
      <c r="A65" s="14" t="s">
        <v>67</v>
      </c>
      <c r="B65" s="57" t="s">
        <v>600</v>
      </c>
      <c r="C65" s="57">
        <f>IF(B65='Scoring Keys'!$B$4,'Scoring Keys'!$D$4,IF(B65='Scoring Keys'!$B$5,'Scoring Keys'!$D$5,IF(B65='Scoring Keys'!$B$6,'Scoring Keys'!$D$6,IF(B65='Scoring Keys'!$B$7,'Scoring Keys'!$D$7,0))))</f>
        <v>1</v>
      </c>
      <c r="D65" s="127" t="s">
        <v>1766</v>
      </c>
      <c r="E65" s="57">
        <f>IF(D65='Scoring Keys'!$B$12,'Scoring Keys'!$D$12,IF(D65='Scoring Keys'!$B$13,'Scoring Keys'!$D$13,IF(D65='Scoring Keys'!$B$14,'Scoring Keys'!$D$14,IF(D65='Scoring Keys'!$B$15,'Scoring Keys'!$D$15,IF(D65='Scoring Keys'!$B$16,'Scoring Keys'!$D$16,0)))))</f>
        <v>0</v>
      </c>
      <c r="F65" s="57">
        <f t="shared" ref="F65:F76" si="20">C65*E65</f>
        <v>0</v>
      </c>
      <c r="G65" s="58"/>
      <c r="H65" s="10" t="b">
        <f>OR(AND(C65='Scoring Keys'!$D$4,E65='Scoring Keys'!$D$14),AND(C65='Scoring Keys'!$D$4,E65='Scoring Keys'!$D$16),AND(C65='Scoring Keys'!$D$4,E65='Scoring Keys'!$D$17))</f>
        <v>1</v>
      </c>
      <c r="I65" s="10" t="b">
        <f>NOT(D65='Scoring Keys'!$B$18)</f>
        <v>0</v>
      </c>
      <c r="J65" s="150">
        <f>IF(I65,0,1)</f>
        <v>1</v>
      </c>
      <c r="K65" s="150">
        <f>IF(AND(H65,(I65)),1,0)</f>
        <v>0</v>
      </c>
    </row>
    <row r="66" spans="1:11" ht="30" customHeight="1">
      <c r="A66" s="14" t="s">
        <v>68</v>
      </c>
      <c r="B66" s="130"/>
      <c r="C66" s="130"/>
      <c r="D66" s="244"/>
      <c r="E66" s="245"/>
      <c r="F66" s="245"/>
      <c r="G66" s="246"/>
    </row>
    <row r="67" spans="1:11" ht="30" customHeight="1">
      <c r="A67" s="11" t="s">
        <v>69</v>
      </c>
      <c r="B67" s="57" t="s">
        <v>600</v>
      </c>
      <c r="C67" s="57">
        <f>IF(B67='Scoring Keys'!$B$4,'Scoring Keys'!$D$4,IF(B67='Scoring Keys'!$B$5,'Scoring Keys'!$D$5,IF(B67='Scoring Keys'!$B$6,'Scoring Keys'!$D$6,IF(B67='Scoring Keys'!$B$7,'Scoring Keys'!$D$7,0))))</f>
        <v>1</v>
      </c>
      <c r="D67" s="127" t="s">
        <v>1766</v>
      </c>
      <c r="E67" s="57">
        <f>IF(D67='Scoring Keys'!$B$12,'Scoring Keys'!$D$12,IF(D67='Scoring Keys'!$B$13,'Scoring Keys'!$D$13,IF(D67='Scoring Keys'!$B$14,'Scoring Keys'!$D$14,IF(D67='Scoring Keys'!$B$15,'Scoring Keys'!$D$15,IF(D67='Scoring Keys'!$B$16,'Scoring Keys'!$D$16,0)))))</f>
        <v>0</v>
      </c>
      <c r="F67" s="57">
        <f t="shared" si="20"/>
        <v>0</v>
      </c>
      <c r="G67" s="58"/>
      <c r="H67" s="10" t="b">
        <f>OR(AND(C67='Scoring Keys'!$D$4,E67='Scoring Keys'!$D$14),AND(C67='Scoring Keys'!$D$4,E67='Scoring Keys'!$D$16),AND(C67='Scoring Keys'!$D$4,E67='Scoring Keys'!$D$17))</f>
        <v>1</v>
      </c>
      <c r="I67" s="10" t="b">
        <f>NOT(D67='Scoring Keys'!$B$18)</f>
        <v>0</v>
      </c>
      <c r="J67" s="150">
        <f t="shared" ref="J67:J76" si="21">IF(I67,0,1)</f>
        <v>1</v>
      </c>
      <c r="K67" s="150">
        <f t="shared" ref="K67:K76" si="22">IF(AND(H67,(I67)),1,0)</f>
        <v>0</v>
      </c>
    </row>
    <row r="68" spans="1:11" ht="30" customHeight="1">
      <c r="A68" s="11" t="s">
        <v>1718</v>
      </c>
      <c r="B68" s="57" t="s">
        <v>1713</v>
      </c>
      <c r="C68" s="57">
        <f>IF(B68='Scoring Keys'!$B$4,'Scoring Keys'!$D$4,IF(B68='Scoring Keys'!$B$5,'Scoring Keys'!$D$5,IF(B68='Scoring Keys'!$B$6,'Scoring Keys'!$D$6,IF(B68='Scoring Keys'!$B$7,'Scoring Keys'!$D$7,0))))</f>
        <v>0.9</v>
      </c>
      <c r="D68" s="127" t="s">
        <v>1766</v>
      </c>
      <c r="E68" s="57">
        <f>IF(D68='Scoring Keys'!$B$12,'Scoring Keys'!$D$12,IF(D68='Scoring Keys'!$B$13,'Scoring Keys'!$D$13,IF(D68='Scoring Keys'!$B$14,'Scoring Keys'!$D$14,IF(D68='Scoring Keys'!$B$15,'Scoring Keys'!$D$15,IF(D68='Scoring Keys'!$B$16,'Scoring Keys'!$D$16,0)))))</f>
        <v>0</v>
      </c>
      <c r="F68" s="57">
        <f t="shared" si="20"/>
        <v>0</v>
      </c>
      <c r="G68" s="58"/>
      <c r="H68" s="10" t="b">
        <f>OR(AND(C68='Scoring Keys'!$D$4,E68='Scoring Keys'!$D$14),AND(C68='Scoring Keys'!$D$4,E68='Scoring Keys'!$D$16),AND(C68='Scoring Keys'!$D$4,E68='Scoring Keys'!$D$17))</f>
        <v>0</v>
      </c>
      <c r="I68" s="10" t="b">
        <f>NOT(D68='Scoring Keys'!$B$18)</f>
        <v>0</v>
      </c>
      <c r="J68" s="150">
        <f t="shared" si="21"/>
        <v>1</v>
      </c>
      <c r="K68" s="150">
        <f t="shared" si="22"/>
        <v>0</v>
      </c>
    </row>
    <row r="69" spans="1:11" ht="30" customHeight="1">
      <c r="A69" s="11" t="s">
        <v>70</v>
      </c>
      <c r="B69" s="57" t="s">
        <v>1713</v>
      </c>
      <c r="C69" s="57">
        <f>IF(B69='Scoring Keys'!$B$4,'Scoring Keys'!$D$4,IF(B69='Scoring Keys'!$B$5,'Scoring Keys'!$D$5,IF(B69='Scoring Keys'!$B$6,'Scoring Keys'!$D$6,IF(B69='Scoring Keys'!$B$7,'Scoring Keys'!$D$7,0))))</f>
        <v>0.9</v>
      </c>
      <c r="D69" s="127" t="s">
        <v>1766</v>
      </c>
      <c r="E69" s="57">
        <f>IF(D69='Scoring Keys'!$B$12,'Scoring Keys'!$D$12,IF(D69='Scoring Keys'!$B$13,'Scoring Keys'!$D$13,IF(D69='Scoring Keys'!$B$14,'Scoring Keys'!$D$14,IF(D69='Scoring Keys'!$B$15,'Scoring Keys'!$D$15,IF(D69='Scoring Keys'!$B$16,'Scoring Keys'!$D$16,0)))))</f>
        <v>0</v>
      </c>
      <c r="F69" s="57">
        <f t="shared" si="20"/>
        <v>0</v>
      </c>
      <c r="G69" s="58"/>
      <c r="H69" s="10" t="b">
        <f>OR(AND(C69='Scoring Keys'!$D$4,E69='Scoring Keys'!$D$14),AND(C69='Scoring Keys'!$D$4,E69='Scoring Keys'!$D$16),AND(C69='Scoring Keys'!$D$4,E69='Scoring Keys'!$D$17))</f>
        <v>0</v>
      </c>
      <c r="I69" s="10" t="b">
        <f>NOT(D69='Scoring Keys'!$B$18)</f>
        <v>0</v>
      </c>
      <c r="J69" s="150">
        <f t="shared" si="21"/>
        <v>1</v>
      </c>
      <c r="K69" s="150">
        <f t="shared" si="22"/>
        <v>0</v>
      </c>
    </row>
    <row r="70" spans="1:11" ht="40.5" customHeight="1">
      <c r="A70" s="25" t="s">
        <v>1717</v>
      </c>
      <c r="B70" s="57" t="s">
        <v>1713</v>
      </c>
      <c r="C70" s="57">
        <f>IF(B70='Scoring Keys'!$B$4,'Scoring Keys'!$D$4,IF(B70='Scoring Keys'!$B$5,'Scoring Keys'!$D$5,IF(B70='Scoring Keys'!$B$6,'Scoring Keys'!$D$6,IF(B70='Scoring Keys'!$B$7,'Scoring Keys'!$D$7,0))))</f>
        <v>0.9</v>
      </c>
      <c r="D70" s="127" t="s">
        <v>1766</v>
      </c>
      <c r="E70" s="57">
        <f>IF(D70='Scoring Keys'!$B$12,'Scoring Keys'!$D$12,IF(D70='Scoring Keys'!$B$13,'Scoring Keys'!$D$13,IF(D70='Scoring Keys'!$B$14,'Scoring Keys'!$D$14,IF(D70='Scoring Keys'!$B$15,'Scoring Keys'!$D$15,IF(D70='Scoring Keys'!$B$16,'Scoring Keys'!$D$16,0)))))</f>
        <v>0</v>
      </c>
      <c r="F70" s="57">
        <f t="shared" si="20"/>
        <v>0</v>
      </c>
      <c r="G70" s="58"/>
      <c r="H70" s="10" t="b">
        <f>OR(AND(C70='Scoring Keys'!$D$4,E70='Scoring Keys'!$D$14),AND(C70='Scoring Keys'!$D$4,E70='Scoring Keys'!$D$16),AND(C70='Scoring Keys'!$D$4,E70='Scoring Keys'!$D$17))</f>
        <v>0</v>
      </c>
      <c r="I70" s="10" t="b">
        <f>NOT(D70='Scoring Keys'!$B$18)</f>
        <v>0</v>
      </c>
      <c r="J70" s="150">
        <f t="shared" si="21"/>
        <v>1</v>
      </c>
      <c r="K70" s="150">
        <f t="shared" si="22"/>
        <v>0</v>
      </c>
    </row>
    <row r="71" spans="1:11" ht="30" customHeight="1">
      <c r="A71" s="11" t="s">
        <v>71</v>
      </c>
      <c r="B71" s="57" t="s">
        <v>1713</v>
      </c>
      <c r="C71" s="57">
        <f>IF(B71='Scoring Keys'!$B$4,'Scoring Keys'!$D$4,IF(B71='Scoring Keys'!$B$5,'Scoring Keys'!$D$5,IF(B71='Scoring Keys'!$B$6,'Scoring Keys'!$D$6,IF(B71='Scoring Keys'!$B$7,'Scoring Keys'!$D$7,0))))</f>
        <v>0.9</v>
      </c>
      <c r="D71" s="127" t="s">
        <v>1766</v>
      </c>
      <c r="E71" s="57">
        <f>IF(D71='Scoring Keys'!$B$12,'Scoring Keys'!$D$12,IF(D71='Scoring Keys'!$B$13,'Scoring Keys'!$D$13,IF(D71='Scoring Keys'!$B$14,'Scoring Keys'!$D$14,IF(D71='Scoring Keys'!$B$15,'Scoring Keys'!$D$15,IF(D71='Scoring Keys'!$B$16,'Scoring Keys'!$D$16,0)))))</f>
        <v>0</v>
      </c>
      <c r="F71" s="57">
        <f t="shared" si="20"/>
        <v>0</v>
      </c>
      <c r="G71" s="58"/>
      <c r="H71" s="10" t="b">
        <f>OR(AND(C71='Scoring Keys'!$D$4,E71='Scoring Keys'!$D$14),AND(C71='Scoring Keys'!$D$4,E71='Scoring Keys'!$D$16),AND(C71='Scoring Keys'!$D$4,E71='Scoring Keys'!$D$17))</f>
        <v>0</v>
      </c>
      <c r="I71" s="10" t="b">
        <f>NOT(D71='Scoring Keys'!$B$18)</f>
        <v>0</v>
      </c>
      <c r="J71" s="150">
        <f t="shared" si="21"/>
        <v>1</v>
      </c>
      <c r="K71" s="150">
        <f t="shared" si="22"/>
        <v>0</v>
      </c>
    </row>
    <row r="72" spans="1:11" ht="30" customHeight="1">
      <c r="A72" s="25" t="s">
        <v>468</v>
      </c>
      <c r="B72" s="57" t="s">
        <v>1713</v>
      </c>
      <c r="C72" s="57">
        <f>IF(B72='Scoring Keys'!$B$4,'Scoring Keys'!$D$4,IF(B72='Scoring Keys'!$B$5,'Scoring Keys'!$D$5,IF(B72='Scoring Keys'!$B$6,'Scoring Keys'!$D$6,IF(B72='Scoring Keys'!$B$7,'Scoring Keys'!$D$7,0))))</f>
        <v>0.9</v>
      </c>
      <c r="D72" s="127" t="s">
        <v>1766</v>
      </c>
      <c r="E72" s="57">
        <f>IF(D72='Scoring Keys'!$B$12,'Scoring Keys'!$D$12,IF(D72='Scoring Keys'!$B$13,'Scoring Keys'!$D$13,IF(D72='Scoring Keys'!$B$14,'Scoring Keys'!$D$14,IF(D72='Scoring Keys'!$B$15,'Scoring Keys'!$D$15,IF(D72='Scoring Keys'!$B$16,'Scoring Keys'!$D$16,0)))))</f>
        <v>0</v>
      </c>
      <c r="F72" s="57">
        <f t="shared" si="20"/>
        <v>0</v>
      </c>
      <c r="G72" s="58"/>
      <c r="H72" s="10" t="b">
        <f>OR(AND(C72='Scoring Keys'!$D$4,E72='Scoring Keys'!$D$14),AND(C72='Scoring Keys'!$D$4,E72='Scoring Keys'!$D$16),AND(C72='Scoring Keys'!$D$4,E72='Scoring Keys'!$D$17))</f>
        <v>0</v>
      </c>
      <c r="I72" s="10" t="b">
        <f>NOT(D72='Scoring Keys'!$B$18)</f>
        <v>0</v>
      </c>
      <c r="J72" s="150">
        <f t="shared" si="21"/>
        <v>1</v>
      </c>
      <c r="K72" s="150">
        <f t="shared" si="22"/>
        <v>0</v>
      </c>
    </row>
    <row r="73" spans="1:11" ht="51">
      <c r="A73" s="11" t="s">
        <v>1716</v>
      </c>
      <c r="B73" s="57" t="s">
        <v>1713</v>
      </c>
      <c r="C73" s="57">
        <f>IF(B73='Scoring Keys'!$B$4,'Scoring Keys'!$D$4,IF(B73='Scoring Keys'!$B$5,'Scoring Keys'!$D$5,IF(B73='Scoring Keys'!$B$6,'Scoring Keys'!$D$6,IF(B73='Scoring Keys'!$B$7,'Scoring Keys'!$D$7,0))))</f>
        <v>0.9</v>
      </c>
      <c r="D73" s="127" t="s">
        <v>1766</v>
      </c>
      <c r="E73" s="57">
        <f>IF(D73='Scoring Keys'!$B$12,'Scoring Keys'!$D$12,IF(D73='Scoring Keys'!$B$13,'Scoring Keys'!$D$13,IF(D73='Scoring Keys'!$B$14,'Scoring Keys'!$D$14,IF(D73='Scoring Keys'!$B$15,'Scoring Keys'!$D$15,IF(D73='Scoring Keys'!$B$16,'Scoring Keys'!$D$16,0)))))</f>
        <v>0</v>
      </c>
      <c r="F73" s="57">
        <f t="shared" si="20"/>
        <v>0</v>
      </c>
      <c r="G73" s="58"/>
      <c r="H73" s="10" t="b">
        <f>OR(AND(C73='Scoring Keys'!$D$4,E73='Scoring Keys'!$D$14),AND(C73='Scoring Keys'!$D$4,E73='Scoring Keys'!$D$16),AND(C73='Scoring Keys'!$D$4,E73='Scoring Keys'!$D$17))</f>
        <v>0</v>
      </c>
      <c r="I73" s="10" t="b">
        <f>NOT(D73='Scoring Keys'!$B$18)</f>
        <v>0</v>
      </c>
      <c r="J73" s="150">
        <f t="shared" si="21"/>
        <v>1</v>
      </c>
      <c r="K73" s="150">
        <f t="shared" si="22"/>
        <v>0</v>
      </c>
    </row>
    <row r="74" spans="1:11" ht="40.5" customHeight="1">
      <c r="A74" s="25" t="s">
        <v>574</v>
      </c>
      <c r="B74" s="57" t="s">
        <v>1713</v>
      </c>
      <c r="C74" s="57">
        <f>IF(B74='Scoring Keys'!$B$4,'Scoring Keys'!$D$4,IF(B74='Scoring Keys'!$B$5,'Scoring Keys'!$D$5,IF(B74='Scoring Keys'!$B$6,'Scoring Keys'!$D$6,IF(B74='Scoring Keys'!$B$7,'Scoring Keys'!$D$7,0))))</f>
        <v>0.9</v>
      </c>
      <c r="D74" s="127" t="s">
        <v>1766</v>
      </c>
      <c r="E74" s="57">
        <f>IF(D74='Scoring Keys'!$B$12,'Scoring Keys'!$D$12,IF(D74='Scoring Keys'!$B$13,'Scoring Keys'!$D$13,IF(D74='Scoring Keys'!$B$14,'Scoring Keys'!$D$14,IF(D74='Scoring Keys'!$B$15,'Scoring Keys'!$D$15,IF(D74='Scoring Keys'!$B$16,'Scoring Keys'!$D$16,0)))))</f>
        <v>0</v>
      </c>
      <c r="F74" s="57">
        <f t="shared" si="20"/>
        <v>0</v>
      </c>
      <c r="G74" s="58"/>
      <c r="H74" s="10" t="b">
        <f>OR(AND(C74='Scoring Keys'!$D$4,E74='Scoring Keys'!$D$14),AND(C74='Scoring Keys'!$D$4,E74='Scoring Keys'!$D$16),AND(C74='Scoring Keys'!$D$4,E74='Scoring Keys'!$D$17))</f>
        <v>0</v>
      </c>
      <c r="I74" s="10" t="b">
        <f>NOT(D74='Scoring Keys'!$B$18)</f>
        <v>0</v>
      </c>
      <c r="J74" s="150">
        <f t="shared" si="21"/>
        <v>1</v>
      </c>
      <c r="K74" s="150">
        <f t="shared" si="22"/>
        <v>0</v>
      </c>
    </row>
    <row r="75" spans="1:11" ht="30" customHeight="1">
      <c r="A75" s="23" t="s">
        <v>368</v>
      </c>
      <c r="B75" s="57" t="s">
        <v>1713</v>
      </c>
      <c r="C75" s="57">
        <f>IF(B75='Scoring Keys'!$B$4,'Scoring Keys'!$D$4,IF(B75='Scoring Keys'!$B$5,'Scoring Keys'!$D$5,IF(B75='Scoring Keys'!$B$6,'Scoring Keys'!$D$6,IF(B75='Scoring Keys'!$B$7,'Scoring Keys'!$D$7,0))))</f>
        <v>0.9</v>
      </c>
      <c r="D75" s="127" t="s">
        <v>1766</v>
      </c>
      <c r="E75" s="57">
        <f>IF(D75='Scoring Keys'!$B$12,'Scoring Keys'!$D$12,IF(D75='Scoring Keys'!$B$13,'Scoring Keys'!$D$13,IF(D75='Scoring Keys'!$B$14,'Scoring Keys'!$D$14,IF(D75='Scoring Keys'!$B$15,'Scoring Keys'!$D$15,IF(D75='Scoring Keys'!$B$16,'Scoring Keys'!$D$16,0)))))</f>
        <v>0</v>
      </c>
      <c r="F75" s="57">
        <f t="shared" si="20"/>
        <v>0</v>
      </c>
      <c r="G75" s="58"/>
      <c r="H75" s="10" t="b">
        <f>OR(AND(C75='Scoring Keys'!$D$4,E75='Scoring Keys'!$D$14),AND(C75='Scoring Keys'!$D$4,E75='Scoring Keys'!$D$16),AND(C75='Scoring Keys'!$D$4,E75='Scoring Keys'!$D$17))</f>
        <v>0</v>
      </c>
      <c r="I75" s="10" t="b">
        <f>NOT(D75='Scoring Keys'!$B$18)</f>
        <v>0</v>
      </c>
      <c r="J75" s="150">
        <f t="shared" si="21"/>
        <v>1</v>
      </c>
      <c r="K75" s="150">
        <f t="shared" si="22"/>
        <v>0</v>
      </c>
    </row>
    <row r="76" spans="1:11" ht="63.75">
      <c r="A76" s="23" t="s">
        <v>1715</v>
      </c>
      <c r="B76" s="57" t="s">
        <v>1713</v>
      </c>
      <c r="C76" s="57">
        <f>IF(B76='Scoring Keys'!$B$4,'Scoring Keys'!$D$4,IF(B76='Scoring Keys'!$B$5,'Scoring Keys'!$D$5,IF(B76='Scoring Keys'!$B$6,'Scoring Keys'!$D$6,IF(B76='Scoring Keys'!$B$7,'Scoring Keys'!$D$7,0))))</f>
        <v>0.9</v>
      </c>
      <c r="D76" s="127" t="s">
        <v>1766</v>
      </c>
      <c r="E76" s="57">
        <f>IF(D76='Scoring Keys'!$B$12,'Scoring Keys'!$D$12,IF(D76='Scoring Keys'!$B$13,'Scoring Keys'!$D$13,IF(D76='Scoring Keys'!$B$14,'Scoring Keys'!$D$14,IF(D76='Scoring Keys'!$B$15,'Scoring Keys'!$D$15,IF(D76='Scoring Keys'!$B$16,'Scoring Keys'!$D$16,0)))))</f>
        <v>0</v>
      </c>
      <c r="F76" s="57">
        <f t="shared" si="20"/>
        <v>0</v>
      </c>
      <c r="G76" s="58"/>
      <c r="H76" s="10" t="b">
        <f>OR(AND(C76='Scoring Keys'!$D$4,E76='Scoring Keys'!$D$14),AND(C76='Scoring Keys'!$D$4,E76='Scoring Keys'!$D$16),AND(C76='Scoring Keys'!$D$4,E76='Scoring Keys'!$D$17))</f>
        <v>0</v>
      </c>
      <c r="I76" s="10" t="b">
        <f>NOT(D76='Scoring Keys'!$B$18)</f>
        <v>0</v>
      </c>
      <c r="J76" s="150">
        <f t="shared" si="21"/>
        <v>1</v>
      </c>
      <c r="K76" s="150">
        <f t="shared" si="22"/>
        <v>0</v>
      </c>
    </row>
    <row r="77" spans="1:11" s="17" customFormat="1" ht="15" customHeight="1">
      <c r="A77" s="247" t="s">
        <v>367</v>
      </c>
      <c r="B77" s="248"/>
      <c r="C77" s="48"/>
      <c r="D77" s="244"/>
      <c r="E77" s="245"/>
      <c r="F77" s="245"/>
      <c r="G77" s="246"/>
      <c r="H77" s="10"/>
      <c r="J77" s="150"/>
      <c r="K77" s="149"/>
    </row>
    <row r="78" spans="1:11" ht="38.25">
      <c r="A78" s="14" t="s">
        <v>72</v>
      </c>
      <c r="B78" s="57" t="s">
        <v>1711</v>
      </c>
      <c r="C78" s="57">
        <f>IF(B78='Scoring Keys'!$B$4,'Scoring Keys'!$D$4,IF(B78='Scoring Keys'!$B$5,'Scoring Keys'!$D$5,IF(B78='Scoring Keys'!$B$6,'Scoring Keys'!$D$6,IF(B78='Scoring Keys'!$B$7,'Scoring Keys'!$D$7,0))))</f>
        <v>0.65</v>
      </c>
      <c r="D78" s="127" t="s">
        <v>1766</v>
      </c>
      <c r="E78" s="57">
        <f>IF(D78='Scoring Keys'!$B$12,'Scoring Keys'!$D$12,IF(D78='Scoring Keys'!$B$13,'Scoring Keys'!$D$13,IF(D78='Scoring Keys'!$B$14,'Scoring Keys'!$D$14,IF(D78='Scoring Keys'!$B$15,'Scoring Keys'!$D$15,IF(D78='Scoring Keys'!$B$16,'Scoring Keys'!$D$16,0)))))</f>
        <v>0</v>
      </c>
      <c r="F78" s="57">
        <f t="shared" ref="F78:F80" si="23">C78*E78</f>
        <v>0</v>
      </c>
      <c r="G78" s="58"/>
      <c r="H78" s="10" t="b">
        <f>OR(AND(C78='Scoring Keys'!$D$4,E78='Scoring Keys'!$D$14),AND(C78='Scoring Keys'!$D$4,E78='Scoring Keys'!$D$16),AND(C78='Scoring Keys'!$D$4,E78='Scoring Keys'!$D$17))</f>
        <v>0</v>
      </c>
      <c r="I78" s="10" t="b">
        <f>NOT(D78='Scoring Keys'!$B$18)</f>
        <v>0</v>
      </c>
      <c r="J78" s="150">
        <f t="shared" ref="J78:J80" si="24">IF(I78,0,1)</f>
        <v>1</v>
      </c>
      <c r="K78" s="150">
        <f t="shared" ref="K78:K80" si="25">IF(AND(H78,(I78)),1,0)</f>
        <v>0</v>
      </c>
    </row>
    <row r="79" spans="1:11" ht="25.5">
      <c r="A79" s="14" t="s">
        <v>1719</v>
      </c>
      <c r="B79" s="57" t="s">
        <v>1711</v>
      </c>
      <c r="C79" s="57">
        <f>IF(B79='Scoring Keys'!$B$4,'Scoring Keys'!$D$4,IF(B79='Scoring Keys'!$B$5,'Scoring Keys'!$D$5,IF(B79='Scoring Keys'!$B$6,'Scoring Keys'!$D$6,IF(B79='Scoring Keys'!$B$7,'Scoring Keys'!$D$7,0))))</f>
        <v>0.65</v>
      </c>
      <c r="D79" s="127" t="s">
        <v>1766</v>
      </c>
      <c r="E79" s="57">
        <f>IF(D79='Scoring Keys'!$B$12,'Scoring Keys'!$D$12,IF(D79='Scoring Keys'!$B$13,'Scoring Keys'!$D$13,IF(D79='Scoring Keys'!$B$14,'Scoring Keys'!$D$14,IF(D79='Scoring Keys'!$B$15,'Scoring Keys'!$D$15,IF(D79='Scoring Keys'!$B$16,'Scoring Keys'!$D$16,0)))))</f>
        <v>0</v>
      </c>
      <c r="F79" s="57">
        <f t="shared" si="23"/>
        <v>0</v>
      </c>
      <c r="G79" s="58"/>
      <c r="H79" s="10" t="b">
        <f>OR(AND(C79='Scoring Keys'!$D$4,E79='Scoring Keys'!$D$14),AND(C79='Scoring Keys'!$D$4,E79='Scoring Keys'!$D$16),AND(C79='Scoring Keys'!$D$4,E79='Scoring Keys'!$D$17))</f>
        <v>0</v>
      </c>
      <c r="I79" s="10" t="b">
        <f>NOT(D79='Scoring Keys'!$B$18)</f>
        <v>0</v>
      </c>
      <c r="J79" s="150">
        <f t="shared" si="24"/>
        <v>1</v>
      </c>
      <c r="K79" s="150">
        <f t="shared" si="25"/>
        <v>0</v>
      </c>
    </row>
    <row r="80" spans="1:11" ht="38.25">
      <c r="A80" s="14" t="s">
        <v>73</v>
      </c>
      <c r="B80" s="57" t="s">
        <v>1711</v>
      </c>
      <c r="C80" s="57">
        <f>IF(B80='Scoring Keys'!$B$4,'Scoring Keys'!$D$4,IF(B80='Scoring Keys'!$B$5,'Scoring Keys'!$D$5,IF(B80='Scoring Keys'!$B$6,'Scoring Keys'!$D$6,IF(B80='Scoring Keys'!$B$7,'Scoring Keys'!$D$7,0))))</f>
        <v>0.65</v>
      </c>
      <c r="D80" s="127" t="s">
        <v>1766</v>
      </c>
      <c r="E80" s="57">
        <f>IF(D80='Scoring Keys'!$B$12,'Scoring Keys'!$D$12,IF(D80='Scoring Keys'!$B$13,'Scoring Keys'!$D$13,IF(D80='Scoring Keys'!$B$14,'Scoring Keys'!$D$14,IF(D80='Scoring Keys'!$B$15,'Scoring Keys'!$D$15,IF(D80='Scoring Keys'!$B$16,'Scoring Keys'!$D$16,0)))))</f>
        <v>0</v>
      </c>
      <c r="F80" s="57">
        <f t="shared" si="23"/>
        <v>0</v>
      </c>
      <c r="G80" s="58"/>
      <c r="H80" s="10" t="b">
        <f>OR(AND(C80='Scoring Keys'!$D$4,E80='Scoring Keys'!$D$14),AND(C80='Scoring Keys'!$D$4,E80='Scoring Keys'!$D$16),AND(C80='Scoring Keys'!$D$4,E80='Scoring Keys'!$D$17))</f>
        <v>0</v>
      </c>
      <c r="I80" s="10" t="b">
        <f>NOT(D80='Scoring Keys'!$B$18)</f>
        <v>0</v>
      </c>
      <c r="J80" s="150">
        <f t="shared" si="24"/>
        <v>1</v>
      </c>
      <c r="K80" s="150">
        <f t="shared" si="25"/>
        <v>0</v>
      </c>
    </row>
    <row r="81" spans="1:11" s="17" customFormat="1" ht="15" customHeight="1">
      <c r="A81" s="20" t="s">
        <v>1834</v>
      </c>
      <c r="B81" s="90"/>
      <c r="C81" s="20"/>
      <c r="D81" s="244"/>
      <c r="E81" s="245"/>
      <c r="F81" s="245"/>
      <c r="G81" s="246"/>
      <c r="H81" s="10"/>
      <c r="J81" s="150"/>
      <c r="K81" s="149"/>
    </row>
    <row r="82" spans="1:11" ht="38.25">
      <c r="A82" s="14" t="s">
        <v>74</v>
      </c>
      <c r="B82" s="57" t="s">
        <v>1713</v>
      </c>
      <c r="C82" s="57">
        <f>IF(B82='Scoring Keys'!$B$4,'Scoring Keys'!$D$4,IF(B82='Scoring Keys'!$B$5,'Scoring Keys'!$D$5,IF(B82='Scoring Keys'!$B$6,'Scoring Keys'!$D$6,IF(B82='Scoring Keys'!$B$7,'Scoring Keys'!$D$7,0))))</f>
        <v>0.9</v>
      </c>
      <c r="D82" s="127" t="s">
        <v>1766</v>
      </c>
      <c r="E82" s="57">
        <f>IF(D82='Scoring Keys'!$B$12,'Scoring Keys'!$D$12,IF(D82='Scoring Keys'!$B$13,'Scoring Keys'!$D$13,IF(D82='Scoring Keys'!$B$14,'Scoring Keys'!$D$14,IF(D82='Scoring Keys'!$B$15,'Scoring Keys'!$D$15,IF(D82='Scoring Keys'!$B$16,'Scoring Keys'!$D$16,0)))))</f>
        <v>0</v>
      </c>
      <c r="F82" s="57">
        <f t="shared" ref="F82:F85" si="26">C82*E82</f>
        <v>0</v>
      </c>
      <c r="G82" s="58"/>
      <c r="H82" s="10" t="b">
        <f>OR(AND(C82='Scoring Keys'!$D$4,E82='Scoring Keys'!$D$14),AND(C82='Scoring Keys'!$D$4,E82='Scoring Keys'!$D$16),AND(C82='Scoring Keys'!$D$4,E82='Scoring Keys'!$D$17))</f>
        <v>0</v>
      </c>
      <c r="I82" s="10" t="b">
        <f>NOT(D82='Scoring Keys'!$B$18)</f>
        <v>0</v>
      </c>
      <c r="J82" s="150">
        <f t="shared" ref="J82:J85" si="27">IF(I82,0,1)</f>
        <v>1</v>
      </c>
      <c r="K82" s="150">
        <f t="shared" ref="K82:K85" si="28">IF(AND(H82,(I82)),1,0)</f>
        <v>0</v>
      </c>
    </row>
    <row r="83" spans="1:11" ht="30" customHeight="1">
      <c r="A83" s="11" t="s">
        <v>469</v>
      </c>
      <c r="B83" s="57" t="s">
        <v>1713</v>
      </c>
      <c r="C83" s="57">
        <f>IF(B83='Scoring Keys'!$B$4,'Scoring Keys'!$D$4,IF(B83='Scoring Keys'!$B$5,'Scoring Keys'!$D$5,IF(B83='Scoring Keys'!$B$6,'Scoring Keys'!$D$6,IF(B83='Scoring Keys'!$B$7,'Scoring Keys'!$D$7,0))))</f>
        <v>0.9</v>
      </c>
      <c r="D83" s="127" t="s">
        <v>1766</v>
      </c>
      <c r="E83" s="57">
        <f>IF(D83='Scoring Keys'!$B$12,'Scoring Keys'!$D$12,IF(D83='Scoring Keys'!$B$13,'Scoring Keys'!$D$13,IF(D83='Scoring Keys'!$B$14,'Scoring Keys'!$D$14,IF(D83='Scoring Keys'!$B$15,'Scoring Keys'!$D$15,IF(D83='Scoring Keys'!$B$16,'Scoring Keys'!$D$16,0)))))</f>
        <v>0</v>
      </c>
      <c r="F83" s="57">
        <f t="shared" si="26"/>
        <v>0</v>
      </c>
      <c r="G83" s="58"/>
      <c r="H83" s="10" t="b">
        <f>OR(AND(C83='Scoring Keys'!$D$4,E83='Scoring Keys'!$D$14),AND(C83='Scoring Keys'!$D$4,E83='Scoring Keys'!$D$16),AND(C83='Scoring Keys'!$D$4,E83='Scoring Keys'!$D$17))</f>
        <v>0</v>
      </c>
      <c r="I83" s="10" t="b">
        <f>NOT(D83='Scoring Keys'!$B$18)</f>
        <v>0</v>
      </c>
      <c r="J83" s="150">
        <f t="shared" si="27"/>
        <v>1</v>
      </c>
      <c r="K83" s="150">
        <f t="shared" si="28"/>
        <v>0</v>
      </c>
    </row>
    <row r="84" spans="1:11" ht="30" customHeight="1">
      <c r="A84" s="14" t="s">
        <v>75</v>
      </c>
      <c r="B84" s="57" t="s">
        <v>1713</v>
      </c>
      <c r="C84" s="57">
        <f>IF(B84='Scoring Keys'!$B$4,'Scoring Keys'!$D$4,IF(B84='Scoring Keys'!$B$5,'Scoring Keys'!$D$5,IF(B84='Scoring Keys'!$B$6,'Scoring Keys'!$D$6,IF(B84='Scoring Keys'!$B$7,'Scoring Keys'!$D$7,0))))</f>
        <v>0.9</v>
      </c>
      <c r="D84" s="127" t="s">
        <v>1766</v>
      </c>
      <c r="E84" s="57">
        <f>IF(D84='Scoring Keys'!$B$12,'Scoring Keys'!$D$12,IF(D84='Scoring Keys'!$B$13,'Scoring Keys'!$D$13,IF(D84='Scoring Keys'!$B$14,'Scoring Keys'!$D$14,IF(D84='Scoring Keys'!$B$15,'Scoring Keys'!$D$15,IF(D84='Scoring Keys'!$B$16,'Scoring Keys'!$D$16,0)))))</f>
        <v>0</v>
      </c>
      <c r="F84" s="57">
        <f t="shared" si="26"/>
        <v>0</v>
      </c>
      <c r="G84" s="58"/>
      <c r="H84" s="10" t="b">
        <f>OR(AND(C84='Scoring Keys'!$D$4,E84='Scoring Keys'!$D$14),AND(C84='Scoring Keys'!$D$4,E84='Scoring Keys'!$D$16),AND(C84='Scoring Keys'!$D$4,E84='Scoring Keys'!$D$17))</f>
        <v>0</v>
      </c>
      <c r="I84" s="10" t="b">
        <f>NOT(D84='Scoring Keys'!$B$18)</f>
        <v>0</v>
      </c>
      <c r="J84" s="150">
        <f t="shared" si="27"/>
        <v>1</v>
      </c>
      <c r="K84" s="150">
        <f t="shared" si="28"/>
        <v>0</v>
      </c>
    </row>
    <row r="85" spans="1:11" ht="30" customHeight="1">
      <c r="A85" s="11" t="s">
        <v>470</v>
      </c>
      <c r="B85" s="57" t="s">
        <v>1713</v>
      </c>
      <c r="C85" s="57">
        <f>IF(B85='Scoring Keys'!$B$4,'Scoring Keys'!$D$4,IF(B85='Scoring Keys'!$B$5,'Scoring Keys'!$D$5,IF(B85='Scoring Keys'!$B$6,'Scoring Keys'!$D$6,IF(B85='Scoring Keys'!$B$7,'Scoring Keys'!$D$7,0))))</f>
        <v>0.9</v>
      </c>
      <c r="D85" s="127" t="s">
        <v>1766</v>
      </c>
      <c r="E85" s="57">
        <f>IF(D85='Scoring Keys'!$B$12,'Scoring Keys'!$D$12,IF(D85='Scoring Keys'!$B$13,'Scoring Keys'!$D$13,IF(D85='Scoring Keys'!$B$14,'Scoring Keys'!$D$14,IF(D85='Scoring Keys'!$B$15,'Scoring Keys'!$D$15,IF(D85='Scoring Keys'!$B$16,'Scoring Keys'!$D$16,0)))))</f>
        <v>0</v>
      </c>
      <c r="F85" s="57">
        <f t="shared" si="26"/>
        <v>0</v>
      </c>
      <c r="G85" s="58"/>
      <c r="H85" s="10" t="b">
        <f>OR(AND(C85='Scoring Keys'!$D$4,E85='Scoring Keys'!$D$14),AND(C85='Scoring Keys'!$D$4,E85='Scoring Keys'!$D$16),AND(C85='Scoring Keys'!$D$4,E85='Scoring Keys'!$D$17))</f>
        <v>0</v>
      </c>
      <c r="I85" s="10" t="b">
        <f>NOT(D85='Scoring Keys'!$B$18)</f>
        <v>0</v>
      </c>
      <c r="J85" s="150">
        <f t="shared" si="27"/>
        <v>1</v>
      </c>
      <c r="K85" s="150">
        <f t="shared" si="28"/>
        <v>0</v>
      </c>
    </row>
    <row r="86" spans="1:11" s="17" customFormat="1" ht="15" customHeight="1">
      <c r="A86" s="247" t="s">
        <v>1835</v>
      </c>
      <c r="B86" s="248"/>
      <c r="C86" s="48"/>
      <c r="D86" s="244"/>
      <c r="E86" s="245"/>
      <c r="F86" s="245"/>
      <c r="G86" s="246"/>
      <c r="H86" s="10"/>
      <c r="J86" s="150"/>
      <c r="K86" s="149"/>
    </row>
    <row r="87" spans="1:11" ht="51">
      <c r="A87" s="14" t="s">
        <v>1759</v>
      </c>
      <c r="B87" s="57" t="s">
        <v>600</v>
      </c>
      <c r="C87" s="57">
        <f>IF(B87='Scoring Keys'!$B$4,'Scoring Keys'!$D$4,IF(B87='Scoring Keys'!$B$5,'Scoring Keys'!$D$5,IF(B87='Scoring Keys'!$B$6,'Scoring Keys'!$D$6,IF(B87='Scoring Keys'!$B$7,'Scoring Keys'!$D$7,0))))</f>
        <v>1</v>
      </c>
      <c r="D87" s="127" t="s">
        <v>1766</v>
      </c>
      <c r="E87" s="57">
        <f>IF(D87='Scoring Keys'!$B$12,'Scoring Keys'!$D$12,IF(D87='Scoring Keys'!$B$13,'Scoring Keys'!$D$13,IF(D87='Scoring Keys'!$B$14,'Scoring Keys'!$D$14,IF(D87='Scoring Keys'!$B$15,'Scoring Keys'!$D$15,IF(D87='Scoring Keys'!$B$16,'Scoring Keys'!$D$16,0)))))</f>
        <v>0</v>
      </c>
      <c r="F87" s="57">
        <f t="shared" ref="F87" si="29">C87*E87</f>
        <v>0</v>
      </c>
      <c r="G87" s="58"/>
      <c r="H87" s="10" t="b">
        <f>OR(AND(C87='Scoring Keys'!$D$4,E87='Scoring Keys'!$D$14),AND(C87='Scoring Keys'!$D$4,E87='Scoring Keys'!$D$16),AND(C87='Scoring Keys'!$D$4,E87='Scoring Keys'!$D$17))</f>
        <v>1</v>
      </c>
      <c r="I87" s="10" t="b">
        <f>NOT(D87='Scoring Keys'!$B$18)</f>
        <v>0</v>
      </c>
      <c r="J87" s="150">
        <f>IF(I87,0,1)</f>
        <v>1</v>
      </c>
      <c r="K87" s="150">
        <f>IF(AND(H87,(I87)),1,0)</f>
        <v>0</v>
      </c>
    </row>
    <row r="88" spans="1:11" ht="15.75">
      <c r="A88" s="247" t="s">
        <v>1760</v>
      </c>
      <c r="B88" s="248"/>
      <c r="C88" s="48"/>
      <c r="D88" s="244"/>
      <c r="E88" s="245"/>
      <c r="F88" s="245"/>
      <c r="G88" s="246"/>
    </row>
    <row r="89" spans="1:11" ht="25.5">
      <c r="A89" s="14" t="s">
        <v>670</v>
      </c>
      <c r="B89" s="130"/>
      <c r="C89" s="130"/>
      <c r="D89" s="244"/>
      <c r="E89" s="245"/>
      <c r="F89" s="245"/>
      <c r="G89" s="246"/>
    </row>
    <row r="90" spans="1:11" ht="38.25">
      <c r="A90" s="11" t="s">
        <v>671</v>
      </c>
      <c r="B90" s="57" t="s">
        <v>600</v>
      </c>
      <c r="C90" s="57">
        <f>IF(B90='Scoring Keys'!$B$4,'Scoring Keys'!$D$4,IF(B90='Scoring Keys'!$B$5,'Scoring Keys'!$D$5,IF(B90='Scoring Keys'!$B$6,'Scoring Keys'!$D$6,IF(B90='Scoring Keys'!$B$7,'Scoring Keys'!$D$7,0))))</f>
        <v>1</v>
      </c>
      <c r="D90" s="127" t="s">
        <v>1766</v>
      </c>
      <c r="E90" s="57">
        <f>IF(D90='Scoring Keys'!$B$12,'Scoring Keys'!$D$12,IF(D90='Scoring Keys'!$B$13,'Scoring Keys'!$D$13,IF(D90='Scoring Keys'!$B$14,'Scoring Keys'!$D$14,IF(D90='Scoring Keys'!$B$15,'Scoring Keys'!$D$15,IF(D90='Scoring Keys'!$B$16,'Scoring Keys'!$D$16,0)))))</f>
        <v>0</v>
      </c>
      <c r="F90" s="57">
        <f t="shared" ref="F90:F105" si="30">C90*E90</f>
        <v>0</v>
      </c>
      <c r="G90" s="58"/>
      <c r="H90" s="10" t="b">
        <f>OR(AND(C90='Scoring Keys'!$D$4,E90='Scoring Keys'!$D$14),AND(C90='Scoring Keys'!$D$4,E90='Scoring Keys'!$D$16),AND(C90='Scoring Keys'!$D$4,E90='Scoring Keys'!$D$17))</f>
        <v>1</v>
      </c>
      <c r="I90" s="10" t="b">
        <f>NOT(D90='Scoring Keys'!$B$18)</f>
        <v>0</v>
      </c>
      <c r="J90" s="150">
        <f t="shared" ref="J90:J98" si="31">IF(I90,0,1)</f>
        <v>1</v>
      </c>
      <c r="K90" s="150">
        <f t="shared" ref="K90:K98" si="32">IF(AND(H90,(I90)),1,0)</f>
        <v>0</v>
      </c>
    </row>
    <row r="91" spans="1:11" ht="30" customHeight="1">
      <c r="A91" s="11" t="s">
        <v>672</v>
      </c>
      <c r="B91" s="57" t="s">
        <v>600</v>
      </c>
      <c r="C91" s="57">
        <f>IF(B91='Scoring Keys'!$B$4,'Scoring Keys'!$D$4,IF(B91='Scoring Keys'!$B$5,'Scoring Keys'!$D$5,IF(B91='Scoring Keys'!$B$6,'Scoring Keys'!$D$6,IF(B91='Scoring Keys'!$B$7,'Scoring Keys'!$D$7,0))))</f>
        <v>1</v>
      </c>
      <c r="D91" s="127" t="s">
        <v>1766</v>
      </c>
      <c r="E91" s="57">
        <f>IF(D91='Scoring Keys'!$B$12,'Scoring Keys'!$D$12,IF(D91='Scoring Keys'!$B$13,'Scoring Keys'!$D$13,IF(D91='Scoring Keys'!$B$14,'Scoring Keys'!$D$14,IF(D91='Scoring Keys'!$B$15,'Scoring Keys'!$D$15,IF(D91='Scoring Keys'!$B$16,'Scoring Keys'!$D$16,0)))))</f>
        <v>0</v>
      </c>
      <c r="F91" s="57">
        <f t="shared" si="30"/>
        <v>0</v>
      </c>
      <c r="G91" s="58"/>
      <c r="H91" s="10" t="b">
        <f>OR(AND(C91='Scoring Keys'!$D$4,E91='Scoring Keys'!$D$14),AND(C91='Scoring Keys'!$D$4,E91='Scoring Keys'!$D$16),AND(C91='Scoring Keys'!$D$4,E91='Scoring Keys'!$D$17))</f>
        <v>1</v>
      </c>
      <c r="I91" s="10" t="b">
        <f>NOT(D91='Scoring Keys'!$B$18)</f>
        <v>0</v>
      </c>
      <c r="J91" s="150">
        <f t="shared" si="31"/>
        <v>1</v>
      </c>
      <c r="K91" s="150">
        <f t="shared" si="32"/>
        <v>0</v>
      </c>
    </row>
    <row r="92" spans="1:11" ht="30" customHeight="1">
      <c r="A92" s="11" t="s">
        <v>673</v>
      </c>
      <c r="B92" s="57" t="s">
        <v>600</v>
      </c>
      <c r="C92" s="57">
        <f>IF(B92='Scoring Keys'!$B$4,'Scoring Keys'!$D$4,IF(B92='Scoring Keys'!$B$5,'Scoring Keys'!$D$5,IF(B92='Scoring Keys'!$B$6,'Scoring Keys'!$D$6,IF(B92='Scoring Keys'!$B$7,'Scoring Keys'!$D$7,0))))</f>
        <v>1</v>
      </c>
      <c r="D92" s="127" t="s">
        <v>1766</v>
      </c>
      <c r="E92" s="57">
        <f>IF(D92='Scoring Keys'!$B$12,'Scoring Keys'!$D$12,IF(D92='Scoring Keys'!$B$13,'Scoring Keys'!$D$13,IF(D92='Scoring Keys'!$B$14,'Scoring Keys'!$D$14,IF(D92='Scoring Keys'!$B$15,'Scoring Keys'!$D$15,IF(D92='Scoring Keys'!$B$16,'Scoring Keys'!$D$16,0)))))</f>
        <v>0</v>
      </c>
      <c r="F92" s="57">
        <f t="shared" si="30"/>
        <v>0</v>
      </c>
      <c r="G92" s="58"/>
      <c r="H92" s="10" t="b">
        <f>OR(AND(C92='Scoring Keys'!$D$4,E92='Scoring Keys'!$D$14),AND(C92='Scoring Keys'!$D$4,E92='Scoring Keys'!$D$16),AND(C92='Scoring Keys'!$D$4,E92='Scoring Keys'!$D$17))</f>
        <v>1</v>
      </c>
      <c r="I92" s="10" t="b">
        <f>NOT(D92='Scoring Keys'!$B$18)</f>
        <v>0</v>
      </c>
      <c r="J92" s="150">
        <f t="shared" si="31"/>
        <v>1</v>
      </c>
      <c r="K92" s="150">
        <f t="shared" si="32"/>
        <v>0</v>
      </c>
    </row>
    <row r="93" spans="1:11" ht="30" customHeight="1">
      <c r="A93" s="11" t="s">
        <v>674</v>
      </c>
      <c r="B93" s="57" t="s">
        <v>600</v>
      </c>
      <c r="C93" s="57">
        <f>IF(B93='Scoring Keys'!$B$4,'Scoring Keys'!$D$4,IF(B93='Scoring Keys'!$B$5,'Scoring Keys'!$D$5,IF(B93='Scoring Keys'!$B$6,'Scoring Keys'!$D$6,IF(B93='Scoring Keys'!$B$7,'Scoring Keys'!$D$7,0))))</f>
        <v>1</v>
      </c>
      <c r="D93" s="127" t="s">
        <v>1766</v>
      </c>
      <c r="E93" s="57">
        <f>IF(D93='Scoring Keys'!$B$12,'Scoring Keys'!$D$12,IF(D93='Scoring Keys'!$B$13,'Scoring Keys'!$D$13,IF(D93='Scoring Keys'!$B$14,'Scoring Keys'!$D$14,IF(D93='Scoring Keys'!$B$15,'Scoring Keys'!$D$15,IF(D93='Scoring Keys'!$B$16,'Scoring Keys'!$D$16,0)))))</f>
        <v>0</v>
      </c>
      <c r="F93" s="57">
        <f t="shared" si="30"/>
        <v>0</v>
      </c>
      <c r="G93" s="58"/>
      <c r="H93" s="10" t="b">
        <f>OR(AND(C93='Scoring Keys'!$D$4,E93='Scoring Keys'!$D$14),AND(C93='Scoring Keys'!$D$4,E93='Scoring Keys'!$D$16),AND(C93='Scoring Keys'!$D$4,E93='Scoring Keys'!$D$17))</f>
        <v>1</v>
      </c>
      <c r="I93" s="10" t="b">
        <f>NOT(D93='Scoring Keys'!$B$18)</f>
        <v>0</v>
      </c>
      <c r="J93" s="150">
        <f t="shared" si="31"/>
        <v>1</v>
      </c>
      <c r="K93" s="150">
        <f t="shared" si="32"/>
        <v>0</v>
      </c>
    </row>
    <row r="94" spans="1:11" ht="30" customHeight="1">
      <c r="A94" s="11" t="s">
        <v>675</v>
      </c>
      <c r="B94" s="57" t="s">
        <v>600</v>
      </c>
      <c r="C94" s="57">
        <f>IF(B94='Scoring Keys'!$B$4,'Scoring Keys'!$D$4,IF(B94='Scoring Keys'!$B$5,'Scoring Keys'!$D$5,IF(B94='Scoring Keys'!$B$6,'Scoring Keys'!$D$6,IF(B94='Scoring Keys'!$B$7,'Scoring Keys'!$D$7,0))))</f>
        <v>1</v>
      </c>
      <c r="D94" s="127" t="s">
        <v>1766</v>
      </c>
      <c r="E94" s="57">
        <f>IF(D94='Scoring Keys'!$B$12,'Scoring Keys'!$D$12,IF(D94='Scoring Keys'!$B$13,'Scoring Keys'!$D$13,IF(D94='Scoring Keys'!$B$14,'Scoring Keys'!$D$14,IF(D94='Scoring Keys'!$B$15,'Scoring Keys'!$D$15,IF(D94='Scoring Keys'!$B$16,'Scoring Keys'!$D$16,0)))))</f>
        <v>0</v>
      </c>
      <c r="F94" s="57">
        <f t="shared" si="30"/>
        <v>0</v>
      </c>
      <c r="G94" s="58"/>
      <c r="H94" s="10" t="b">
        <f>OR(AND(C94='Scoring Keys'!$D$4,E94='Scoring Keys'!$D$14),AND(C94='Scoring Keys'!$D$4,E94='Scoring Keys'!$D$16),AND(C94='Scoring Keys'!$D$4,E94='Scoring Keys'!$D$17))</f>
        <v>1</v>
      </c>
      <c r="I94" s="10" t="b">
        <f>NOT(D94='Scoring Keys'!$B$18)</f>
        <v>0</v>
      </c>
      <c r="J94" s="150">
        <f t="shared" si="31"/>
        <v>1</v>
      </c>
      <c r="K94" s="150">
        <f t="shared" si="32"/>
        <v>0</v>
      </c>
    </row>
    <row r="95" spans="1:11" ht="30" customHeight="1">
      <c r="A95" s="11" t="s">
        <v>676</v>
      </c>
      <c r="B95" s="57" t="s">
        <v>600</v>
      </c>
      <c r="C95" s="57">
        <f>IF(B95='Scoring Keys'!$B$4,'Scoring Keys'!$D$4,IF(B95='Scoring Keys'!$B$5,'Scoring Keys'!$D$5,IF(B95='Scoring Keys'!$B$6,'Scoring Keys'!$D$6,IF(B95='Scoring Keys'!$B$7,'Scoring Keys'!$D$7,0))))</f>
        <v>1</v>
      </c>
      <c r="D95" s="127" t="s">
        <v>1766</v>
      </c>
      <c r="E95" s="57">
        <f>IF(D95='Scoring Keys'!$B$12,'Scoring Keys'!$D$12,IF(D95='Scoring Keys'!$B$13,'Scoring Keys'!$D$13,IF(D95='Scoring Keys'!$B$14,'Scoring Keys'!$D$14,IF(D95='Scoring Keys'!$B$15,'Scoring Keys'!$D$15,IF(D95='Scoring Keys'!$B$16,'Scoring Keys'!$D$16,0)))))</f>
        <v>0</v>
      </c>
      <c r="F95" s="57">
        <f t="shared" si="30"/>
        <v>0</v>
      </c>
      <c r="G95" s="58"/>
      <c r="H95" s="10" t="b">
        <f>OR(AND(C95='Scoring Keys'!$D$4,E95='Scoring Keys'!$D$14),AND(C95='Scoring Keys'!$D$4,E95='Scoring Keys'!$D$16),AND(C95='Scoring Keys'!$D$4,E95='Scoring Keys'!$D$17))</f>
        <v>1</v>
      </c>
      <c r="I95" s="10" t="b">
        <f>NOT(D95='Scoring Keys'!$B$18)</f>
        <v>0</v>
      </c>
      <c r="J95" s="150">
        <f t="shared" si="31"/>
        <v>1</v>
      </c>
      <c r="K95" s="150">
        <f t="shared" si="32"/>
        <v>0</v>
      </c>
    </row>
    <row r="96" spans="1:11" ht="30" customHeight="1">
      <c r="A96" s="11" t="s">
        <v>677</v>
      </c>
      <c r="B96" s="57" t="s">
        <v>600</v>
      </c>
      <c r="C96" s="57">
        <f>IF(B96='Scoring Keys'!$B$4,'Scoring Keys'!$D$4,IF(B96='Scoring Keys'!$B$5,'Scoring Keys'!$D$5,IF(B96='Scoring Keys'!$B$6,'Scoring Keys'!$D$6,IF(B96='Scoring Keys'!$B$7,'Scoring Keys'!$D$7,0))))</f>
        <v>1</v>
      </c>
      <c r="D96" s="127" t="s">
        <v>1766</v>
      </c>
      <c r="E96" s="57">
        <f>IF(D96='Scoring Keys'!$B$12,'Scoring Keys'!$D$12,IF(D96='Scoring Keys'!$B$13,'Scoring Keys'!$D$13,IF(D96='Scoring Keys'!$B$14,'Scoring Keys'!$D$14,IF(D96='Scoring Keys'!$B$15,'Scoring Keys'!$D$15,IF(D96='Scoring Keys'!$B$16,'Scoring Keys'!$D$16,0)))))</f>
        <v>0</v>
      </c>
      <c r="F96" s="57">
        <f t="shared" si="30"/>
        <v>0</v>
      </c>
      <c r="G96" s="58"/>
      <c r="H96" s="10" t="b">
        <f>OR(AND(C96='Scoring Keys'!$D$4,E96='Scoring Keys'!$D$14),AND(C96='Scoring Keys'!$D$4,E96='Scoring Keys'!$D$16),AND(C96='Scoring Keys'!$D$4,E96='Scoring Keys'!$D$17))</f>
        <v>1</v>
      </c>
      <c r="I96" s="10" t="b">
        <f>NOT(D96='Scoring Keys'!$B$18)</f>
        <v>0</v>
      </c>
      <c r="J96" s="150">
        <f t="shared" si="31"/>
        <v>1</v>
      </c>
      <c r="K96" s="150">
        <f t="shared" si="32"/>
        <v>0</v>
      </c>
    </row>
    <row r="97" spans="1:11" ht="30" customHeight="1">
      <c r="A97" s="11" t="s">
        <v>678</v>
      </c>
      <c r="B97" s="57" t="s">
        <v>600</v>
      </c>
      <c r="C97" s="57">
        <f>IF(B97='Scoring Keys'!$B$4,'Scoring Keys'!$D$4,IF(B97='Scoring Keys'!$B$5,'Scoring Keys'!$D$5,IF(B97='Scoring Keys'!$B$6,'Scoring Keys'!$D$6,IF(B97='Scoring Keys'!$B$7,'Scoring Keys'!$D$7,0))))</f>
        <v>1</v>
      </c>
      <c r="D97" s="127" t="s">
        <v>1766</v>
      </c>
      <c r="E97" s="57">
        <f>IF(D97='Scoring Keys'!$B$12,'Scoring Keys'!$D$12,IF(D97='Scoring Keys'!$B$13,'Scoring Keys'!$D$13,IF(D97='Scoring Keys'!$B$14,'Scoring Keys'!$D$14,IF(D97='Scoring Keys'!$B$15,'Scoring Keys'!$D$15,IF(D97='Scoring Keys'!$B$16,'Scoring Keys'!$D$16,0)))))</f>
        <v>0</v>
      </c>
      <c r="F97" s="57">
        <f t="shared" si="30"/>
        <v>0</v>
      </c>
      <c r="G97" s="58"/>
      <c r="H97" s="10" t="b">
        <f>OR(AND(C97='Scoring Keys'!$D$4,E97='Scoring Keys'!$D$14),AND(C97='Scoring Keys'!$D$4,E97='Scoring Keys'!$D$16),AND(C97='Scoring Keys'!$D$4,E97='Scoring Keys'!$D$17))</f>
        <v>1</v>
      </c>
      <c r="I97" s="10" t="b">
        <f>NOT(D97='Scoring Keys'!$B$18)</f>
        <v>0</v>
      </c>
      <c r="J97" s="150">
        <f t="shared" si="31"/>
        <v>1</v>
      </c>
      <c r="K97" s="150">
        <f t="shared" si="32"/>
        <v>0</v>
      </c>
    </row>
    <row r="98" spans="1:11" ht="30" customHeight="1">
      <c r="A98" s="11" t="s">
        <v>679</v>
      </c>
      <c r="B98" s="57" t="s">
        <v>600</v>
      </c>
      <c r="C98" s="57">
        <f>IF(B98='Scoring Keys'!$B$4,'Scoring Keys'!$D$4,IF(B98='Scoring Keys'!$B$5,'Scoring Keys'!$D$5,IF(B98='Scoring Keys'!$B$6,'Scoring Keys'!$D$6,IF(B98='Scoring Keys'!$B$7,'Scoring Keys'!$D$7,0))))</f>
        <v>1</v>
      </c>
      <c r="D98" s="127" t="s">
        <v>1766</v>
      </c>
      <c r="E98" s="57">
        <f>IF(D98='Scoring Keys'!$B$12,'Scoring Keys'!$D$12,IF(D98='Scoring Keys'!$B$13,'Scoring Keys'!$D$13,IF(D98='Scoring Keys'!$B$14,'Scoring Keys'!$D$14,IF(D98='Scoring Keys'!$B$15,'Scoring Keys'!$D$15,IF(D98='Scoring Keys'!$B$16,'Scoring Keys'!$D$16,0)))))</f>
        <v>0</v>
      </c>
      <c r="F98" s="57">
        <f t="shared" si="30"/>
        <v>0</v>
      </c>
      <c r="G98" s="58"/>
      <c r="H98" s="10" t="b">
        <f>OR(AND(C98='Scoring Keys'!$D$4,E98='Scoring Keys'!$D$14),AND(C98='Scoring Keys'!$D$4,E98='Scoring Keys'!$D$16),AND(C98='Scoring Keys'!$D$4,E98='Scoring Keys'!$D$17))</f>
        <v>1</v>
      </c>
      <c r="I98" s="10" t="b">
        <f>NOT(D98='Scoring Keys'!$B$18)</f>
        <v>0</v>
      </c>
      <c r="J98" s="150">
        <f t="shared" si="31"/>
        <v>1</v>
      </c>
      <c r="K98" s="150">
        <f t="shared" si="32"/>
        <v>0</v>
      </c>
    </row>
    <row r="99" spans="1:11" ht="30" customHeight="1">
      <c r="A99" s="14" t="s">
        <v>683</v>
      </c>
      <c r="B99" s="130"/>
      <c r="C99" s="130"/>
      <c r="D99" s="244"/>
      <c r="E99" s="245"/>
      <c r="F99" s="245"/>
      <c r="G99" s="246"/>
    </row>
    <row r="100" spans="1:11" ht="30" customHeight="1">
      <c r="A100" s="11" t="s">
        <v>680</v>
      </c>
      <c r="B100" s="57" t="s">
        <v>1713</v>
      </c>
      <c r="C100" s="57">
        <f>IF(B100='Scoring Keys'!$B$4,'Scoring Keys'!$D$4,IF(B100='Scoring Keys'!$B$5,'Scoring Keys'!$D$5,IF(B100='Scoring Keys'!$B$6,'Scoring Keys'!$D$6,IF(B100='Scoring Keys'!$B$7,'Scoring Keys'!$D$7,0))))</f>
        <v>0.9</v>
      </c>
      <c r="D100" s="127" t="s">
        <v>1766</v>
      </c>
      <c r="E100" s="57">
        <f>IF(D100='Scoring Keys'!$B$12,'Scoring Keys'!$D$12,IF(D100='Scoring Keys'!$B$13,'Scoring Keys'!$D$13,IF(D100='Scoring Keys'!$B$14,'Scoring Keys'!$D$14,IF(D100='Scoring Keys'!$B$15,'Scoring Keys'!$D$15,IF(D100='Scoring Keys'!$B$16,'Scoring Keys'!$D$16,0)))))</f>
        <v>0</v>
      </c>
      <c r="F100" s="57">
        <f t="shared" si="30"/>
        <v>0</v>
      </c>
      <c r="G100" s="58"/>
      <c r="H100" s="10" t="b">
        <f>OR(AND(C100='Scoring Keys'!$D$4,E100='Scoring Keys'!$D$14),AND(C100='Scoring Keys'!$D$4,E100='Scoring Keys'!$D$16),AND(C100='Scoring Keys'!$D$4,E100='Scoring Keys'!$D$17))</f>
        <v>0</v>
      </c>
      <c r="I100" s="10" t="b">
        <f>NOT(D100='Scoring Keys'!$B$18)</f>
        <v>0</v>
      </c>
      <c r="J100" s="150">
        <f t="shared" ref="J100:J105" si="33">IF(I100,0,1)</f>
        <v>1</v>
      </c>
      <c r="K100" s="150">
        <f t="shared" ref="K100:K105" si="34">IF(AND(H100,(I100)),1,0)</f>
        <v>0</v>
      </c>
    </row>
    <row r="101" spans="1:11" ht="30" customHeight="1">
      <c r="A101" s="11" t="s">
        <v>681</v>
      </c>
      <c r="B101" s="57" t="s">
        <v>1713</v>
      </c>
      <c r="C101" s="57">
        <f>IF(B101='Scoring Keys'!$B$4,'Scoring Keys'!$D$4,IF(B101='Scoring Keys'!$B$5,'Scoring Keys'!$D$5,IF(B101='Scoring Keys'!$B$6,'Scoring Keys'!$D$6,IF(B101='Scoring Keys'!$B$7,'Scoring Keys'!$D$7,0))))</f>
        <v>0.9</v>
      </c>
      <c r="D101" s="127" t="s">
        <v>1766</v>
      </c>
      <c r="E101" s="57">
        <f>IF(D101='Scoring Keys'!$B$12,'Scoring Keys'!$D$12,IF(D101='Scoring Keys'!$B$13,'Scoring Keys'!$D$13,IF(D101='Scoring Keys'!$B$14,'Scoring Keys'!$D$14,IF(D101='Scoring Keys'!$B$15,'Scoring Keys'!$D$15,IF(D101='Scoring Keys'!$B$16,'Scoring Keys'!$D$16,0)))))</f>
        <v>0</v>
      </c>
      <c r="F101" s="57">
        <f t="shared" si="30"/>
        <v>0</v>
      </c>
      <c r="G101" s="58"/>
      <c r="H101" s="10" t="b">
        <f>OR(AND(C101='Scoring Keys'!$D$4,E101='Scoring Keys'!$D$14),AND(C101='Scoring Keys'!$D$4,E101='Scoring Keys'!$D$16),AND(C101='Scoring Keys'!$D$4,E101='Scoring Keys'!$D$17))</f>
        <v>0</v>
      </c>
      <c r="I101" s="10" t="b">
        <f>NOT(D101='Scoring Keys'!$B$18)</f>
        <v>0</v>
      </c>
      <c r="J101" s="150">
        <f t="shared" si="33"/>
        <v>1</v>
      </c>
      <c r="K101" s="150">
        <f t="shared" si="34"/>
        <v>0</v>
      </c>
    </row>
    <row r="102" spans="1:11" ht="30" customHeight="1">
      <c r="A102" s="11" t="s">
        <v>682</v>
      </c>
      <c r="B102" s="57" t="s">
        <v>1713</v>
      </c>
      <c r="C102" s="57">
        <f>IF(B102='Scoring Keys'!$B$4,'Scoring Keys'!$D$4,IF(B102='Scoring Keys'!$B$5,'Scoring Keys'!$D$5,IF(B102='Scoring Keys'!$B$6,'Scoring Keys'!$D$6,IF(B102='Scoring Keys'!$B$7,'Scoring Keys'!$D$7,0))))</f>
        <v>0.9</v>
      </c>
      <c r="D102" s="127" t="s">
        <v>1766</v>
      </c>
      <c r="E102" s="57">
        <f>IF(D102='Scoring Keys'!$B$12,'Scoring Keys'!$D$12,IF(D102='Scoring Keys'!$B$13,'Scoring Keys'!$D$13,IF(D102='Scoring Keys'!$B$14,'Scoring Keys'!$D$14,IF(D102='Scoring Keys'!$B$15,'Scoring Keys'!$D$15,IF(D102='Scoring Keys'!$B$16,'Scoring Keys'!$D$16,0)))))</f>
        <v>0</v>
      </c>
      <c r="F102" s="57">
        <f t="shared" si="30"/>
        <v>0</v>
      </c>
      <c r="G102" s="58"/>
      <c r="H102" s="10" t="b">
        <f>OR(AND(C102='Scoring Keys'!$D$4,E102='Scoring Keys'!$D$14),AND(C102='Scoring Keys'!$D$4,E102='Scoring Keys'!$D$16),AND(C102='Scoring Keys'!$D$4,E102='Scoring Keys'!$D$17))</f>
        <v>0</v>
      </c>
      <c r="I102" s="10" t="b">
        <f>NOT(D102='Scoring Keys'!$B$18)</f>
        <v>0</v>
      </c>
      <c r="J102" s="150">
        <f t="shared" si="33"/>
        <v>1</v>
      </c>
      <c r="K102" s="150">
        <f t="shared" si="34"/>
        <v>0</v>
      </c>
    </row>
    <row r="103" spans="1:11" ht="38.25">
      <c r="A103" s="14" t="s">
        <v>684</v>
      </c>
      <c r="B103" s="57" t="s">
        <v>600</v>
      </c>
      <c r="C103" s="57">
        <f>IF(B103='Scoring Keys'!$B$4,'Scoring Keys'!$D$4,IF(B103='Scoring Keys'!$B$5,'Scoring Keys'!$D$5,IF(B103='Scoring Keys'!$B$6,'Scoring Keys'!$D$6,IF(B103='Scoring Keys'!$B$7,'Scoring Keys'!$D$7,0))))</f>
        <v>1</v>
      </c>
      <c r="D103" s="127" t="s">
        <v>1766</v>
      </c>
      <c r="E103" s="57">
        <f>IF(D103='Scoring Keys'!$B$12,'Scoring Keys'!$D$12,IF(D103='Scoring Keys'!$B$13,'Scoring Keys'!$D$13,IF(D103='Scoring Keys'!$B$14,'Scoring Keys'!$D$14,IF(D103='Scoring Keys'!$B$15,'Scoring Keys'!$D$15,IF(D103='Scoring Keys'!$B$16,'Scoring Keys'!$D$16,0)))))</f>
        <v>0</v>
      </c>
      <c r="F103" s="57">
        <f t="shared" si="30"/>
        <v>0</v>
      </c>
      <c r="G103" s="58"/>
      <c r="H103" s="10" t="b">
        <f>OR(AND(C103='Scoring Keys'!$D$4,E103='Scoring Keys'!$D$14),AND(C103='Scoring Keys'!$D$4,E103='Scoring Keys'!$D$16),AND(C103='Scoring Keys'!$D$4,E103='Scoring Keys'!$D$17))</f>
        <v>1</v>
      </c>
      <c r="I103" s="10" t="b">
        <f>NOT(D103='Scoring Keys'!$B$18)</f>
        <v>0</v>
      </c>
      <c r="J103" s="150">
        <f t="shared" si="33"/>
        <v>1</v>
      </c>
      <c r="K103" s="150">
        <f t="shared" si="34"/>
        <v>0</v>
      </c>
    </row>
    <row r="104" spans="1:11" ht="38.25">
      <c r="A104" s="11" t="s">
        <v>685</v>
      </c>
      <c r="B104" s="57" t="s">
        <v>600</v>
      </c>
      <c r="C104" s="57">
        <f>IF(B104='Scoring Keys'!$B$4,'Scoring Keys'!$D$4,IF(B104='Scoring Keys'!$B$5,'Scoring Keys'!$D$5,IF(B104='Scoring Keys'!$B$6,'Scoring Keys'!$D$6,IF(B104='Scoring Keys'!$B$7,'Scoring Keys'!$D$7,0))))</f>
        <v>1</v>
      </c>
      <c r="D104" s="127" t="s">
        <v>1766</v>
      </c>
      <c r="E104" s="57">
        <f>IF(D104='Scoring Keys'!$B$12,'Scoring Keys'!$D$12,IF(D104='Scoring Keys'!$B$13,'Scoring Keys'!$D$13,IF(D104='Scoring Keys'!$B$14,'Scoring Keys'!$D$14,IF(D104='Scoring Keys'!$B$15,'Scoring Keys'!$D$15,IF(D104='Scoring Keys'!$B$16,'Scoring Keys'!$D$16,0)))))</f>
        <v>0</v>
      </c>
      <c r="F104" s="57">
        <f t="shared" si="30"/>
        <v>0</v>
      </c>
      <c r="G104" s="58"/>
      <c r="H104" s="10" t="b">
        <f>OR(AND(C104='Scoring Keys'!$D$4,E104='Scoring Keys'!$D$14),AND(C104='Scoring Keys'!$D$4,E104='Scoring Keys'!$D$16),AND(C104='Scoring Keys'!$D$4,E104='Scoring Keys'!$D$17))</f>
        <v>1</v>
      </c>
      <c r="I104" s="10" t="b">
        <f>NOT(D104='Scoring Keys'!$B$18)</f>
        <v>0</v>
      </c>
      <c r="J104" s="150">
        <f t="shared" si="33"/>
        <v>1</v>
      </c>
      <c r="K104" s="150">
        <f t="shared" si="34"/>
        <v>0</v>
      </c>
    </row>
    <row r="105" spans="1:11" ht="51">
      <c r="A105" s="14" t="s">
        <v>686</v>
      </c>
      <c r="B105" s="57" t="s">
        <v>600</v>
      </c>
      <c r="C105" s="57">
        <f>IF(B105='Scoring Keys'!$B$4,'Scoring Keys'!$D$4,IF(B105='Scoring Keys'!$B$5,'Scoring Keys'!$D$5,IF(B105='Scoring Keys'!$B$6,'Scoring Keys'!$D$6,IF(B105='Scoring Keys'!$B$7,'Scoring Keys'!$D$7,0))))</f>
        <v>1</v>
      </c>
      <c r="D105" s="127" t="s">
        <v>1766</v>
      </c>
      <c r="E105" s="57">
        <f>IF(D105='Scoring Keys'!$B$12,'Scoring Keys'!$D$12,IF(D105='Scoring Keys'!$B$13,'Scoring Keys'!$D$13,IF(D105='Scoring Keys'!$B$14,'Scoring Keys'!$D$14,IF(D105='Scoring Keys'!$B$15,'Scoring Keys'!$D$15,IF(D105='Scoring Keys'!$B$16,'Scoring Keys'!$D$16,0)))))</f>
        <v>0</v>
      </c>
      <c r="F105" s="57">
        <f t="shared" si="30"/>
        <v>0</v>
      </c>
      <c r="G105" s="58"/>
      <c r="H105" s="10" t="b">
        <f>OR(AND(C105='Scoring Keys'!$D$4,E105='Scoring Keys'!$D$14),AND(C105='Scoring Keys'!$D$4,E105='Scoring Keys'!$D$16),AND(C105='Scoring Keys'!$D$4,E105='Scoring Keys'!$D$17))</f>
        <v>1</v>
      </c>
      <c r="I105" s="10" t="b">
        <f>NOT(D105='Scoring Keys'!$B$18)</f>
        <v>0</v>
      </c>
      <c r="J105" s="150">
        <f t="shared" si="33"/>
        <v>1</v>
      </c>
      <c r="K105" s="150">
        <f t="shared" si="34"/>
        <v>0</v>
      </c>
    </row>
    <row r="106" spans="1:11" s="17" customFormat="1" ht="15" customHeight="1">
      <c r="A106" s="247" t="s">
        <v>1836</v>
      </c>
      <c r="B106" s="248" t="s">
        <v>1</v>
      </c>
      <c r="C106" s="48"/>
      <c r="D106" s="244"/>
      <c r="E106" s="245"/>
      <c r="F106" s="245"/>
      <c r="G106" s="246"/>
      <c r="H106" s="10"/>
      <c r="J106" s="150"/>
      <c r="K106" s="149"/>
    </row>
    <row r="107" spans="1:11" ht="30" customHeight="1">
      <c r="A107" s="14" t="s">
        <v>76</v>
      </c>
      <c r="B107" s="57" t="s">
        <v>1713</v>
      </c>
      <c r="C107" s="57">
        <f>IF(B107='Scoring Keys'!$B$4,'Scoring Keys'!$D$4,IF(B107='Scoring Keys'!$B$5,'Scoring Keys'!$D$5,IF(B107='Scoring Keys'!$B$6,'Scoring Keys'!$D$6,IF(B107='Scoring Keys'!$B$7,'Scoring Keys'!$D$7,0))))</f>
        <v>0.9</v>
      </c>
      <c r="D107" s="127" t="s">
        <v>1766</v>
      </c>
      <c r="E107" s="57">
        <f>IF(D107='Scoring Keys'!$B$12,'Scoring Keys'!$D$12,IF(D107='Scoring Keys'!$B$13,'Scoring Keys'!$D$13,IF(D107='Scoring Keys'!$B$14,'Scoring Keys'!$D$14,IF(D107='Scoring Keys'!$B$15,'Scoring Keys'!$D$15,IF(D107='Scoring Keys'!$B$16,'Scoring Keys'!$D$16,0)))))</f>
        <v>0</v>
      </c>
      <c r="F107" s="57">
        <f t="shared" ref="F107:F111" si="35">C107*E107</f>
        <v>0</v>
      </c>
      <c r="G107" s="58"/>
      <c r="H107" s="10" t="b">
        <f>OR(AND(C107='Scoring Keys'!$D$4,E107='Scoring Keys'!$D$14),AND(C107='Scoring Keys'!$D$4,E107='Scoring Keys'!$D$16),AND(C107='Scoring Keys'!$D$4,E107='Scoring Keys'!$D$17))</f>
        <v>0</v>
      </c>
      <c r="I107" s="10" t="b">
        <f>NOT(D107='Scoring Keys'!$B$18)</f>
        <v>0</v>
      </c>
      <c r="J107" s="150">
        <f t="shared" ref="J107:J111" si="36">IF(I107,0,1)</f>
        <v>1</v>
      </c>
      <c r="K107" s="150">
        <f t="shared" ref="K107:K111" si="37">IF(AND(H107,(I107)),1,0)</f>
        <v>0</v>
      </c>
    </row>
    <row r="108" spans="1:11" ht="30" customHeight="1">
      <c r="A108" s="14" t="s">
        <v>77</v>
      </c>
      <c r="B108" s="57" t="s">
        <v>1713</v>
      </c>
      <c r="C108" s="57">
        <f>IF(B108='Scoring Keys'!$B$4,'Scoring Keys'!$D$4,IF(B108='Scoring Keys'!$B$5,'Scoring Keys'!$D$5,IF(B108='Scoring Keys'!$B$6,'Scoring Keys'!$D$6,IF(B108='Scoring Keys'!$B$7,'Scoring Keys'!$D$7,0))))</f>
        <v>0.9</v>
      </c>
      <c r="D108" s="127" t="s">
        <v>1766</v>
      </c>
      <c r="E108" s="57">
        <f>IF(D108='Scoring Keys'!$B$12,'Scoring Keys'!$D$12,IF(D108='Scoring Keys'!$B$13,'Scoring Keys'!$D$13,IF(D108='Scoring Keys'!$B$14,'Scoring Keys'!$D$14,IF(D108='Scoring Keys'!$B$15,'Scoring Keys'!$D$15,IF(D108='Scoring Keys'!$B$16,'Scoring Keys'!$D$16,0)))))</f>
        <v>0</v>
      </c>
      <c r="F108" s="57">
        <f t="shared" si="35"/>
        <v>0</v>
      </c>
      <c r="G108" s="58"/>
      <c r="H108" s="10" t="b">
        <f>OR(AND(C108='Scoring Keys'!$D$4,E108='Scoring Keys'!$D$14),AND(C108='Scoring Keys'!$D$4,E108='Scoring Keys'!$D$16),AND(C108='Scoring Keys'!$D$4,E108='Scoring Keys'!$D$17))</f>
        <v>0</v>
      </c>
      <c r="I108" s="10" t="b">
        <f>NOT(D108='Scoring Keys'!$B$18)</f>
        <v>0</v>
      </c>
      <c r="J108" s="150">
        <f t="shared" si="36"/>
        <v>1</v>
      </c>
      <c r="K108" s="150">
        <f t="shared" si="37"/>
        <v>0</v>
      </c>
    </row>
    <row r="109" spans="1:11" ht="30" customHeight="1">
      <c r="A109" s="14" t="s">
        <v>78</v>
      </c>
      <c r="B109" s="57" t="s">
        <v>1713</v>
      </c>
      <c r="C109" s="57">
        <f>IF(B109='Scoring Keys'!$B$4,'Scoring Keys'!$D$4,IF(B109='Scoring Keys'!$B$5,'Scoring Keys'!$D$5,IF(B109='Scoring Keys'!$B$6,'Scoring Keys'!$D$6,IF(B109='Scoring Keys'!$B$7,'Scoring Keys'!$D$7,0))))</f>
        <v>0.9</v>
      </c>
      <c r="D109" s="127" t="s">
        <v>1766</v>
      </c>
      <c r="E109" s="57">
        <f>IF(D109='Scoring Keys'!$B$12,'Scoring Keys'!$D$12,IF(D109='Scoring Keys'!$B$13,'Scoring Keys'!$D$13,IF(D109='Scoring Keys'!$B$14,'Scoring Keys'!$D$14,IF(D109='Scoring Keys'!$B$15,'Scoring Keys'!$D$15,IF(D109='Scoring Keys'!$B$16,'Scoring Keys'!$D$16,0)))))</f>
        <v>0</v>
      </c>
      <c r="F109" s="57">
        <f t="shared" si="35"/>
        <v>0</v>
      </c>
      <c r="G109" s="58"/>
      <c r="H109" s="10" t="b">
        <f>OR(AND(C109='Scoring Keys'!$D$4,E109='Scoring Keys'!$D$14),AND(C109='Scoring Keys'!$D$4,E109='Scoring Keys'!$D$16),AND(C109='Scoring Keys'!$D$4,E109='Scoring Keys'!$D$17))</f>
        <v>0</v>
      </c>
      <c r="I109" s="10" t="b">
        <f>NOT(D109='Scoring Keys'!$B$18)</f>
        <v>0</v>
      </c>
      <c r="J109" s="150">
        <f t="shared" si="36"/>
        <v>1</v>
      </c>
      <c r="K109" s="150">
        <f t="shared" si="37"/>
        <v>0</v>
      </c>
    </row>
    <row r="110" spans="1:11" ht="30" customHeight="1">
      <c r="A110" s="14" t="s">
        <v>79</v>
      </c>
      <c r="B110" s="57" t="s">
        <v>1713</v>
      </c>
      <c r="C110" s="57">
        <f>IF(B110='Scoring Keys'!$B$4,'Scoring Keys'!$D$4,IF(B110='Scoring Keys'!$B$5,'Scoring Keys'!$D$5,IF(B110='Scoring Keys'!$B$6,'Scoring Keys'!$D$6,IF(B110='Scoring Keys'!$B$7,'Scoring Keys'!$D$7,0))))</f>
        <v>0.9</v>
      </c>
      <c r="D110" s="127" t="s">
        <v>1766</v>
      </c>
      <c r="E110" s="57">
        <f>IF(D110='Scoring Keys'!$B$12,'Scoring Keys'!$D$12,IF(D110='Scoring Keys'!$B$13,'Scoring Keys'!$D$13,IF(D110='Scoring Keys'!$B$14,'Scoring Keys'!$D$14,IF(D110='Scoring Keys'!$B$15,'Scoring Keys'!$D$15,IF(D110='Scoring Keys'!$B$16,'Scoring Keys'!$D$16,0)))))</f>
        <v>0</v>
      </c>
      <c r="F110" s="57">
        <f t="shared" si="35"/>
        <v>0</v>
      </c>
      <c r="G110" s="58"/>
      <c r="H110" s="10" t="b">
        <f>OR(AND(C110='Scoring Keys'!$D$4,E110='Scoring Keys'!$D$14),AND(C110='Scoring Keys'!$D$4,E110='Scoring Keys'!$D$16),AND(C110='Scoring Keys'!$D$4,E110='Scoring Keys'!$D$17))</f>
        <v>0</v>
      </c>
      <c r="I110" s="10" t="b">
        <f>NOT(D110='Scoring Keys'!$B$18)</f>
        <v>0</v>
      </c>
      <c r="J110" s="150">
        <f t="shared" si="36"/>
        <v>1</v>
      </c>
      <c r="K110" s="150">
        <f t="shared" si="37"/>
        <v>0</v>
      </c>
    </row>
    <row r="111" spans="1:11" ht="30" customHeight="1">
      <c r="A111" s="14" t="s">
        <v>575</v>
      </c>
      <c r="B111" s="57" t="s">
        <v>1711</v>
      </c>
      <c r="C111" s="57">
        <f>IF(B111='Scoring Keys'!$B$4,'Scoring Keys'!$D$4,IF(B111='Scoring Keys'!$B$5,'Scoring Keys'!$D$5,IF(B111='Scoring Keys'!$B$6,'Scoring Keys'!$D$6,IF(B111='Scoring Keys'!$B$7,'Scoring Keys'!$D$7,0))))</f>
        <v>0.65</v>
      </c>
      <c r="D111" s="127" t="s">
        <v>1766</v>
      </c>
      <c r="E111" s="57">
        <f>IF(D111='Scoring Keys'!$B$12,'Scoring Keys'!$D$12,IF(D111='Scoring Keys'!$B$13,'Scoring Keys'!$D$13,IF(D111='Scoring Keys'!$B$14,'Scoring Keys'!$D$14,IF(D111='Scoring Keys'!$B$15,'Scoring Keys'!$D$15,IF(D111='Scoring Keys'!$B$16,'Scoring Keys'!$D$16,0)))))</f>
        <v>0</v>
      </c>
      <c r="F111" s="57">
        <f t="shared" si="35"/>
        <v>0</v>
      </c>
      <c r="G111" s="58"/>
      <c r="H111" s="10" t="b">
        <f>OR(AND(C111='Scoring Keys'!$D$4,E111='Scoring Keys'!$D$14),AND(C111='Scoring Keys'!$D$4,E111='Scoring Keys'!$D$16),AND(C111='Scoring Keys'!$D$4,E111='Scoring Keys'!$D$17))</f>
        <v>0</v>
      </c>
      <c r="I111" s="10" t="b">
        <f>NOT(D111='Scoring Keys'!$B$18)</f>
        <v>0</v>
      </c>
      <c r="J111" s="150">
        <f t="shared" si="36"/>
        <v>1</v>
      </c>
      <c r="K111" s="150">
        <f t="shared" si="37"/>
        <v>0</v>
      </c>
    </row>
    <row r="112" spans="1:11" s="17" customFormat="1" ht="15" customHeight="1">
      <c r="A112" s="247" t="s">
        <v>1837</v>
      </c>
      <c r="B112" s="248" t="s">
        <v>1</v>
      </c>
      <c r="C112" s="48"/>
      <c r="D112" s="244"/>
      <c r="E112" s="245"/>
      <c r="F112" s="245"/>
      <c r="G112" s="246"/>
      <c r="H112" s="10"/>
      <c r="J112" s="150"/>
      <c r="K112" s="149"/>
    </row>
    <row r="113" spans="1:11" ht="30" customHeight="1">
      <c r="A113" s="14" t="s">
        <v>80</v>
      </c>
      <c r="B113" s="130"/>
      <c r="C113" s="130"/>
      <c r="D113" s="244"/>
      <c r="E113" s="245"/>
      <c r="F113" s="245"/>
      <c r="G113" s="246"/>
    </row>
    <row r="114" spans="1:11" ht="30" customHeight="1">
      <c r="A114" s="11" t="s">
        <v>81</v>
      </c>
      <c r="B114" s="57" t="s">
        <v>1713</v>
      </c>
      <c r="C114" s="57">
        <f>IF(B114='Scoring Keys'!$B$4,'Scoring Keys'!$D$4,IF(B114='Scoring Keys'!$B$5,'Scoring Keys'!$D$5,IF(B114='Scoring Keys'!$B$6,'Scoring Keys'!$D$6,IF(B114='Scoring Keys'!$B$7,'Scoring Keys'!$D$7,0))))</f>
        <v>0.9</v>
      </c>
      <c r="D114" s="127" t="s">
        <v>1766</v>
      </c>
      <c r="E114" s="57">
        <f>IF(D114='Scoring Keys'!$B$12,'Scoring Keys'!$D$12,IF(D114='Scoring Keys'!$B$13,'Scoring Keys'!$D$13,IF(D114='Scoring Keys'!$B$14,'Scoring Keys'!$D$14,IF(D114='Scoring Keys'!$B$15,'Scoring Keys'!$D$15,IF(D114='Scoring Keys'!$B$16,'Scoring Keys'!$D$16,0)))))</f>
        <v>0</v>
      </c>
      <c r="F114" s="57">
        <f t="shared" ref="F114:F121" si="38">C114*E114</f>
        <v>0</v>
      </c>
      <c r="G114" s="58"/>
      <c r="H114" s="10" t="b">
        <f>OR(AND(C114='Scoring Keys'!$D$4,E114='Scoring Keys'!$D$14),AND(C114='Scoring Keys'!$D$4,E114='Scoring Keys'!$D$16),AND(C114='Scoring Keys'!$D$4,E114='Scoring Keys'!$D$17))</f>
        <v>0</v>
      </c>
      <c r="I114" s="10" t="b">
        <f>NOT(D114='Scoring Keys'!$B$18)</f>
        <v>0</v>
      </c>
      <c r="J114" s="150">
        <f t="shared" ref="J114:J121" si="39">IF(I114,0,1)</f>
        <v>1</v>
      </c>
      <c r="K114" s="150">
        <f t="shared" ref="K114:K121" si="40">IF(AND(H114,(I114)),1,0)</f>
        <v>0</v>
      </c>
    </row>
    <row r="115" spans="1:11" ht="30" customHeight="1">
      <c r="A115" s="11" t="s">
        <v>82</v>
      </c>
      <c r="B115" s="57" t="s">
        <v>1713</v>
      </c>
      <c r="C115" s="57">
        <f>IF(B115='Scoring Keys'!$B$4,'Scoring Keys'!$D$4,IF(B115='Scoring Keys'!$B$5,'Scoring Keys'!$D$5,IF(B115='Scoring Keys'!$B$6,'Scoring Keys'!$D$6,IF(B115='Scoring Keys'!$B$7,'Scoring Keys'!$D$7,0))))</f>
        <v>0.9</v>
      </c>
      <c r="D115" s="127" t="s">
        <v>1766</v>
      </c>
      <c r="E115" s="57">
        <f>IF(D115='Scoring Keys'!$B$12,'Scoring Keys'!$D$12,IF(D115='Scoring Keys'!$B$13,'Scoring Keys'!$D$13,IF(D115='Scoring Keys'!$B$14,'Scoring Keys'!$D$14,IF(D115='Scoring Keys'!$B$15,'Scoring Keys'!$D$15,IF(D115='Scoring Keys'!$B$16,'Scoring Keys'!$D$16,0)))))</f>
        <v>0</v>
      </c>
      <c r="F115" s="57">
        <f t="shared" si="38"/>
        <v>0</v>
      </c>
      <c r="G115" s="58"/>
      <c r="H115" s="10" t="b">
        <f>OR(AND(C115='Scoring Keys'!$D$4,E115='Scoring Keys'!$D$14),AND(C115='Scoring Keys'!$D$4,E115='Scoring Keys'!$D$16),AND(C115='Scoring Keys'!$D$4,E115='Scoring Keys'!$D$17))</f>
        <v>0</v>
      </c>
      <c r="I115" s="10" t="b">
        <f>NOT(D115='Scoring Keys'!$B$18)</f>
        <v>0</v>
      </c>
      <c r="J115" s="150">
        <f t="shared" si="39"/>
        <v>1</v>
      </c>
      <c r="K115" s="150">
        <f t="shared" si="40"/>
        <v>0</v>
      </c>
    </row>
    <row r="116" spans="1:11" ht="38.25">
      <c r="A116" s="11" t="s">
        <v>471</v>
      </c>
      <c r="B116" s="57" t="s">
        <v>1713</v>
      </c>
      <c r="C116" s="57">
        <f>IF(B116='Scoring Keys'!$B$4,'Scoring Keys'!$D$4,IF(B116='Scoring Keys'!$B$5,'Scoring Keys'!$D$5,IF(B116='Scoring Keys'!$B$6,'Scoring Keys'!$D$6,IF(B116='Scoring Keys'!$B$7,'Scoring Keys'!$D$7,0))))</f>
        <v>0.9</v>
      </c>
      <c r="D116" s="127" t="s">
        <v>1766</v>
      </c>
      <c r="E116" s="57">
        <f>IF(D116='Scoring Keys'!$B$12,'Scoring Keys'!$D$12,IF(D116='Scoring Keys'!$B$13,'Scoring Keys'!$D$13,IF(D116='Scoring Keys'!$B$14,'Scoring Keys'!$D$14,IF(D116='Scoring Keys'!$B$15,'Scoring Keys'!$D$15,IF(D116='Scoring Keys'!$B$16,'Scoring Keys'!$D$16,0)))))</f>
        <v>0</v>
      </c>
      <c r="F116" s="57">
        <f t="shared" si="38"/>
        <v>0</v>
      </c>
      <c r="G116" s="58"/>
      <c r="H116" s="10" t="b">
        <f>OR(AND(C116='Scoring Keys'!$D$4,E116='Scoring Keys'!$D$14),AND(C116='Scoring Keys'!$D$4,E116='Scoring Keys'!$D$16),AND(C116='Scoring Keys'!$D$4,E116='Scoring Keys'!$D$17))</f>
        <v>0</v>
      </c>
      <c r="I116" s="10" t="b">
        <f>NOT(D116='Scoring Keys'!$B$18)</f>
        <v>0</v>
      </c>
      <c r="J116" s="150">
        <f t="shared" si="39"/>
        <v>1</v>
      </c>
      <c r="K116" s="150">
        <f t="shared" si="40"/>
        <v>0</v>
      </c>
    </row>
    <row r="117" spans="1:11" ht="30" customHeight="1">
      <c r="A117" s="11" t="s">
        <v>83</v>
      </c>
      <c r="B117" s="57" t="s">
        <v>1713</v>
      </c>
      <c r="C117" s="57">
        <f>IF(B117='Scoring Keys'!$B$4,'Scoring Keys'!$D$4,IF(B117='Scoring Keys'!$B$5,'Scoring Keys'!$D$5,IF(B117='Scoring Keys'!$B$6,'Scoring Keys'!$D$6,IF(B117='Scoring Keys'!$B$7,'Scoring Keys'!$D$7,0))))</f>
        <v>0.9</v>
      </c>
      <c r="D117" s="127" t="s">
        <v>1766</v>
      </c>
      <c r="E117" s="57">
        <f>IF(D117='Scoring Keys'!$B$12,'Scoring Keys'!$D$12,IF(D117='Scoring Keys'!$B$13,'Scoring Keys'!$D$13,IF(D117='Scoring Keys'!$B$14,'Scoring Keys'!$D$14,IF(D117='Scoring Keys'!$B$15,'Scoring Keys'!$D$15,IF(D117='Scoring Keys'!$B$16,'Scoring Keys'!$D$16,0)))))</f>
        <v>0</v>
      </c>
      <c r="F117" s="57">
        <f t="shared" si="38"/>
        <v>0</v>
      </c>
      <c r="G117" s="58"/>
      <c r="H117" s="10" t="b">
        <f>OR(AND(C117='Scoring Keys'!$D$4,E117='Scoring Keys'!$D$14),AND(C117='Scoring Keys'!$D$4,E117='Scoring Keys'!$D$16),AND(C117='Scoring Keys'!$D$4,E117='Scoring Keys'!$D$17))</f>
        <v>0</v>
      </c>
      <c r="I117" s="10" t="b">
        <f>NOT(D117='Scoring Keys'!$B$18)</f>
        <v>0</v>
      </c>
      <c r="J117" s="150">
        <f t="shared" si="39"/>
        <v>1</v>
      </c>
      <c r="K117" s="150">
        <f t="shared" si="40"/>
        <v>0</v>
      </c>
    </row>
    <row r="118" spans="1:11" ht="30" customHeight="1">
      <c r="A118" s="11" t="s">
        <v>84</v>
      </c>
      <c r="B118" s="57" t="s">
        <v>1713</v>
      </c>
      <c r="C118" s="57">
        <f>IF(B118='Scoring Keys'!$B$4,'Scoring Keys'!$D$4,IF(B118='Scoring Keys'!$B$5,'Scoring Keys'!$D$5,IF(B118='Scoring Keys'!$B$6,'Scoring Keys'!$D$6,IF(B118='Scoring Keys'!$B$7,'Scoring Keys'!$D$7,0))))</f>
        <v>0.9</v>
      </c>
      <c r="D118" s="127" t="s">
        <v>1766</v>
      </c>
      <c r="E118" s="57">
        <f>IF(D118='Scoring Keys'!$B$12,'Scoring Keys'!$D$12,IF(D118='Scoring Keys'!$B$13,'Scoring Keys'!$D$13,IF(D118='Scoring Keys'!$B$14,'Scoring Keys'!$D$14,IF(D118='Scoring Keys'!$B$15,'Scoring Keys'!$D$15,IF(D118='Scoring Keys'!$B$16,'Scoring Keys'!$D$16,0)))))</f>
        <v>0</v>
      </c>
      <c r="F118" s="57">
        <f t="shared" si="38"/>
        <v>0</v>
      </c>
      <c r="G118" s="58"/>
      <c r="H118" s="10" t="b">
        <f>OR(AND(C118='Scoring Keys'!$D$4,E118='Scoring Keys'!$D$14),AND(C118='Scoring Keys'!$D$4,E118='Scoring Keys'!$D$16),AND(C118='Scoring Keys'!$D$4,E118='Scoring Keys'!$D$17))</f>
        <v>0</v>
      </c>
      <c r="I118" s="10" t="b">
        <f>NOT(D118='Scoring Keys'!$B$18)</f>
        <v>0</v>
      </c>
      <c r="J118" s="150">
        <f t="shared" si="39"/>
        <v>1</v>
      </c>
      <c r="K118" s="150">
        <f t="shared" si="40"/>
        <v>0</v>
      </c>
    </row>
    <row r="119" spans="1:11" ht="30" customHeight="1">
      <c r="A119" s="11" t="s">
        <v>85</v>
      </c>
      <c r="B119" s="57" t="s">
        <v>1713</v>
      </c>
      <c r="C119" s="57">
        <f>IF(B119='Scoring Keys'!$B$4,'Scoring Keys'!$D$4,IF(B119='Scoring Keys'!$B$5,'Scoring Keys'!$D$5,IF(B119='Scoring Keys'!$B$6,'Scoring Keys'!$D$6,IF(B119='Scoring Keys'!$B$7,'Scoring Keys'!$D$7,0))))</f>
        <v>0.9</v>
      </c>
      <c r="D119" s="127" t="s">
        <v>1766</v>
      </c>
      <c r="E119" s="57">
        <f>IF(D119='Scoring Keys'!$B$12,'Scoring Keys'!$D$12,IF(D119='Scoring Keys'!$B$13,'Scoring Keys'!$D$13,IF(D119='Scoring Keys'!$B$14,'Scoring Keys'!$D$14,IF(D119='Scoring Keys'!$B$15,'Scoring Keys'!$D$15,IF(D119='Scoring Keys'!$B$16,'Scoring Keys'!$D$16,0)))))</f>
        <v>0</v>
      </c>
      <c r="F119" s="57">
        <f t="shared" si="38"/>
        <v>0</v>
      </c>
      <c r="G119" s="58"/>
      <c r="H119" s="10" t="b">
        <f>OR(AND(C119='Scoring Keys'!$D$4,E119='Scoring Keys'!$D$14),AND(C119='Scoring Keys'!$D$4,E119='Scoring Keys'!$D$16),AND(C119='Scoring Keys'!$D$4,E119='Scoring Keys'!$D$17))</f>
        <v>0</v>
      </c>
      <c r="I119" s="10" t="b">
        <f>NOT(D119='Scoring Keys'!$B$18)</f>
        <v>0</v>
      </c>
      <c r="J119" s="150">
        <f t="shared" si="39"/>
        <v>1</v>
      </c>
      <c r="K119" s="150">
        <f t="shared" si="40"/>
        <v>0</v>
      </c>
    </row>
    <row r="120" spans="1:11" ht="30" customHeight="1">
      <c r="A120" s="11" t="s">
        <v>86</v>
      </c>
      <c r="B120" s="57" t="s">
        <v>1713</v>
      </c>
      <c r="C120" s="57">
        <f>IF(B120='Scoring Keys'!$B$4,'Scoring Keys'!$D$4,IF(B120='Scoring Keys'!$B$5,'Scoring Keys'!$D$5,IF(B120='Scoring Keys'!$B$6,'Scoring Keys'!$D$6,IF(B120='Scoring Keys'!$B$7,'Scoring Keys'!$D$7,0))))</f>
        <v>0.9</v>
      </c>
      <c r="D120" s="127" t="s">
        <v>1766</v>
      </c>
      <c r="E120" s="57">
        <f>IF(D120='Scoring Keys'!$B$12,'Scoring Keys'!$D$12,IF(D120='Scoring Keys'!$B$13,'Scoring Keys'!$D$13,IF(D120='Scoring Keys'!$B$14,'Scoring Keys'!$D$14,IF(D120='Scoring Keys'!$B$15,'Scoring Keys'!$D$15,IF(D120='Scoring Keys'!$B$16,'Scoring Keys'!$D$16,0)))))</f>
        <v>0</v>
      </c>
      <c r="F120" s="57">
        <f t="shared" si="38"/>
        <v>0</v>
      </c>
      <c r="G120" s="58"/>
      <c r="H120" s="10" t="b">
        <f>OR(AND(C120='Scoring Keys'!$D$4,E120='Scoring Keys'!$D$14),AND(C120='Scoring Keys'!$D$4,E120='Scoring Keys'!$D$16),AND(C120='Scoring Keys'!$D$4,E120='Scoring Keys'!$D$17))</f>
        <v>0</v>
      </c>
      <c r="I120" s="10" t="b">
        <f>NOT(D120='Scoring Keys'!$B$18)</f>
        <v>0</v>
      </c>
      <c r="J120" s="150">
        <f t="shared" si="39"/>
        <v>1</v>
      </c>
      <c r="K120" s="150">
        <f t="shared" si="40"/>
        <v>0</v>
      </c>
    </row>
    <row r="121" spans="1:11" ht="30" customHeight="1">
      <c r="A121" s="14" t="s">
        <v>472</v>
      </c>
      <c r="B121" s="57" t="s">
        <v>1713</v>
      </c>
      <c r="C121" s="57">
        <f>IF(B121='Scoring Keys'!$B$4,'Scoring Keys'!$D$4,IF(B121='Scoring Keys'!$B$5,'Scoring Keys'!$D$5,IF(B121='Scoring Keys'!$B$6,'Scoring Keys'!$D$6,IF(B121='Scoring Keys'!$B$7,'Scoring Keys'!$D$7,0))))</f>
        <v>0.9</v>
      </c>
      <c r="D121" s="127" t="s">
        <v>1766</v>
      </c>
      <c r="E121" s="57">
        <f>IF(D121='Scoring Keys'!$B$12,'Scoring Keys'!$D$12,IF(D121='Scoring Keys'!$B$13,'Scoring Keys'!$D$13,IF(D121='Scoring Keys'!$B$14,'Scoring Keys'!$D$14,IF(D121='Scoring Keys'!$B$15,'Scoring Keys'!$D$15,IF(D121='Scoring Keys'!$B$16,'Scoring Keys'!$D$16,0)))))</f>
        <v>0</v>
      </c>
      <c r="F121" s="57">
        <f t="shared" si="38"/>
        <v>0</v>
      </c>
      <c r="G121" s="58"/>
      <c r="H121" s="10" t="b">
        <f>OR(AND(C121='Scoring Keys'!$D$4,E121='Scoring Keys'!$D$14),AND(C121='Scoring Keys'!$D$4,E121='Scoring Keys'!$D$16),AND(C121='Scoring Keys'!$D$4,E121='Scoring Keys'!$D$17))</f>
        <v>0</v>
      </c>
      <c r="I121" s="10" t="b">
        <f>NOT(D121='Scoring Keys'!$B$18)</f>
        <v>0</v>
      </c>
      <c r="J121" s="150">
        <f t="shared" si="39"/>
        <v>1</v>
      </c>
      <c r="K121" s="150">
        <f t="shared" si="40"/>
        <v>0</v>
      </c>
    </row>
    <row r="122" spans="1:11" s="17" customFormat="1" ht="15" customHeight="1">
      <c r="A122" s="247" t="s">
        <v>1838</v>
      </c>
      <c r="B122" s="248"/>
      <c r="C122" s="48"/>
      <c r="D122" s="244"/>
      <c r="E122" s="245"/>
      <c r="F122" s="245"/>
      <c r="G122" s="246"/>
      <c r="H122" s="10"/>
      <c r="J122" s="150"/>
      <c r="K122" s="149"/>
    </row>
    <row r="123" spans="1:11" ht="25.5">
      <c r="A123" s="14" t="s">
        <v>1720</v>
      </c>
      <c r="B123" s="57" t="s">
        <v>1714</v>
      </c>
      <c r="C123" s="57">
        <f>IF(B123='Scoring Keys'!$B$4,'Scoring Keys'!$D$4,IF(B123='Scoring Keys'!$B$5,'Scoring Keys'!$D$5,IF(B123='Scoring Keys'!$B$6,'Scoring Keys'!$D$6,IF(B123='Scoring Keys'!$B$7,'Scoring Keys'!$D$7,0))))</f>
        <v>0.3</v>
      </c>
      <c r="D123" s="127" t="s">
        <v>1766</v>
      </c>
      <c r="E123" s="57">
        <f>IF(D123='Scoring Keys'!$B$12,'Scoring Keys'!$D$12,IF(D123='Scoring Keys'!$B$13,'Scoring Keys'!$D$13,IF(D123='Scoring Keys'!$B$14,'Scoring Keys'!$D$14,IF(D123='Scoring Keys'!$B$15,'Scoring Keys'!$D$15,IF(D123='Scoring Keys'!$B$16,'Scoring Keys'!$D$16,0)))))</f>
        <v>0</v>
      </c>
      <c r="F123" s="57">
        <f t="shared" ref="F123:F125" si="41">C123*E123</f>
        <v>0</v>
      </c>
      <c r="G123" s="58"/>
      <c r="H123" s="10" t="b">
        <f>OR(AND(C123='Scoring Keys'!$D$4,E123='Scoring Keys'!$D$14),AND(C123='Scoring Keys'!$D$4,E123='Scoring Keys'!$D$16),AND(C123='Scoring Keys'!$D$4,E123='Scoring Keys'!$D$17))</f>
        <v>0</v>
      </c>
      <c r="I123" s="10" t="b">
        <f>NOT(D123='Scoring Keys'!$B$18)</f>
        <v>0</v>
      </c>
      <c r="J123" s="150">
        <f t="shared" ref="J123:J125" si="42">IF(I123,0,1)</f>
        <v>1</v>
      </c>
      <c r="K123" s="150">
        <f t="shared" ref="K123:K125" si="43">IF(AND(H123,(I123)),1,0)</f>
        <v>0</v>
      </c>
    </row>
    <row r="124" spans="1:11" ht="30" customHeight="1">
      <c r="A124" s="14" t="s">
        <v>87</v>
      </c>
      <c r="B124" s="57" t="s">
        <v>1711</v>
      </c>
      <c r="C124" s="57">
        <f>IF(B124='Scoring Keys'!$B$4,'Scoring Keys'!$D$4,IF(B124='Scoring Keys'!$B$5,'Scoring Keys'!$D$5,IF(B124='Scoring Keys'!$B$6,'Scoring Keys'!$D$6,IF(B124='Scoring Keys'!$B$7,'Scoring Keys'!$D$7,0))))</f>
        <v>0.65</v>
      </c>
      <c r="D124" s="127" t="s">
        <v>1766</v>
      </c>
      <c r="E124" s="57">
        <f>IF(D124='Scoring Keys'!$B$12,'Scoring Keys'!$D$12,IF(D124='Scoring Keys'!$B$13,'Scoring Keys'!$D$13,IF(D124='Scoring Keys'!$B$14,'Scoring Keys'!$D$14,IF(D124='Scoring Keys'!$B$15,'Scoring Keys'!$D$15,IF(D124='Scoring Keys'!$B$16,'Scoring Keys'!$D$16,0)))))</f>
        <v>0</v>
      </c>
      <c r="F124" s="57">
        <f t="shared" si="41"/>
        <v>0</v>
      </c>
      <c r="G124" s="58"/>
      <c r="H124" s="10" t="b">
        <f>OR(AND(C124='Scoring Keys'!$D$4,E124='Scoring Keys'!$D$14),AND(C124='Scoring Keys'!$D$4,E124='Scoring Keys'!$D$16),AND(C124='Scoring Keys'!$D$4,E124='Scoring Keys'!$D$17))</f>
        <v>0</v>
      </c>
      <c r="I124" s="10" t="b">
        <f>NOT(D124='Scoring Keys'!$B$18)</f>
        <v>0</v>
      </c>
      <c r="J124" s="150">
        <f t="shared" si="42"/>
        <v>1</v>
      </c>
      <c r="K124" s="150">
        <f t="shared" si="43"/>
        <v>0</v>
      </c>
    </row>
    <row r="125" spans="1:11" ht="38.25">
      <c r="A125" s="19" t="s">
        <v>369</v>
      </c>
      <c r="B125" s="57" t="s">
        <v>1713</v>
      </c>
      <c r="C125" s="57">
        <f>IF(B125='Scoring Keys'!$B$4,'Scoring Keys'!$D$4,IF(B125='Scoring Keys'!$B$5,'Scoring Keys'!$D$5,IF(B125='Scoring Keys'!$B$6,'Scoring Keys'!$D$6,IF(B125='Scoring Keys'!$B$7,'Scoring Keys'!$D$7,0))))</f>
        <v>0.9</v>
      </c>
      <c r="D125" s="127" t="s">
        <v>1766</v>
      </c>
      <c r="E125" s="57">
        <f>IF(D125='Scoring Keys'!$B$12,'Scoring Keys'!$D$12,IF(D125='Scoring Keys'!$B$13,'Scoring Keys'!$D$13,IF(D125='Scoring Keys'!$B$14,'Scoring Keys'!$D$14,IF(D125='Scoring Keys'!$B$15,'Scoring Keys'!$D$15,IF(D125='Scoring Keys'!$B$16,'Scoring Keys'!$D$16,0)))))</f>
        <v>0</v>
      </c>
      <c r="F125" s="57">
        <f t="shared" si="41"/>
        <v>0</v>
      </c>
      <c r="G125" s="58"/>
      <c r="H125" s="10" t="b">
        <f>OR(AND(C125='Scoring Keys'!$D$4,E125='Scoring Keys'!$D$14),AND(C125='Scoring Keys'!$D$4,E125='Scoring Keys'!$D$16),AND(C125='Scoring Keys'!$D$4,E125='Scoring Keys'!$D$17))</f>
        <v>0</v>
      </c>
      <c r="I125" s="10" t="b">
        <f>NOT(D125='Scoring Keys'!$B$18)</f>
        <v>0</v>
      </c>
      <c r="J125" s="150">
        <f t="shared" si="42"/>
        <v>1</v>
      </c>
      <c r="K125" s="150">
        <f t="shared" si="43"/>
        <v>0</v>
      </c>
    </row>
    <row r="126" spans="1:11" s="17" customFormat="1" ht="15" customHeight="1">
      <c r="A126" s="247" t="s">
        <v>1840</v>
      </c>
      <c r="B126" s="248"/>
      <c r="C126" s="48"/>
      <c r="D126" s="244"/>
      <c r="E126" s="245"/>
      <c r="F126" s="245"/>
      <c r="G126" s="246"/>
      <c r="H126" s="10"/>
      <c r="J126" s="150"/>
      <c r="K126" s="149"/>
    </row>
    <row r="127" spans="1:11" ht="30" customHeight="1">
      <c r="A127" s="14" t="s">
        <v>88</v>
      </c>
      <c r="B127" s="57" t="s">
        <v>600</v>
      </c>
      <c r="C127" s="57">
        <f>IF(B127='Scoring Keys'!$B$4,'Scoring Keys'!$D$4,IF(B127='Scoring Keys'!$B$5,'Scoring Keys'!$D$5,IF(B127='Scoring Keys'!$B$6,'Scoring Keys'!$D$6,IF(B127='Scoring Keys'!$B$7,'Scoring Keys'!$D$7,0))))</f>
        <v>1</v>
      </c>
      <c r="D127" s="127" t="s">
        <v>1766</v>
      </c>
      <c r="E127" s="57">
        <f>IF(D127='Scoring Keys'!$B$12,'Scoring Keys'!$D$12,IF(D127='Scoring Keys'!$B$13,'Scoring Keys'!$D$13,IF(D127='Scoring Keys'!$B$14,'Scoring Keys'!$D$14,IF(D127='Scoring Keys'!$B$15,'Scoring Keys'!$D$15,IF(D127='Scoring Keys'!$B$16,'Scoring Keys'!$D$16,0)))))</f>
        <v>0</v>
      </c>
      <c r="F127" s="57">
        <f t="shared" ref="F127:F128" si="44">C127*E127</f>
        <v>0</v>
      </c>
      <c r="G127" s="58"/>
      <c r="H127" s="10" t="b">
        <f>OR(AND(C127='Scoring Keys'!$D$4,E127='Scoring Keys'!$D$14),AND(C127='Scoring Keys'!$D$4,E127='Scoring Keys'!$D$16),AND(C127='Scoring Keys'!$D$4,E127='Scoring Keys'!$D$17))</f>
        <v>1</v>
      </c>
      <c r="I127" s="10" t="b">
        <f>NOT(D127='Scoring Keys'!$B$18)</f>
        <v>0</v>
      </c>
      <c r="J127" s="150">
        <f t="shared" ref="J127:J128" si="45">IF(I127,0,1)</f>
        <v>1</v>
      </c>
      <c r="K127" s="150">
        <f t="shared" ref="K127:K128" si="46">IF(AND(H127,(I127)),1,0)</f>
        <v>0</v>
      </c>
    </row>
    <row r="128" spans="1:11" ht="30" customHeight="1">
      <c r="A128" s="14" t="s">
        <v>579</v>
      </c>
      <c r="B128" s="57" t="s">
        <v>1714</v>
      </c>
      <c r="C128" s="57">
        <f>IF(B128='Scoring Keys'!$B$4,'Scoring Keys'!$D$4,IF(B128='Scoring Keys'!$B$5,'Scoring Keys'!$D$5,IF(B128='Scoring Keys'!$B$6,'Scoring Keys'!$D$6,IF(B128='Scoring Keys'!$B$7,'Scoring Keys'!$D$7,0))))</f>
        <v>0.3</v>
      </c>
      <c r="D128" s="127" t="s">
        <v>1766</v>
      </c>
      <c r="E128" s="57">
        <f>IF(D128='Scoring Keys'!$B$12,'Scoring Keys'!$D$12,IF(D128='Scoring Keys'!$B$13,'Scoring Keys'!$D$13,IF(D128='Scoring Keys'!$B$14,'Scoring Keys'!$D$14,IF(D128='Scoring Keys'!$B$15,'Scoring Keys'!$D$15,IF(D128='Scoring Keys'!$B$16,'Scoring Keys'!$D$16,0)))))</f>
        <v>0</v>
      </c>
      <c r="F128" s="57">
        <f t="shared" si="44"/>
        <v>0</v>
      </c>
      <c r="G128" s="58"/>
      <c r="H128" s="10" t="b">
        <f>OR(AND(C128='Scoring Keys'!$D$4,E128='Scoring Keys'!$D$14),AND(C128='Scoring Keys'!$D$4,E128='Scoring Keys'!$D$16),AND(C128='Scoring Keys'!$D$4,E128='Scoring Keys'!$D$17))</f>
        <v>0</v>
      </c>
      <c r="I128" s="10" t="b">
        <f>NOT(D128='Scoring Keys'!$B$18)</f>
        <v>0</v>
      </c>
      <c r="J128" s="150">
        <f t="shared" si="45"/>
        <v>1</v>
      </c>
      <c r="K128" s="150">
        <f t="shared" si="46"/>
        <v>0</v>
      </c>
    </row>
    <row r="129" spans="1:11" s="17" customFormat="1" ht="15" customHeight="1">
      <c r="A129" s="247" t="s">
        <v>1839</v>
      </c>
      <c r="B129" s="248"/>
      <c r="C129" s="48"/>
      <c r="D129" s="244"/>
      <c r="E129" s="245"/>
      <c r="F129" s="245"/>
      <c r="G129" s="246"/>
      <c r="H129" s="10"/>
      <c r="J129" s="150"/>
      <c r="K129" s="149"/>
    </row>
    <row r="130" spans="1:11" s="27" customFormat="1" ht="30" customHeight="1">
      <c r="A130" s="19" t="s">
        <v>89</v>
      </c>
      <c r="B130" s="57" t="s">
        <v>600</v>
      </c>
      <c r="C130" s="57">
        <f>IF(B130='Scoring Keys'!$B$4,'Scoring Keys'!$D$4,IF(B130='Scoring Keys'!$B$5,'Scoring Keys'!$D$5,IF(B130='Scoring Keys'!$B$6,'Scoring Keys'!$D$6,IF(B130='Scoring Keys'!$B$7,'Scoring Keys'!$D$7,0))))</f>
        <v>1</v>
      </c>
      <c r="D130" s="127" t="s">
        <v>1766</v>
      </c>
      <c r="E130" s="57">
        <f>IF(D130='Scoring Keys'!$B$12,'Scoring Keys'!$D$12,IF(D130='Scoring Keys'!$B$13,'Scoring Keys'!$D$13,IF(D130='Scoring Keys'!$B$14,'Scoring Keys'!$D$14,IF(D130='Scoring Keys'!$B$15,'Scoring Keys'!$D$15,IF(D130='Scoring Keys'!$B$16,'Scoring Keys'!$D$16,0)))))</f>
        <v>0</v>
      </c>
      <c r="F130" s="57">
        <f t="shared" ref="F130:F133" si="47">C130*E130</f>
        <v>0</v>
      </c>
      <c r="G130" s="58"/>
      <c r="H130" s="10" t="b">
        <f>OR(AND(C130='Scoring Keys'!$D$4,E130='Scoring Keys'!$D$14),AND(C130='Scoring Keys'!$D$4,E130='Scoring Keys'!$D$16),AND(C130='Scoring Keys'!$D$4,E130='Scoring Keys'!$D$17))</f>
        <v>1</v>
      </c>
      <c r="I130" s="10" t="b">
        <f>NOT(D130='Scoring Keys'!$B$18)</f>
        <v>0</v>
      </c>
      <c r="J130" s="150">
        <f t="shared" ref="J130:J133" si="48">IF(I130,0,1)</f>
        <v>1</v>
      </c>
      <c r="K130" s="150">
        <f t="shared" ref="K130:K133" si="49">IF(AND(H130,(I130)),1,0)</f>
        <v>0</v>
      </c>
    </row>
    <row r="131" spans="1:11" s="27" customFormat="1" ht="30" customHeight="1">
      <c r="A131" s="19" t="s">
        <v>1692</v>
      </c>
      <c r="B131" s="57" t="s">
        <v>600</v>
      </c>
      <c r="C131" s="57">
        <f>IF(B131='Scoring Keys'!$B$4,'Scoring Keys'!$D$4,IF(B131='Scoring Keys'!$B$5,'Scoring Keys'!$D$5,IF(B131='Scoring Keys'!$B$6,'Scoring Keys'!$D$6,IF(B131='Scoring Keys'!$B$7,'Scoring Keys'!$D$7,0))))</f>
        <v>1</v>
      </c>
      <c r="D131" s="127" t="s">
        <v>1766</v>
      </c>
      <c r="E131" s="57">
        <f>IF(D131='Scoring Keys'!$B$12,'Scoring Keys'!$D$12,IF(D131='Scoring Keys'!$B$13,'Scoring Keys'!$D$13,IF(D131='Scoring Keys'!$B$14,'Scoring Keys'!$D$14,IF(D131='Scoring Keys'!$B$15,'Scoring Keys'!$D$15,IF(D131='Scoring Keys'!$B$16,'Scoring Keys'!$D$16,0)))))</f>
        <v>0</v>
      </c>
      <c r="F131" s="57">
        <f t="shared" si="47"/>
        <v>0</v>
      </c>
      <c r="G131" s="58"/>
      <c r="H131" s="10" t="b">
        <f>OR(AND(C131='Scoring Keys'!$D$4,E131='Scoring Keys'!$D$14),AND(C131='Scoring Keys'!$D$4,E131='Scoring Keys'!$D$16),AND(C131='Scoring Keys'!$D$4,E131='Scoring Keys'!$D$17))</f>
        <v>1</v>
      </c>
      <c r="I131" s="10" t="b">
        <f>NOT(D131='Scoring Keys'!$B$18)</f>
        <v>0</v>
      </c>
      <c r="J131" s="150">
        <f t="shared" si="48"/>
        <v>1</v>
      </c>
      <c r="K131" s="150">
        <f t="shared" si="49"/>
        <v>0</v>
      </c>
    </row>
    <row r="132" spans="1:11" s="27" customFormat="1" ht="30" customHeight="1">
      <c r="A132" s="19" t="s">
        <v>1674</v>
      </c>
      <c r="B132" s="57" t="s">
        <v>1713</v>
      </c>
      <c r="C132" s="57">
        <f>IF(B132='Scoring Keys'!$B$4,'Scoring Keys'!$D$4,IF(B132='Scoring Keys'!$B$5,'Scoring Keys'!$D$5,IF(B132='Scoring Keys'!$B$6,'Scoring Keys'!$D$6,IF(B132='Scoring Keys'!$B$7,'Scoring Keys'!$D$7,0))))</f>
        <v>0.9</v>
      </c>
      <c r="D132" s="127" t="s">
        <v>1766</v>
      </c>
      <c r="E132" s="57">
        <f>IF(D132='Scoring Keys'!$B$12,'Scoring Keys'!$D$12,IF(D132='Scoring Keys'!$B$13,'Scoring Keys'!$D$13,IF(D132='Scoring Keys'!$B$14,'Scoring Keys'!$D$14,IF(D132='Scoring Keys'!$B$15,'Scoring Keys'!$D$15,IF(D132='Scoring Keys'!$B$16,'Scoring Keys'!$D$16,0)))))</f>
        <v>0</v>
      </c>
      <c r="F132" s="57">
        <f t="shared" si="47"/>
        <v>0</v>
      </c>
      <c r="G132" s="58"/>
      <c r="H132" s="10" t="b">
        <f>OR(AND(C132='Scoring Keys'!$D$4,E132='Scoring Keys'!$D$14),AND(C132='Scoring Keys'!$D$4,E132='Scoring Keys'!$D$16),AND(C132='Scoring Keys'!$D$4,E132='Scoring Keys'!$D$17))</f>
        <v>0</v>
      </c>
      <c r="I132" s="10" t="b">
        <f>NOT(D132='Scoring Keys'!$B$18)</f>
        <v>0</v>
      </c>
      <c r="J132" s="150">
        <f t="shared" si="48"/>
        <v>1</v>
      </c>
      <c r="K132" s="150">
        <f t="shared" si="49"/>
        <v>0</v>
      </c>
    </row>
    <row r="133" spans="1:11" s="27" customFormat="1" ht="30" customHeight="1">
      <c r="A133" s="19" t="s">
        <v>1691</v>
      </c>
      <c r="B133" s="57" t="s">
        <v>600</v>
      </c>
      <c r="C133" s="57">
        <f>IF(B133='Scoring Keys'!$B$4,'Scoring Keys'!$D$4,IF(B133='Scoring Keys'!$B$5,'Scoring Keys'!$D$5,IF(B133='Scoring Keys'!$B$6,'Scoring Keys'!$D$6,IF(B133='Scoring Keys'!$B$7,'Scoring Keys'!$D$7,0))))</f>
        <v>1</v>
      </c>
      <c r="D133" s="127" t="s">
        <v>1766</v>
      </c>
      <c r="E133" s="57">
        <f>IF(D133='Scoring Keys'!$B$12,'Scoring Keys'!$D$12,IF(D133='Scoring Keys'!$B$13,'Scoring Keys'!$D$13,IF(D133='Scoring Keys'!$B$14,'Scoring Keys'!$D$14,IF(D133='Scoring Keys'!$B$15,'Scoring Keys'!$D$15,IF(D133='Scoring Keys'!$B$16,'Scoring Keys'!$D$16,0)))))</f>
        <v>0</v>
      </c>
      <c r="F133" s="57">
        <f t="shared" si="47"/>
        <v>0</v>
      </c>
      <c r="G133" s="58"/>
      <c r="H133" s="10" t="b">
        <f>OR(AND(C133='Scoring Keys'!$D$4,E133='Scoring Keys'!$D$14),AND(C133='Scoring Keys'!$D$4,E133='Scoring Keys'!$D$16),AND(C133='Scoring Keys'!$D$4,E133='Scoring Keys'!$D$17))</f>
        <v>1</v>
      </c>
      <c r="I133" s="10" t="b">
        <f>NOT(D133='Scoring Keys'!$B$18)</f>
        <v>0</v>
      </c>
      <c r="J133" s="150">
        <f t="shared" si="48"/>
        <v>1</v>
      </c>
      <c r="K133" s="150">
        <f t="shared" si="49"/>
        <v>0</v>
      </c>
    </row>
    <row r="134" spans="1:11" s="17" customFormat="1" ht="15" customHeight="1">
      <c r="A134" s="247" t="s">
        <v>1841</v>
      </c>
      <c r="B134" s="248"/>
      <c r="C134" s="48"/>
      <c r="D134" s="244"/>
      <c r="E134" s="245"/>
      <c r="F134" s="245"/>
      <c r="G134" s="246"/>
      <c r="H134" s="10"/>
      <c r="J134" s="150"/>
      <c r="K134" s="149"/>
    </row>
    <row r="135" spans="1:11" ht="30" customHeight="1">
      <c r="A135" s="14" t="s">
        <v>1693</v>
      </c>
      <c r="B135" s="57" t="s">
        <v>1711</v>
      </c>
      <c r="C135" s="57">
        <f>IF(B135='Scoring Keys'!$B$4,'Scoring Keys'!$D$4,IF(B135='Scoring Keys'!$B$5,'Scoring Keys'!$D$5,IF(B135='Scoring Keys'!$B$6,'Scoring Keys'!$D$6,IF(B135='Scoring Keys'!$B$7,'Scoring Keys'!$D$7,0))))</f>
        <v>0.65</v>
      </c>
      <c r="D135" s="127" t="s">
        <v>1766</v>
      </c>
      <c r="E135" s="57">
        <f>IF(D135='Scoring Keys'!$B$12,'Scoring Keys'!$D$12,IF(D135='Scoring Keys'!$B$13,'Scoring Keys'!$D$13,IF(D135='Scoring Keys'!$B$14,'Scoring Keys'!$D$14,IF(D135='Scoring Keys'!$B$15,'Scoring Keys'!$D$15,IF(D135='Scoring Keys'!$B$16,'Scoring Keys'!$D$16,0)))))</f>
        <v>0</v>
      </c>
      <c r="F135" s="57">
        <f t="shared" ref="F135:F142" si="50">C135*E135</f>
        <v>0</v>
      </c>
      <c r="G135" s="58"/>
      <c r="H135" s="10" t="b">
        <f>OR(AND(C135='Scoring Keys'!$D$4,E135='Scoring Keys'!$D$14),AND(C135='Scoring Keys'!$D$4,E135='Scoring Keys'!$D$16),AND(C135='Scoring Keys'!$D$4,E135='Scoring Keys'!$D$17))</f>
        <v>0</v>
      </c>
      <c r="I135" s="10" t="b">
        <f>NOT(D135='Scoring Keys'!$B$18)</f>
        <v>0</v>
      </c>
      <c r="J135" s="150">
        <f t="shared" ref="J135:J139" si="51">IF(I135,0,1)</f>
        <v>1</v>
      </c>
      <c r="K135" s="150">
        <f t="shared" ref="K135:K139" si="52">IF(AND(H135,(I135)),1,0)</f>
        <v>0</v>
      </c>
    </row>
    <row r="136" spans="1:11" ht="30" customHeight="1">
      <c r="A136" s="14" t="s">
        <v>560</v>
      </c>
      <c r="B136" s="57" t="s">
        <v>1711</v>
      </c>
      <c r="C136" s="57">
        <f>IF(B136='Scoring Keys'!$B$4,'Scoring Keys'!$D$4,IF(B136='Scoring Keys'!$B$5,'Scoring Keys'!$D$5,IF(B136='Scoring Keys'!$B$6,'Scoring Keys'!$D$6,IF(B136='Scoring Keys'!$B$7,'Scoring Keys'!$D$7,0))))</f>
        <v>0.65</v>
      </c>
      <c r="D136" s="127" t="s">
        <v>1766</v>
      </c>
      <c r="E136" s="57">
        <f>IF(D136='Scoring Keys'!$B$12,'Scoring Keys'!$D$12,IF(D136='Scoring Keys'!$B$13,'Scoring Keys'!$D$13,IF(D136='Scoring Keys'!$B$14,'Scoring Keys'!$D$14,IF(D136='Scoring Keys'!$B$15,'Scoring Keys'!$D$15,IF(D136='Scoring Keys'!$B$16,'Scoring Keys'!$D$16,0)))))</f>
        <v>0</v>
      </c>
      <c r="F136" s="57">
        <f t="shared" si="50"/>
        <v>0</v>
      </c>
      <c r="G136" s="58"/>
      <c r="H136" s="10" t="b">
        <f>OR(AND(C136='Scoring Keys'!$D$4,E136='Scoring Keys'!$D$14),AND(C136='Scoring Keys'!$D$4,E136='Scoring Keys'!$D$16),AND(C136='Scoring Keys'!$D$4,E136='Scoring Keys'!$D$17))</f>
        <v>0</v>
      </c>
      <c r="I136" s="10" t="b">
        <f>NOT(D136='Scoring Keys'!$B$18)</f>
        <v>0</v>
      </c>
      <c r="J136" s="150">
        <f t="shared" si="51"/>
        <v>1</v>
      </c>
      <c r="K136" s="150">
        <f t="shared" si="52"/>
        <v>0</v>
      </c>
    </row>
    <row r="137" spans="1:11" ht="30" customHeight="1">
      <c r="A137" s="19" t="s">
        <v>561</v>
      </c>
      <c r="B137" s="57" t="s">
        <v>1711</v>
      </c>
      <c r="C137" s="57">
        <f>IF(B137='Scoring Keys'!$B$4,'Scoring Keys'!$D$4,IF(B137='Scoring Keys'!$B$5,'Scoring Keys'!$D$5,IF(B137='Scoring Keys'!$B$6,'Scoring Keys'!$D$6,IF(B137='Scoring Keys'!$B$7,'Scoring Keys'!$D$7,0))))</f>
        <v>0.65</v>
      </c>
      <c r="D137" s="127" t="s">
        <v>1766</v>
      </c>
      <c r="E137" s="57">
        <f>IF(D137='Scoring Keys'!$B$12,'Scoring Keys'!$D$12,IF(D137='Scoring Keys'!$B$13,'Scoring Keys'!$D$13,IF(D137='Scoring Keys'!$B$14,'Scoring Keys'!$D$14,IF(D137='Scoring Keys'!$B$15,'Scoring Keys'!$D$15,IF(D137='Scoring Keys'!$B$16,'Scoring Keys'!$D$16,0)))))</f>
        <v>0</v>
      </c>
      <c r="F137" s="57">
        <f t="shared" si="50"/>
        <v>0</v>
      </c>
      <c r="G137" s="58"/>
      <c r="H137" s="10" t="b">
        <f>OR(AND(C137='Scoring Keys'!$D$4,E137='Scoring Keys'!$D$14),AND(C137='Scoring Keys'!$D$4,E137='Scoring Keys'!$D$16),AND(C137='Scoring Keys'!$D$4,E137='Scoring Keys'!$D$17))</f>
        <v>0</v>
      </c>
      <c r="I137" s="10" t="b">
        <f>NOT(D137='Scoring Keys'!$B$18)</f>
        <v>0</v>
      </c>
      <c r="J137" s="150">
        <f t="shared" si="51"/>
        <v>1</v>
      </c>
      <c r="K137" s="150">
        <f t="shared" si="52"/>
        <v>0</v>
      </c>
    </row>
    <row r="138" spans="1:11" ht="30" customHeight="1">
      <c r="A138" s="14" t="s">
        <v>562</v>
      </c>
      <c r="B138" s="57" t="s">
        <v>1711</v>
      </c>
      <c r="C138" s="57">
        <f>IF(B138='Scoring Keys'!$B$4,'Scoring Keys'!$D$4,IF(B138='Scoring Keys'!$B$5,'Scoring Keys'!$D$5,IF(B138='Scoring Keys'!$B$6,'Scoring Keys'!$D$6,IF(B138='Scoring Keys'!$B$7,'Scoring Keys'!$D$7,0))))</f>
        <v>0.65</v>
      </c>
      <c r="D138" s="127" t="s">
        <v>1766</v>
      </c>
      <c r="E138" s="57">
        <f>IF(D138='Scoring Keys'!$B$12,'Scoring Keys'!$D$12,IF(D138='Scoring Keys'!$B$13,'Scoring Keys'!$D$13,IF(D138='Scoring Keys'!$B$14,'Scoring Keys'!$D$14,IF(D138='Scoring Keys'!$B$15,'Scoring Keys'!$D$15,IF(D138='Scoring Keys'!$B$16,'Scoring Keys'!$D$16,0)))))</f>
        <v>0</v>
      </c>
      <c r="F138" s="57">
        <f t="shared" si="50"/>
        <v>0</v>
      </c>
      <c r="G138" s="58"/>
      <c r="H138" s="10" t="b">
        <f>OR(AND(C138='Scoring Keys'!$D$4,E138='Scoring Keys'!$D$14),AND(C138='Scoring Keys'!$D$4,E138='Scoring Keys'!$D$16),AND(C138='Scoring Keys'!$D$4,E138='Scoring Keys'!$D$17))</f>
        <v>0</v>
      </c>
      <c r="I138" s="10" t="b">
        <f>NOT(D138='Scoring Keys'!$B$18)</f>
        <v>0</v>
      </c>
      <c r="J138" s="150">
        <f t="shared" si="51"/>
        <v>1</v>
      </c>
      <c r="K138" s="150">
        <f t="shared" si="52"/>
        <v>0</v>
      </c>
    </row>
    <row r="139" spans="1:11" ht="42.75" customHeight="1">
      <c r="A139" s="14" t="s">
        <v>1798</v>
      </c>
      <c r="B139" s="57" t="s">
        <v>1714</v>
      </c>
      <c r="C139" s="57">
        <f>IF(B139='Scoring Keys'!$B$4,'Scoring Keys'!$D$4,IF(B139='Scoring Keys'!$B$5,'Scoring Keys'!$D$5,IF(B139='Scoring Keys'!$B$6,'Scoring Keys'!$D$6,IF(B139='Scoring Keys'!$B$7,'Scoring Keys'!$D$7,0))))</f>
        <v>0.3</v>
      </c>
      <c r="D139" s="127" t="s">
        <v>1766</v>
      </c>
      <c r="E139" s="57">
        <f>IF(D139='Scoring Keys'!$B$12,'Scoring Keys'!$D$12,IF(D139='Scoring Keys'!$B$13,'Scoring Keys'!$D$13,IF(D139='Scoring Keys'!$B$14,'Scoring Keys'!$D$14,IF(D139='Scoring Keys'!$B$15,'Scoring Keys'!$D$15,IF(D139='Scoring Keys'!$B$16,'Scoring Keys'!$D$16,0)))))</f>
        <v>0</v>
      </c>
      <c r="F139" s="57">
        <f t="shared" si="50"/>
        <v>0</v>
      </c>
      <c r="G139" s="58"/>
      <c r="H139" s="10" t="b">
        <f>OR(AND(C139='Scoring Keys'!$D$4,E139='Scoring Keys'!$D$14),AND(C139='Scoring Keys'!$D$4,E139='Scoring Keys'!$D$16),AND(C139='Scoring Keys'!$D$4,E139='Scoring Keys'!$D$17))</f>
        <v>0</v>
      </c>
      <c r="I139" s="10" t="b">
        <f>NOT(D139='Scoring Keys'!$B$18)</f>
        <v>0</v>
      </c>
      <c r="J139" s="150">
        <f t="shared" si="51"/>
        <v>1</v>
      </c>
      <c r="K139" s="150">
        <f t="shared" si="52"/>
        <v>0</v>
      </c>
    </row>
    <row r="140" spans="1:11" ht="30" customHeight="1">
      <c r="A140" s="14" t="s">
        <v>568</v>
      </c>
      <c r="B140" s="130"/>
      <c r="C140" s="130"/>
      <c r="D140" s="130"/>
      <c r="E140" s="130"/>
      <c r="F140" s="130"/>
      <c r="G140" s="130"/>
    </row>
    <row r="141" spans="1:11" ht="30" customHeight="1">
      <c r="A141" s="11" t="s">
        <v>1675</v>
      </c>
      <c r="B141" s="57" t="s">
        <v>1713</v>
      </c>
      <c r="C141" s="57">
        <f>IF(B141='Scoring Keys'!$B$4,'Scoring Keys'!$D$4,IF(B141='Scoring Keys'!$B$5,'Scoring Keys'!$D$5,IF(B141='Scoring Keys'!$B$6,'Scoring Keys'!$D$6,IF(B141='Scoring Keys'!$B$7,'Scoring Keys'!$D$7,0))))</f>
        <v>0.9</v>
      </c>
      <c r="D141" s="127" t="s">
        <v>1766</v>
      </c>
      <c r="E141" s="57">
        <f>IF(D141='Scoring Keys'!$B$12,'Scoring Keys'!$D$12,IF(D141='Scoring Keys'!$B$13,'Scoring Keys'!$D$13,IF(D141='Scoring Keys'!$B$14,'Scoring Keys'!$D$14,IF(D141='Scoring Keys'!$B$15,'Scoring Keys'!$D$15,IF(D141='Scoring Keys'!$B$16,'Scoring Keys'!$D$16,0)))))</f>
        <v>0</v>
      </c>
      <c r="F141" s="57">
        <f t="shared" si="50"/>
        <v>0</v>
      </c>
      <c r="G141" s="58"/>
      <c r="H141" s="10" t="b">
        <f>OR(AND(C141='Scoring Keys'!$D$4,E141='Scoring Keys'!$D$14),AND(C141='Scoring Keys'!$D$4,E141='Scoring Keys'!$D$16),AND(C141='Scoring Keys'!$D$4,E141='Scoring Keys'!$D$17))</f>
        <v>0</v>
      </c>
      <c r="I141" s="10" t="b">
        <f>NOT(D141='Scoring Keys'!$B$18)</f>
        <v>0</v>
      </c>
      <c r="J141" s="150">
        <f t="shared" ref="J141:J142" si="53">IF(I141,0,1)</f>
        <v>1</v>
      </c>
      <c r="K141" s="150">
        <f t="shared" ref="K141:K142" si="54">IF(AND(H141,(I141)),1,0)</f>
        <v>0</v>
      </c>
    </row>
    <row r="142" spans="1:11" ht="30" customHeight="1">
      <c r="A142" s="11" t="s">
        <v>1676</v>
      </c>
      <c r="B142" s="57" t="s">
        <v>1711</v>
      </c>
      <c r="C142" s="57">
        <f>IF(B142='Scoring Keys'!$B$4,'Scoring Keys'!$D$4,IF(B142='Scoring Keys'!$B$5,'Scoring Keys'!$D$5,IF(B142='Scoring Keys'!$B$6,'Scoring Keys'!$D$6,IF(B142='Scoring Keys'!$B$7,'Scoring Keys'!$D$7,0))))</f>
        <v>0.65</v>
      </c>
      <c r="D142" s="127" t="s">
        <v>1766</v>
      </c>
      <c r="E142" s="57">
        <f>IF(D142='Scoring Keys'!$B$12,'Scoring Keys'!$D$12,IF(D142='Scoring Keys'!$B$13,'Scoring Keys'!$D$13,IF(D142='Scoring Keys'!$B$14,'Scoring Keys'!$D$14,IF(D142='Scoring Keys'!$B$15,'Scoring Keys'!$D$15,IF(D142='Scoring Keys'!$B$16,'Scoring Keys'!$D$16,0)))))</f>
        <v>0</v>
      </c>
      <c r="F142" s="57">
        <f t="shared" si="50"/>
        <v>0</v>
      </c>
      <c r="G142" s="58"/>
      <c r="H142" s="10" t="b">
        <f>OR(AND(C142='Scoring Keys'!$D$4,E142='Scoring Keys'!$D$14),AND(C142='Scoring Keys'!$D$4,E142='Scoring Keys'!$D$16),AND(C142='Scoring Keys'!$D$4,E142='Scoring Keys'!$D$17))</f>
        <v>0</v>
      </c>
      <c r="I142" s="10" t="b">
        <f>NOT(D142='Scoring Keys'!$B$18)</f>
        <v>0</v>
      </c>
      <c r="J142" s="150">
        <f t="shared" si="53"/>
        <v>1</v>
      </c>
      <c r="K142" s="150">
        <f t="shared" si="54"/>
        <v>0</v>
      </c>
    </row>
  </sheetData>
  <sheetProtection algorithmName="SHA-512" hashValue="dE8DvuZVT8bhGnL9sXUGaC0TO3Ornnjfl+j63Ij+ftCsQuLl5iYUgg462Xiz3U6UAvrWec4M1qHfwQ+nOAcWIQ==" saltValue="qpPQ2J5A5IT3OFYxepm5yg==" spinCount="100000" sheet="1" objects="1" scenarios="1"/>
  <mergeCells count="44">
    <mergeCell ref="D129:G129"/>
    <mergeCell ref="D134:G134"/>
    <mergeCell ref="D106:G106"/>
    <mergeCell ref="D112:G112"/>
    <mergeCell ref="D122:G122"/>
    <mergeCell ref="D126:G126"/>
    <mergeCell ref="D9:G9"/>
    <mergeCell ref="D35:G35"/>
    <mergeCell ref="A134:B134"/>
    <mergeCell ref="A122:B122"/>
    <mergeCell ref="A126:B126"/>
    <mergeCell ref="A129:B129"/>
    <mergeCell ref="A106:B106"/>
    <mergeCell ref="A112:B112"/>
    <mergeCell ref="D41:G41"/>
    <mergeCell ref="D45:G45"/>
    <mergeCell ref="D49:G49"/>
    <mergeCell ref="D58:G58"/>
    <mergeCell ref="D64:G64"/>
    <mergeCell ref="D50:G50"/>
    <mergeCell ref="D77:G77"/>
    <mergeCell ref="D86:G86"/>
    <mergeCell ref="D99:G99"/>
    <mergeCell ref="D113:G113"/>
    <mergeCell ref="A86:B86"/>
    <mergeCell ref="A88:B88"/>
    <mergeCell ref="A5:G5"/>
    <mergeCell ref="A35:B35"/>
    <mergeCell ref="A41:B41"/>
    <mergeCell ref="A45:B45"/>
    <mergeCell ref="A49:B49"/>
    <mergeCell ref="A58:B58"/>
    <mergeCell ref="A64:B64"/>
    <mergeCell ref="A77:B77"/>
    <mergeCell ref="A9:B9"/>
    <mergeCell ref="A7:B7"/>
    <mergeCell ref="A6:G6"/>
    <mergeCell ref="D7:G7"/>
    <mergeCell ref="D30:G30"/>
    <mergeCell ref="D10:G10"/>
    <mergeCell ref="D66:G66"/>
    <mergeCell ref="D81:G81"/>
    <mergeCell ref="D89:G89"/>
    <mergeCell ref="D88:G88"/>
  </mergeCells>
  <conditionalFormatting sqref="D2">
    <cfRule type="expression" dxfId="195" priority="51">
      <formula>$E$2&gt;0</formula>
    </cfRule>
  </conditionalFormatting>
  <conditionalFormatting sqref="D3">
    <cfRule type="expression" dxfId="194" priority="24">
      <formula>$E$3&gt;0</formula>
    </cfRule>
  </conditionalFormatting>
  <conditionalFormatting sqref="D11">
    <cfRule type="expression" dxfId="193" priority="23">
      <formula>K11=1</formula>
    </cfRule>
  </conditionalFormatting>
  <conditionalFormatting sqref="D12">
    <cfRule type="expression" dxfId="192" priority="22">
      <formula>K12=1</formula>
    </cfRule>
  </conditionalFormatting>
  <conditionalFormatting sqref="D13:D29">
    <cfRule type="expression" dxfId="191" priority="21">
      <formula>K13=1</formula>
    </cfRule>
  </conditionalFormatting>
  <conditionalFormatting sqref="D31:D34">
    <cfRule type="expression" dxfId="190" priority="20">
      <formula>K31=1</formula>
    </cfRule>
  </conditionalFormatting>
  <conditionalFormatting sqref="D36:D40">
    <cfRule type="expression" dxfId="189" priority="19">
      <formula>K36=1</formula>
    </cfRule>
  </conditionalFormatting>
  <conditionalFormatting sqref="D42:D44">
    <cfRule type="expression" dxfId="188" priority="18">
      <formula>K42=1</formula>
    </cfRule>
  </conditionalFormatting>
  <conditionalFormatting sqref="D46:D48">
    <cfRule type="expression" dxfId="187" priority="17">
      <formula>K46=1</formula>
    </cfRule>
  </conditionalFormatting>
  <conditionalFormatting sqref="D51:D57">
    <cfRule type="expression" dxfId="186" priority="16">
      <formula>K51=1</formula>
    </cfRule>
  </conditionalFormatting>
  <conditionalFormatting sqref="D59:D63">
    <cfRule type="expression" dxfId="185" priority="15">
      <formula>K59=1</formula>
    </cfRule>
  </conditionalFormatting>
  <conditionalFormatting sqref="D65">
    <cfRule type="expression" dxfId="184" priority="14">
      <formula>K65=1</formula>
    </cfRule>
  </conditionalFormatting>
  <conditionalFormatting sqref="D67:D76">
    <cfRule type="expression" dxfId="183" priority="13">
      <formula>K67=1</formula>
    </cfRule>
  </conditionalFormatting>
  <conditionalFormatting sqref="D78:D80">
    <cfRule type="expression" dxfId="182" priority="12">
      <formula>K78=1</formula>
    </cfRule>
  </conditionalFormatting>
  <conditionalFormatting sqref="D82:D85">
    <cfRule type="expression" dxfId="181" priority="11">
      <formula>K82=1</formula>
    </cfRule>
  </conditionalFormatting>
  <conditionalFormatting sqref="D87">
    <cfRule type="expression" dxfId="180" priority="10">
      <formula>K87=1</formula>
    </cfRule>
  </conditionalFormatting>
  <conditionalFormatting sqref="D90:D98">
    <cfRule type="expression" dxfId="179" priority="9">
      <formula>K90=1</formula>
    </cfRule>
  </conditionalFormatting>
  <conditionalFormatting sqref="D100:D105">
    <cfRule type="expression" dxfId="178" priority="8">
      <formula>K100=1</formula>
    </cfRule>
  </conditionalFormatting>
  <conditionalFormatting sqref="D107:D111">
    <cfRule type="expression" dxfId="177" priority="7">
      <formula>K107=1</formula>
    </cfRule>
  </conditionalFormatting>
  <conditionalFormatting sqref="D114:D121">
    <cfRule type="expression" dxfId="176" priority="6">
      <formula>K114=1</formula>
    </cfRule>
  </conditionalFormatting>
  <conditionalFormatting sqref="D123:D125">
    <cfRule type="expression" dxfId="175" priority="5">
      <formula>K123=1</formula>
    </cfRule>
  </conditionalFormatting>
  <conditionalFormatting sqref="D127:D128">
    <cfRule type="expression" dxfId="174" priority="4">
      <formula>K127=1</formula>
    </cfRule>
  </conditionalFormatting>
  <conditionalFormatting sqref="D130:D133">
    <cfRule type="expression" dxfId="173" priority="3">
      <formula>K130=1</formula>
    </cfRule>
  </conditionalFormatting>
  <conditionalFormatting sqref="D135:D139">
    <cfRule type="expression" dxfId="172" priority="2">
      <formula>K135=1</formula>
    </cfRule>
  </conditionalFormatting>
  <conditionalFormatting sqref="D141:D142">
    <cfRule type="expression" dxfId="171" priority="1">
      <formula>K141=1</formula>
    </cfRule>
  </conditionalFormatting>
  <hyperlinks>
    <hyperlink ref="G1" location="'Summary Scores'!A1" display="Click Here To Return To Main Page" xr:uid="{00000000-0004-0000-0200-000000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00000000-0002-0000-0200-000000000000}">
          <x14:formula1>
            <xm:f>'Scoring Keys'!$B$4:$B$8</xm:f>
          </x14:formula1>
          <xm:sqref>B90:B98 C106 B36:B40 B59:B63 B87 B127:B128 B67:B76 B114:B121 B78:B80 B42:B44 B82:B85 B46:B48 C112 B123:B125 B65 B31:B34 B130:B133 B51:B57 B11:B29 B100:B112 B135:B139 B141:B142</xm:sqref>
        </x14:dataValidation>
        <x14:dataValidation type="list" showInputMessage="1" showErrorMessage="1" xr:uid="{00000000-0002-0000-0200-000001000000}">
          <x14:formula1>
            <xm:f>'Scoring Keys'!$B$12:$B$18</xm:f>
          </x14:formula1>
          <xm:sqref>D114:D121 D107:D111 D78:D80 D90:D98 D59:D63 D67:D76 D65 D100:D105 D42:D44 D31:D34 D36:D40 D11:D29 D82:D85 D123:D125 D51:D57 D46:D48 D87 D135:D139 D130:D133 D127:D128 D141:D142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K38"/>
  <sheetViews>
    <sheetView zoomScaleNormal="100" workbookViewId="0">
      <pane ySplit="8" topLeftCell="A9" activePane="bottomLeft" state="frozen"/>
      <selection activeCell="C18" sqref="C18"/>
      <selection pane="bottomLeft" activeCell="D10" sqref="D10"/>
    </sheetView>
  </sheetViews>
  <sheetFormatPr defaultColWidth="9.140625" defaultRowHeight="12.75"/>
  <cols>
    <col min="1" max="1" width="60.7109375" style="142" customWidth="1"/>
    <col min="2" max="2" width="15.7109375" style="142" customWidth="1"/>
    <col min="3" max="3" width="10.7109375" style="142" hidden="1" customWidth="1"/>
    <col min="4" max="4" width="45.7109375" style="142" customWidth="1"/>
    <col min="5" max="6" width="10.7109375" style="142" customWidth="1"/>
    <col min="7" max="7" width="60.7109375" style="142" customWidth="1"/>
    <col min="8" max="11" width="9.140625" style="142" hidden="1" customWidth="1"/>
    <col min="12" max="12" width="9.140625" style="142" customWidth="1"/>
    <col min="13" max="16384" width="9.140625" style="142"/>
  </cols>
  <sheetData>
    <row r="1" spans="1:11" s="175" customFormat="1" ht="15.75">
      <c r="A1" s="173" t="s">
        <v>1631</v>
      </c>
      <c r="B1" s="174">
        <f>AVERAGE(C10:C38)</f>
        <v>0.93571428571428517</v>
      </c>
      <c r="D1" s="176" t="s">
        <v>1813</v>
      </c>
      <c r="E1" s="177">
        <f>COUNTIF(F10:F500,"&gt;-.10")</f>
        <v>28</v>
      </c>
      <c r="F1" s="178"/>
      <c r="G1" s="179" t="s">
        <v>1918</v>
      </c>
    </row>
    <row r="2" spans="1:11" s="175" customFormat="1" ht="15.75">
      <c r="A2" s="173" t="s">
        <v>1632</v>
      </c>
      <c r="B2" s="174">
        <f>AVERAGE(E10:E38)</f>
        <v>0</v>
      </c>
      <c r="D2" s="176" t="s">
        <v>1814</v>
      </c>
      <c r="E2" s="177">
        <f>COUNTIF(K10:K471,"1")</f>
        <v>0</v>
      </c>
      <c r="F2" s="178"/>
    </row>
    <row r="3" spans="1:11" s="175" customFormat="1" ht="15.75">
      <c r="A3" s="173" t="s">
        <v>1633</v>
      </c>
      <c r="B3" s="174">
        <f>AVERAGE(F10:F38)</f>
        <v>0</v>
      </c>
      <c r="D3" s="176" t="s">
        <v>1819</v>
      </c>
      <c r="E3" s="177">
        <f>COUNTIF(J10:J471,"1")</f>
        <v>28</v>
      </c>
      <c r="F3" s="178"/>
    </row>
    <row r="4" spans="1:11" s="175" customFormat="1" ht="15.75">
      <c r="A4" s="173" t="s">
        <v>1634</v>
      </c>
      <c r="B4" s="174">
        <f>SUM(F10:F38)</f>
        <v>0</v>
      </c>
      <c r="D4" s="180"/>
      <c r="E4" s="178"/>
      <c r="F4" s="178"/>
    </row>
    <row r="5" spans="1:11" s="181" customFormat="1" ht="20.100000000000001" customHeight="1">
      <c r="A5" s="263" t="s">
        <v>1794</v>
      </c>
      <c r="B5" s="264"/>
      <c r="C5" s="264"/>
      <c r="D5" s="264"/>
      <c r="E5" s="264"/>
      <c r="F5" s="264"/>
      <c r="G5" s="265"/>
    </row>
    <row r="6" spans="1:11" s="181" customFormat="1" ht="60.75" customHeight="1">
      <c r="A6" s="266" t="s">
        <v>1767</v>
      </c>
      <c r="B6" s="266"/>
      <c r="C6" s="266"/>
      <c r="D6" s="266"/>
      <c r="E6" s="266"/>
      <c r="F6" s="266"/>
      <c r="G6" s="266"/>
    </row>
    <row r="7" spans="1:11" s="181" customFormat="1" ht="18.75" customHeight="1">
      <c r="A7" s="270" t="s">
        <v>1770</v>
      </c>
      <c r="B7" s="271"/>
      <c r="C7" s="272"/>
      <c r="D7" s="267" t="s">
        <v>1630</v>
      </c>
      <c r="E7" s="268"/>
      <c r="F7" s="268"/>
      <c r="G7" s="269"/>
    </row>
    <row r="8" spans="1:11" s="181" customFormat="1" ht="75" customHeight="1">
      <c r="A8" s="182"/>
      <c r="B8" s="183"/>
      <c r="C8" s="184"/>
      <c r="D8" s="185" t="s">
        <v>1571</v>
      </c>
      <c r="E8" s="186" t="s">
        <v>1574</v>
      </c>
      <c r="F8" s="185" t="s">
        <v>1570</v>
      </c>
      <c r="G8" s="185" t="s">
        <v>580</v>
      </c>
      <c r="H8" s="187" t="s">
        <v>1815</v>
      </c>
      <c r="I8" s="187" t="s">
        <v>1816</v>
      </c>
      <c r="J8" s="187" t="s">
        <v>1818</v>
      </c>
      <c r="K8" s="188" t="s">
        <v>1817</v>
      </c>
    </row>
    <row r="9" spans="1:11" ht="15.75" customHeight="1">
      <c r="A9" s="171" t="s">
        <v>687</v>
      </c>
      <c r="B9" s="139"/>
      <c r="C9" s="139" t="s">
        <v>1573</v>
      </c>
      <c r="D9" s="260"/>
      <c r="E9" s="261"/>
      <c r="F9" s="261"/>
      <c r="G9" s="262"/>
      <c r="H9" s="189"/>
      <c r="I9" s="189"/>
      <c r="J9" s="190"/>
      <c r="K9" s="190"/>
    </row>
    <row r="10" spans="1:11" ht="30" customHeight="1">
      <c r="A10" s="169" t="s">
        <v>689</v>
      </c>
      <c r="B10" s="57" t="s">
        <v>600</v>
      </c>
      <c r="C10" s="57">
        <f>IF(B10='Scoring Keys'!$B$4,'Scoring Keys'!$D$4,IF(B10='Scoring Keys'!$B$5,'Scoring Keys'!$D$5,IF(B10='Scoring Keys'!$B$6,'Scoring Keys'!$D$6,IF(B10='Scoring Keys'!$B$7,'Scoring Keys'!$D$7,0))))</f>
        <v>1</v>
      </c>
      <c r="D10" s="127" t="s">
        <v>1766</v>
      </c>
      <c r="E10" s="57">
        <f>IF(D10='Scoring Keys'!$B$12,'Scoring Keys'!$D$12,IF(D10='Scoring Keys'!$B$13,'Scoring Keys'!$D$13,IF(D10='Scoring Keys'!$B$14,'Scoring Keys'!$D$14,IF(D10='Scoring Keys'!$B$15,'Scoring Keys'!$D$15,IF(D10='Scoring Keys'!$B$16,'Scoring Keys'!$D$16,0)))))</f>
        <v>0</v>
      </c>
      <c r="F10" s="57">
        <f>C10*E10</f>
        <v>0</v>
      </c>
      <c r="G10" s="136"/>
      <c r="H10" s="142" t="b">
        <f>OR(AND(C10='Scoring Keys'!$D$4,E10='Scoring Keys'!$D$14),AND(C10='Scoring Keys'!$D$4,E10='Scoring Keys'!$D$16),AND(C10='Scoring Keys'!$D$4,E10='Scoring Keys'!$D$17))</f>
        <v>1</v>
      </c>
      <c r="I10" s="142" t="b">
        <f>NOT(D10='Scoring Keys'!$B$18)</f>
        <v>0</v>
      </c>
      <c r="J10" s="168">
        <f>IF(I10,0,1)</f>
        <v>1</v>
      </c>
      <c r="K10" s="168">
        <f>IF(AND(H10,(I10)),1,0)</f>
        <v>0</v>
      </c>
    </row>
    <row r="11" spans="1:11" ht="30" customHeight="1">
      <c r="A11" s="169" t="s">
        <v>1559</v>
      </c>
      <c r="B11" s="57" t="s">
        <v>600</v>
      </c>
      <c r="C11" s="57">
        <f>IF(B11='Scoring Keys'!$B$4,'Scoring Keys'!$D$4,IF(B11='Scoring Keys'!$B$5,'Scoring Keys'!$D$5,IF(B11='Scoring Keys'!$B$6,'Scoring Keys'!$D$6,IF(B11='Scoring Keys'!$B$7,'Scoring Keys'!$D$7,0))))</f>
        <v>1</v>
      </c>
      <c r="D11" s="127" t="s">
        <v>1766</v>
      </c>
      <c r="E11" s="57">
        <f>IF(D11='Scoring Keys'!$B$12,'Scoring Keys'!$D$12,IF(D11='Scoring Keys'!$B$13,'Scoring Keys'!$D$13,IF(D11='Scoring Keys'!$B$14,'Scoring Keys'!$D$14,IF(D11='Scoring Keys'!$B$15,'Scoring Keys'!$D$15,IF(D11='Scoring Keys'!$B$16,'Scoring Keys'!$D$16,0)))))</f>
        <v>0</v>
      </c>
      <c r="F11" s="57">
        <f>C11*E11</f>
        <v>0</v>
      </c>
      <c r="G11" s="136"/>
      <c r="H11" s="142" t="b">
        <f>OR(AND(C11='Scoring Keys'!$D$4,E11='Scoring Keys'!$D$14),AND(C11='Scoring Keys'!$D$4,E11='Scoring Keys'!$D$16),AND(C11='Scoring Keys'!$D$4,E11='Scoring Keys'!$D$17))</f>
        <v>1</v>
      </c>
      <c r="I11" s="142" t="b">
        <f>NOT(D11='Scoring Keys'!$B$18)</f>
        <v>0</v>
      </c>
      <c r="J11" s="168">
        <f>IF(I11,0,1)</f>
        <v>1</v>
      </c>
      <c r="K11" s="168">
        <f>IF(AND(H11,(I11)),1,0)</f>
        <v>0</v>
      </c>
    </row>
    <row r="12" spans="1:11" ht="20.100000000000001" customHeight="1">
      <c r="A12" s="171" t="s">
        <v>688</v>
      </c>
      <c r="B12" s="172"/>
      <c r="C12" s="172"/>
      <c r="D12" s="260"/>
      <c r="E12" s="261"/>
      <c r="F12" s="261"/>
      <c r="G12" s="262"/>
    </row>
    <row r="13" spans="1:11" ht="51">
      <c r="A13" s="169" t="s">
        <v>694</v>
      </c>
      <c r="B13" s="57" t="s">
        <v>600</v>
      </c>
      <c r="C13" s="57">
        <f>IF(B13='Scoring Keys'!$B$4,'Scoring Keys'!$D$4,IF(B13='Scoring Keys'!$B$5,'Scoring Keys'!$D$5,IF(B13='Scoring Keys'!$B$6,'Scoring Keys'!$D$6,IF(B13='Scoring Keys'!$B$7,'Scoring Keys'!$D$7,0))))</f>
        <v>1</v>
      </c>
      <c r="D13" s="127" t="s">
        <v>1766</v>
      </c>
      <c r="E13" s="57">
        <f>IF(D13='Scoring Keys'!$B$12,'Scoring Keys'!$D$12,IF(D13='Scoring Keys'!$B$13,'Scoring Keys'!$D$13,IF(D13='Scoring Keys'!$B$14,'Scoring Keys'!$D$14,IF(D13='Scoring Keys'!$B$15,'Scoring Keys'!$D$15,IF(D13='Scoring Keys'!$B$16,'Scoring Keys'!$D$16,0)))))</f>
        <v>0</v>
      </c>
      <c r="F13" s="57">
        <f t="shared" ref="F13:F38" si="0">C13*E13</f>
        <v>0</v>
      </c>
      <c r="G13" s="136"/>
      <c r="H13" s="142" t="b">
        <f>OR(AND(C13='Scoring Keys'!$D$4,E13='Scoring Keys'!$D$14),AND(C13='Scoring Keys'!$D$4,E13='Scoring Keys'!$D$16),AND(C13='Scoring Keys'!$D$4,E13='Scoring Keys'!$D$17))</f>
        <v>1</v>
      </c>
      <c r="I13" s="142" t="b">
        <f>NOT(D13='Scoring Keys'!$B$18)</f>
        <v>0</v>
      </c>
      <c r="J13" s="168">
        <f t="shared" ref="J13:J38" si="1">IF(I13,0,1)</f>
        <v>1</v>
      </c>
      <c r="K13" s="168">
        <f t="shared" ref="K13:K38" si="2">IF(AND(H13,(I13)),1,0)</f>
        <v>0</v>
      </c>
    </row>
    <row r="14" spans="1:11" ht="38.25">
      <c r="A14" s="169" t="s">
        <v>695</v>
      </c>
      <c r="B14" s="57" t="s">
        <v>600</v>
      </c>
      <c r="C14" s="57">
        <f>IF(B14='Scoring Keys'!$B$4,'Scoring Keys'!$D$4,IF(B14='Scoring Keys'!$B$5,'Scoring Keys'!$D$5,IF(B14='Scoring Keys'!$B$6,'Scoring Keys'!$D$6,IF(B14='Scoring Keys'!$B$7,'Scoring Keys'!$D$7,0))))</f>
        <v>1</v>
      </c>
      <c r="D14" s="127" t="s">
        <v>1766</v>
      </c>
      <c r="E14" s="57">
        <f>IF(D14='Scoring Keys'!$B$12,'Scoring Keys'!$D$12,IF(D14='Scoring Keys'!$B$13,'Scoring Keys'!$D$13,IF(D14='Scoring Keys'!$B$14,'Scoring Keys'!$D$14,IF(D14='Scoring Keys'!$B$15,'Scoring Keys'!$D$15,IF(D14='Scoring Keys'!$B$16,'Scoring Keys'!$D$16,0)))))</f>
        <v>0</v>
      </c>
      <c r="F14" s="57">
        <f t="shared" si="0"/>
        <v>0</v>
      </c>
      <c r="G14" s="136"/>
      <c r="H14" s="142" t="b">
        <f>OR(AND(C14='Scoring Keys'!$D$4,E14='Scoring Keys'!$D$14),AND(C14='Scoring Keys'!$D$4,E14='Scoring Keys'!$D$16),AND(C14='Scoring Keys'!$D$4,E14='Scoring Keys'!$D$17))</f>
        <v>1</v>
      </c>
      <c r="I14" s="142" t="b">
        <f>NOT(D14='Scoring Keys'!$B$18)</f>
        <v>0</v>
      </c>
      <c r="J14" s="168">
        <f t="shared" si="1"/>
        <v>1</v>
      </c>
      <c r="K14" s="168">
        <f t="shared" si="2"/>
        <v>0</v>
      </c>
    </row>
    <row r="15" spans="1:11" ht="30" customHeight="1">
      <c r="A15" s="170" t="s">
        <v>696</v>
      </c>
      <c r="B15" s="57" t="s">
        <v>600</v>
      </c>
      <c r="C15" s="57">
        <f>IF(B15='Scoring Keys'!$B$4,'Scoring Keys'!$D$4,IF(B15='Scoring Keys'!$B$5,'Scoring Keys'!$D$5,IF(B15='Scoring Keys'!$B$6,'Scoring Keys'!$D$6,IF(B15='Scoring Keys'!$B$7,'Scoring Keys'!$D$7,0))))</f>
        <v>1</v>
      </c>
      <c r="D15" s="127" t="s">
        <v>1766</v>
      </c>
      <c r="E15" s="57">
        <f>IF(D15='Scoring Keys'!$B$12,'Scoring Keys'!$D$12,IF(D15='Scoring Keys'!$B$13,'Scoring Keys'!$D$13,IF(D15='Scoring Keys'!$B$14,'Scoring Keys'!$D$14,IF(D15='Scoring Keys'!$B$15,'Scoring Keys'!$D$15,IF(D15='Scoring Keys'!$B$16,'Scoring Keys'!$D$16,0)))))</f>
        <v>0</v>
      </c>
      <c r="F15" s="57">
        <f t="shared" si="0"/>
        <v>0</v>
      </c>
      <c r="G15" s="136"/>
      <c r="H15" s="142" t="b">
        <f>OR(AND(C15='Scoring Keys'!$D$4,E15='Scoring Keys'!$D$14),AND(C15='Scoring Keys'!$D$4,E15='Scoring Keys'!$D$16),AND(C15='Scoring Keys'!$D$4,E15='Scoring Keys'!$D$17))</f>
        <v>1</v>
      </c>
      <c r="I15" s="142" t="b">
        <f>NOT(D15='Scoring Keys'!$B$18)</f>
        <v>0</v>
      </c>
      <c r="J15" s="168">
        <f t="shared" si="1"/>
        <v>1</v>
      </c>
      <c r="K15" s="168">
        <f t="shared" si="2"/>
        <v>0</v>
      </c>
    </row>
    <row r="16" spans="1:11" ht="51">
      <c r="A16" s="169" t="s">
        <v>690</v>
      </c>
      <c r="B16" s="57" t="s">
        <v>600</v>
      </c>
      <c r="C16" s="57">
        <f>IF(B16='Scoring Keys'!$B$4,'Scoring Keys'!$D$4,IF(B16='Scoring Keys'!$B$5,'Scoring Keys'!$D$5,IF(B16='Scoring Keys'!$B$6,'Scoring Keys'!$D$6,IF(B16='Scoring Keys'!$B$7,'Scoring Keys'!$D$7,0))))</f>
        <v>1</v>
      </c>
      <c r="D16" s="127" t="s">
        <v>1766</v>
      </c>
      <c r="E16" s="57">
        <f>IF(D16='Scoring Keys'!$B$12,'Scoring Keys'!$D$12,IF(D16='Scoring Keys'!$B$13,'Scoring Keys'!$D$13,IF(D16='Scoring Keys'!$B$14,'Scoring Keys'!$D$14,IF(D16='Scoring Keys'!$B$15,'Scoring Keys'!$D$15,IF(D16='Scoring Keys'!$B$16,'Scoring Keys'!$D$16,0)))))</f>
        <v>0</v>
      </c>
      <c r="F16" s="57">
        <f t="shared" si="0"/>
        <v>0</v>
      </c>
      <c r="G16" s="136"/>
      <c r="H16" s="142" t="b">
        <f>OR(AND(C16='Scoring Keys'!$D$4,E16='Scoring Keys'!$D$14),AND(C16='Scoring Keys'!$D$4,E16='Scoring Keys'!$D$16),AND(C16='Scoring Keys'!$D$4,E16='Scoring Keys'!$D$17))</f>
        <v>1</v>
      </c>
      <c r="I16" s="142" t="b">
        <f>NOT(D16='Scoring Keys'!$B$18)</f>
        <v>0</v>
      </c>
      <c r="J16" s="168">
        <f t="shared" si="1"/>
        <v>1</v>
      </c>
      <c r="K16" s="168">
        <f t="shared" si="2"/>
        <v>0</v>
      </c>
    </row>
    <row r="17" spans="1:11" ht="51">
      <c r="A17" s="170" t="s">
        <v>691</v>
      </c>
      <c r="B17" s="57" t="s">
        <v>600</v>
      </c>
      <c r="C17" s="57">
        <f>IF(B17='Scoring Keys'!$B$4,'Scoring Keys'!$D$4,IF(B17='Scoring Keys'!$B$5,'Scoring Keys'!$D$5,IF(B17='Scoring Keys'!$B$6,'Scoring Keys'!$D$6,IF(B17='Scoring Keys'!$B$7,'Scoring Keys'!$D$7,0))))</f>
        <v>1</v>
      </c>
      <c r="D17" s="127" t="s">
        <v>1766</v>
      </c>
      <c r="E17" s="57">
        <f>IF(D17='Scoring Keys'!$B$12,'Scoring Keys'!$D$12,IF(D17='Scoring Keys'!$B$13,'Scoring Keys'!$D$13,IF(D17='Scoring Keys'!$B$14,'Scoring Keys'!$D$14,IF(D17='Scoring Keys'!$B$15,'Scoring Keys'!$D$15,IF(D17='Scoring Keys'!$B$16,'Scoring Keys'!$D$16,0)))))</f>
        <v>0</v>
      </c>
      <c r="F17" s="57">
        <f t="shared" si="0"/>
        <v>0</v>
      </c>
      <c r="G17" s="136"/>
      <c r="H17" s="142" t="b">
        <f>OR(AND(C17='Scoring Keys'!$D$4,E17='Scoring Keys'!$D$14),AND(C17='Scoring Keys'!$D$4,E17='Scoring Keys'!$D$16),AND(C17='Scoring Keys'!$D$4,E17='Scoring Keys'!$D$17))</f>
        <v>1</v>
      </c>
      <c r="I17" s="142" t="b">
        <f>NOT(D17='Scoring Keys'!$B$18)</f>
        <v>0</v>
      </c>
      <c r="J17" s="168">
        <f t="shared" si="1"/>
        <v>1</v>
      </c>
      <c r="K17" s="168">
        <f t="shared" si="2"/>
        <v>0</v>
      </c>
    </row>
    <row r="18" spans="1:11" ht="30" customHeight="1">
      <c r="A18" s="169" t="s">
        <v>692</v>
      </c>
      <c r="B18" s="57" t="s">
        <v>1713</v>
      </c>
      <c r="C18" s="57">
        <f>IF(B18='Scoring Keys'!$B$4,'Scoring Keys'!$D$4,IF(B18='Scoring Keys'!$B$5,'Scoring Keys'!$D$5,IF(B18='Scoring Keys'!$B$6,'Scoring Keys'!$D$6,IF(B18='Scoring Keys'!$B$7,'Scoring Keys'!$D$7,0))))</f>
        <v>0.9</v>
      </c>
      <c r="D18" s="127" t="s">
        <v>1766</v>
      </c>
      <c r="E18" s="57">
        <f>IF(D18='Scoring Keys'!$B$12,'Scoring Keys'!$D$12,IF(D18='Scoring Keys'!$B$13,'Scoring Keys'!$D$13,IF(D18='Scoring Keys'!$B$14,'Scoring Keys'!$D$14,IF(D18='Scoring Keys'!$B$15,'Scoring Keys'!$D$15,IF(D18='Scoring Keys'!$B$16,'Scoring Keys'!$D$16,0)))))</f>
        <v>0</v>
      </c>
      <c r="F18" s="57">
        <f t="shared" si="0"/>
        <v>0</v>
      </c>
      <c r="G18" s="136"/>
      <c r="H18" s="142" t="b">
        <f>OR(AND(C18='Scoring Keys'!$D$4,E18='Scoring Keys'!$D$14),AND(C18='Scoring Keys'!$D$4,E18='Scoring Keys'!$D$16),AND(C18='Scoring Keys'!$D$4,E18='Scoring Keys'!$D$17))</f>
        <v>0</v>
      </c>
      <c r="I18" s="142" t="b">
        <f>NOT(D18='Scoring Keys'!$B$18)</f>
        <v>0</v>
      </c>
      <c r="J18" s="168">
        <f t="shared" si="1"/>
        <v>1</v>
      </c>
      <c r="K18" s="168">
        <f t="shared" si="2"/>
        <v>0</v>
      </c>
    </row>
    <row r="19" spans="1:11" ht="30" customHeight="1">
      <c r="A19" s="169" t="s">
        <v>693</v>
      </c>
      <c r="B19" s="57" t="s">
        <v>600</v>
      </c>
      <c r="C19" s="57">
        <f>IF(B19='Scoring Keys'!$B$4,'Scoring Keys'!$D$4,IF(B19='Scoring Keys'!$B$5,'Scoring Keys'!$D$5,IF(B19='Scoring Keys'!$B$6,'Scoring Keys'!$D$6,IF(B19='Scoring Keys'!$B$7,'Scoring Keys'!$D$7,0))))</f>
        <v>1</v>
      </c>
      <c r="D19" s="127" t="s">
        <v>1766</v>
      </c>
      <c r="E19" s="57">
        <f>IF(D19='Scoring Keys'!$B$12,'Scoring Keys'!$D$12,IF(D19='Scoring Keys'!$B$13,'Scoring Keys'!$D$13,IF(D19='Scoring Keys'!$B$14,'Scoring Keys'!$D$14,IF(D19='Scoring Keys'!$B$15,'Scoring Keys'!$D$15,IF(D19='Scoring Keys'!$B$16,'Scoring Keys'!$D$16,0)))))</f>
        <v>0</v>
      </c>
      <c r="F19" s="57">
        <f t="shared" si="0"/>
        <v>0</v>
      </c>
      <c r="G19" s="136"/>
      <c r="H19" s="142" t="b">
        <f>OR(AND(C19='Scoring Keys'!$D$4,E19='Scoring Keys'!$D$14),AND(C19='Scoring Keys'!$D$4,E19='Scoring Keys'!$D$16),AND(C19='Scoring Keys'!$D$4,E19='Scoring Keys'!$D$17))</f>
        <v>1</v>
      </c>
      <c r="I19" s="142" t="b">
        <f>NOT(D19='Scoring Keys'!$B$18)</f>
        <v>0</v>
      </c>
      <c r="J19" s="168">
        <f t="shared" si="1"/>
        <v>1</v>
      </c>
      <c r="K19" s="168">
        <f t="shared" si="2"/>
        <v>0</v>
      </c>
    </row>
    <row r="20" spans="1:11" ht="30" customHeight="1">
      <c r="A20" s="169" t="s">
        <v>697</v>
      </c>
      <c r="B20" s="57" t="s">
        <v>1713</v>
      </c>
      <c r="C20" s="57">
        <f>IF(B20='Scoring Keys'!$B$4,'Scoring Keys'!$D$4,IF(B20='Scoring Keys'!$B$5,'Scoring Keys'!$D$5,IF(B20='Scoring Keys'!$B$6,'Scoring Keys'!$D$6,IF(B20='Scoring Keys'!$B$7,'Scoring Keys'!$D$7,0))))</f>
        <v>0.9</v>
      </c>
      <c r="D20" s="127" t="s">
        <v>1766</v>
      </c>
      <c r="E20" s="57">
        <f>IF(D20='Scoring Keys'!$B$12,'Scoring Keys'!$D$12,IF(D20='Scoring Keys'!$B$13,'Scoring Keys'!$D$13,IF(D20='Scoring Keys'!$B$14,'Scoring Keys'!$D$14,IF(D20='Scoring Keys'!$B$15,'Scoring Keys'!$D$15,IF(D20='Scoring Keys'!$B$16,'Scoring Keys'!$D$16,0)))))</f>
        <v>0</v>
      </c>
      <c r="F20" s="57">
        <f t="shared" si="0"/>
        <v>0</v>
      </c>
      <c r="G20" s="136"/>
      <c r="H20" s="142" t="b">
        <f>OR(AND(C20='Scoring Keys'!$D$4,E20='Scoring Keys'!$D$14),AND(C20='Scoring Keys'!$D$4,E20='Scoring Keys'!$D$16),AND(C20='Scoring Keys'!$D$4,E20='Scoring Keys'!$D$17))</f>
        <v>0</v>
      </c>
      <c r="I20" s="142" t="b">
        <f>NOT(D20='Scoring Keys'!$B$18)</f>
        <v>0</v>
      </c>
      <c r="J20" s="168">
        <f t="shared" si="1"/>
        <v>1</v>
      </c>
      <c r="K20" s="168">
        <f t="shared" si="2"/>
        <v>0</v>
      </c>
    </row>
    <row r="21" spans="1:11" ht="38.25">
      <c r="A21" s="169" t="s">
        <v>698</v>
      </c>
      <c r="B21" s="57" t="s">
        <v>600</v>
      </c>
      <c r="C21" s="57">
        <f>IF(B21='Scoring Keys'!$B$4,'Scoring Keys'!$D$4,IF(B21='Scoring Keys'!$B$5,'Scoring Keys'!$D$5,IF(B21='Scoring Keys'!$B$6,'Scoring Keys'!$D$6,IF(B21='Scoring Keys'!$B$7,'Scoring Keys'!$D$7,0))))</f>
        <v>1</v>
      </c>
      <c r="D21" s="127" t="s">
        <v>1766</v>
      </c>
      <c r="E21" s="57">
        <f>IF(D21='Scoring Keys'!$B$12,'Scoring Keys'!$D$12,IF(D21='Scoring Keys'!$B$13,'Scoring Keys'!$D$13,IF(D21='Scoring Keys'!$B$14,'Scoring Keys'!$D$14,IF(D21='Scoring Keys'!$B$15,'Scoring Keys'!$D$15,IF(D21='Scoring Keys'!$B$16,'Scoring Keys'!$D$16,0)))))</f>
        <v>0</v>
      </c>
      <c r="F21" s="57">
        <f t="shared" si="0"/>
        <v>0</v>
      </c>
      <c r="G21" s="136"/>
      <c r="H21" s="142" t="b">
        <f>OR(AND(C21='Scoring Keys'!$D$4,E21='Scoring Keys'!$D$14),AND(C21='Scoring Keys'!$D$4,E21='Scoring Keys'!$D$16),AND(C21='Scoring Keys'!$D$4,E21='Scoring Keys'!$D$17))</f>
        <v>1</v>
      </c>
      <c r="I21" s="142" t="b">
        <f>NOT(D21='Scoring Keys'!$B$18)</f>
        <v>0</v>
      </c>
      <c r="J21" s="168">
        <f t="shared" si="1"/>
        <v>1</v>
      </c>
      <c r="K21" s="168">
        <f t="shared" si="2"/>
        <v>0</v>
      </c>
    </row>
    <row r="22" spans="1:11" ht="37.5" customHeight="1">
      <c r="A22" s="169" t="s">
        <v>699</v>
      </c>
      <c r="B22" s="57" t="s">
        <v>600</v>
      </c>
      <c r="C22" s="57">
        <f>IF(B22='Scoring Keys'!$B$4,'Scoring Keys'!$D$4,IF(B22='Scoring Keys'!$B$5,'Scoring Keys'!$D$5,IF(B22='Scoring Keys'!$B$6,'Scoring Keys'!$D$6,IF(B22='Scoring Keys'!$B$7,'Scoring Keys'!$D$7,0))))</f>
        <v>1</v>
      </c>
      <c r="D22" s="127" t="s">
        <v>1766</v>
      </c>
      <c r="E22" s="57">
        <f>IF(D22='Scoring Keys'!$B$12,'Scoring Keys'!$D$12,IF(D22='Scoring Keys'!$B$13,'Scoring Keys'!$D$13,IF(D22='Scoring Keys'!$B$14,'Scoring Keys'!$D$14,IF(D22='Scoring Keys'!$B$15,'Scoring Keys'!$D$15,IF(D22='Scoring Keys'!$B$16,'Scoring Keys'!$D$16,0)))))</f>
        <v>0</v>
      </c>
      <c r="F22" s="57">
        <f t="shared" si="0"/>
        <v>0</v>
      </c>
      <c r="G22" s="136"/>
      <c r="H22" s="142" t="b">
        <f>OR(AND(C22='Scoring Keys'!$D$4,E22='Scoring Keys'!$D$14),AND(C22='Scoring Keys'!$D$4,E22='Scoring Keys'!$D$16),AND(C22='Scoring Keys'!$D$4,E22='Scoring Keys'!$D$17))</f>
        <v>1</v>
      </c>
      <c r="I22" s="142" t="b">
        <f>NOT(D22='Scoring Keys'!$B$18)</f>
        <v>0</v>
      </c>
      <c r="J22" s="168">
        <f t="shared" si="1"/>
        <v>1</v>
      </c>
      <c r="K22" s="168">
        <f t="shared" si="2"/>
        <v>0</v>
      </c>
    </row>
    <row r="23" spans="1:11" ht="30" customHeight="1">
      <c r="A23" s="170" t="s">
        <v>700</v>
      </c>
      <c r="B23" s="57" t="s">
        <v>1713</v>
      </c>
      <c r="C23" s="57">
        <f>IF(B23='Scoring Keys'!$B$4,'Scoring Keys'!$D$4,IF(B23='Scoring Keys'!$B$5,'Scoring Keys'!$D$5,IF(B23='Scoring Keys'!$B$6,'Scoring Keys'!$D$6,IF(B23='Scoring Keys'!$B$7,'Scoring Keys'!$D$7,0))))</f>
        <v>0.9</v>
      </c>
      <c r="D23" s="127" t="s">
        <v>1766</v>
      </c>
      <c r="E23" s="57">
        <f>IF(D23='Scoring Keys'!$B$12,'Scoring Keys'!$D$12,IF(D23='Scoring Keys'!$B$13,'Scoring Keys'!$D$13,IF(D23='Scoring Keys'!$B$14,'Scoring Keys'!$D$14,IF(D23='Scoring Keys'!$B$15,'Scoring Keys'!$D$15,IF(D23='Scoring Keys'!$B$16,'Scoring Keys'!$D$16,0)))))</f>
        <v>0</v>
      </c>
      <c r="F23" s="57">
        <f t="shared" si="0"/>
        <v>0</v>
      </c>
      <c r="G23" s="136"/>
      <c r="H23" s="142" t="b">
        <f>OR(AND(C23='Scoring Keys'!$D$4,E23='Scoring Keys'!$D$14),AND(C23='Scoring Keys'!$D$4,E23='Scoring Keys'!$D$16),AND(C23='Scoring Keys'!$D$4,E23='Scoring Keys'!$D$17))</f>
        <v>0</v>
      </c>
      <c r="I23" s="142" t="b">
        <f>NOT(D23='Scoring Keys'!$B$18)</f>
        <v>0</v>
      </c>
      <c r="J23" s="168">
        <f t="shared" si="1"/>
        <v>1</v>
      </c>
      <c r="K23" s="168">
        <f t="shared" si="2"/>
        <v>0</v>
      </c>
    </row>
    <row r="24" spans="1:11" ht="38.25">
      <c r="A24" s="169" t="s">
        <v>702</v>
      </c>
      <c r="B24" s="57" t="s">
        <v>1713</v>
      </c>
      <c r="C24" s="57">
        <f>IF(B24='Scoring Keys'!$B$4,'Scoring Keys'!$D$4,IF(B24='Scoring Keys'!$B$5,'Scoring Keys'!$D$5,IF(B24='Scoring Keys'!$B$6,'Scoring Keys'!$D$6,IF(B24='Scoring Keys'!$B$7,'Scoring Keys'!$D$7,0))))</f>
        <v>0.9</v>
      </c>
      <c r="D24" s="127" t="s">
        <v>1766</v>
      </c>
      <c r="E24" s="57">
        <f>IF(D24='Scoring Keys'!$B$12,'Scoring Keys'!$D$12,IF(D24='Scoring Keys'!$B$13,'Scoring Keys'!$D$13,IF(D24='Scoring Keys'!$B$14,'Scoring Keys'!$D$14,IF(D24='Scoring Keys'!$B$15,'Scoring Keys'!$D$15,IF(D24='Scoring Keys'!$B$16,'Scoring Keys'!$D$16,0)))))</f>
        <v>0</v>
      </c>
      <c r="F24" s="57">
        <f t="shared" si="0"/>
        <v>0</v>
      </c>
      <c r="G24" s="136"/>
      <c r="H24" s="142" t="b">
        <f>OR(AND(C24='Scoring Keys'!$D$4,E24='Scoring Keys'!$D$14),AND(C24='Scoring Keys'!$D$4,E24='Scoring Keys'!$D$16),AND(C24='Scoring Keys'!$D$4,E24='Scoring Keys'!$D$17))</f>
        <v>0</v>
      </c>
      <c r="I24" s="142" t="b">
        <f>NOT(D24='Scoring Keys'!$B$18)</f>
        <v>0</v>
      </c>
      <c r="J24" s="168">
        <f t="shared" si="1"/>
        <v>1</v>
      </c>
      <c r="K24" s="168">
        <f t="shared" si="2"/>
        <v>0</v>
      </c>
    </row>
    <row r="25" spans="1:11" ht="51">
      <c r="A25" s="169" t="s">
        <v>1538</v>
      </c>
      <c r="B25" s="57" t="s">
        <v>1713</v>
      </c>
      <c r="C25" s="57">
        <f>IF(B25='Scoring Keys'!$B$4,'Scoring Keys'!$D$4,IF(B25='Scoring Keys'!$B$5,'Scoring Keys'!$D$5,IF(B25='Scoring Keys'!$B$6,'Scoring Keys'!$D$6,IF(B25='Scoring Keys'!$B$7,'Scoring Keys'!$D$7,0))))</f>
        <v>0.9</v>
      </c>
      <c r="D25" s="127" t="s">
        <v>1766</v>
      </c>
      <c r="E25" s="57">
        <f>IF(D25='Scoring Keys'!$B$12,'Scoring Keys'!$D$12,IF(D25='Scoring Keys'!$B$13,'Scoring Keys'!$D$13,IF(D25='Scoring Keys'!$B$14,'Scoring Keys'!$D$14,IF(D25='Scoring Keys'!$B$15,'Scoring Keys'!$D$15,IF(D25='Scoring Keys'!$B$16,'Scoring Keys'!$D$16,0)))))</f>
        <v>0</v>
      </c>
      <c r="F25" s="57">
        <f t="shared" si="0"/>
        <v>0</v>
      </c>
      <c r="G25" s="136"/>
      <c r="H25" s="142" t="b">
        <f>OR(AND(C25='Scoring Keys'!$D$4,E25='Scoring Keys'!$D$14),AND(C25='Scoring Keys'!$D$4,E25='Scoring Keys'!$D$16),AND(C25='Scoring Keys'!$D$4,E25='Scoring Keys'!$D$17))</f>
        <v>0</v>
      </c>
      <c r="I25" s="142" t="b">
        <f>NOT(D25='Scoring Keys'!$B$18)</f>
        <v>0</v>
      </c>
      <c r="J25" s="168">
        <f t="shared" si="1"/>
        <v>1</v>
      </c>
      <c r="K25" s="168">
        <f t="shared" si="2"/>
        <v>0</v>
      </c>
    </row>
    <row r="26" spans="1:11" ht="38.25">
      <c r="A26" s="170" t="s">
        <v>701</v>
      </c>
      <c r="B26" s="57" t="s">
        <v>1713</v>
      </c>
      <c r="C26" s="57">
        <f>IF(B26='Scoring Keys'!$B$4,'Scoring Keys'!$D$4,IF(B26='Scoring Keys'!$B$5,'Scoring Keys'!$D$5,IF(B26='Scoring Keys'!$B$6,'Scoring Keys'!$D$6,IF(B26='Scoring Keys'!$B$7,'Scoring Keys'!$D$7,0))))</f>
        <v>0.9</v>
      </c>
      <c r="D26" s="127" t="s">
        <v>1766</v>
      </c>
      <c r="E26" s="57">
        <f>IF(D26='Scoring Keys'!$B$12,'Scoring Keys'!$D$12,IF(D26='Scoring Keys'!$B$13,'Scoring Keys'!$D$13,IF(D26='Scoring Keys'!$B$14,'Scoring Keys'!$D$14,IF(D26='Scoring Keys'!$B$15,'Scoring Keys'!$D$15,IF(D26='Scoring Keys'!$B$16,'Scoring Keys'!$D$16,0)))))</f>
        <v>0</v>
      </c>
      <c r="F26" s="57">
        <f t="shared" si="0"/>
        <v>0</v>
      </c>
      <c r="G26" s="136"/>
      <c r="H26" s="142" t="b">
        <f>OR(AND(C26='Scoring Keys'!$D$4,E26='Scoring Keys'!$D$14),AND(C26='Scoring Keys'!$D$4,E26='Scoring Keys'!$D$16),AND(C26='Scoring Keys'!$D$4,E26='Scoring Keys'!$D$17))</f>
        <v>0</v>
      </c>
      <c r="I26" s="142" t="b">
        <f>NOT(D26='Scoring Keys'!$B$18)</f>
        <v>0</v>
      </c>
      <c r="J26" s="168">
        <f t="shared" si="1"/>
        <v>1</v>
      </c>
      <c r="K26" s="168">
        <f t="shared" si="2"/>
        <v>0</v>
      </c>
    </row>
    <row r="27" spans="1:11" ht="38.25">
      <c r="A27" s="170" t="s">
        <v>1539</v>
      </c>
      <c r="B27" s="57" t="s">
        <v>1713</v>
      </c>
      <c r="C27" s="57">
        <f>IF(B27='Scoring Keys'!$B$4,'Scoring Keys'!$D$4,IF(B27='Scoring Keys'!$B$5,'Scoring Keys'!$D$5,IF(B27='Scoring Keys'!$B$6,'Scoring Keys'!$D$6,IF(B27='Scoring Keys'!$B$7,'Scoring Keys'!$D$7,0))))</f>
        <v>0.9</v>
      </c>
      <c r="D27" s="127" t="s">
        <v>1766</v>
      </c>
      <c r="E27" s="57">
        <f>IF(D27='Scoring Keys'!$B$12,'Scoring Keys'!$D$12,IF(D27='Scoring Keys'!$B$13,'Scoring Keys'!$D$13,IF(D27='Scoring Keys'!$B$14,'Scoring Keys'!$D$14,IF(D27='Scoring Keys'!$B$15,'Scoring Keys'!$D$15,IF(D27='Scoring Keys'!$B$16,'Scoring Keys'!$D$16,0)))))</f>
        <v>0</v>
      </c>
      <c r="F27" s="57">
        <f t="shared" si="0"/>
        <v>0</v>
      </c>
      <c r="G27" s="136"/>
      <c r="H27" s="142" t="b">
        <f>OR(AND(C27='Scoring Keys'!$D$4,E27='Scoring Keys'!$D$14),AND(C27='Scoring Keys'!$D$4,E27='Scoring Keys'!$D$16),AND(C27='Scoring Keys'!$D$4,E27='Scoring Keys'!$D$17))</f>
        <v>0</v>
      </c>
      <c r="I27" s="142" t="b">
        <f>NOT(D27='Scoring Keys'!$B$18)</f>
        <v>0</v>
      </c>
      <c r="J27" s="168">
        <f t="shared" si="1"/>
        <v>1</v>
      </c>
      <c r="K27" s="168">
        <f t="shared" si="2"/>
        <v>0</v>
      </c>
    </row>
    <row r="28" spans="1:11" ht="51">
      <c r="A28" s="170" t="s">
        <v>703</v>
      </c>
      <c r="B28" s="57" t="s">
        <v>1713</v>
      </c>
      <c r="C28" s="57">
        <f>IF(B28='Scoring Keys'!$B$4,'Scoring Keys'!$D$4,IF(B28='Scoring Keys'!$B$5,'Scoring Keys'!$D$5,IF(B28='Scoring Keys'!$B$6,'Scoring Keys'!$D$6,IF(B28='Scoring Keys'!$B$7,'Scoring Keys'!$D$7,0))))</f>
        <v>0.9</v>
      </c>
      <c r="D28" s="127" t="s">
        <v>1766</v>
      </c>
      <c r="E28" s="57">
        <f>IF(D28='Scoring Keys'!$B$12,'Scoring Keys'!$D$12,IF(D28='Scoring Keys'!$B$13,'Scoring Keys'!$D$13,IF(D28='Scoring Keys'!$B$14,'Scoring Keys'!$D$14,IF(D28='Scoring Keys'!$B$15,'Scoring Keys'!$D$15,IF(D28='Scoring Keys'!$B$16,'Scoring Keys'!$D$16,0)))))</f>
        <v>0</v>
      </c>
      <c r="F28" s="57">
        <f t="shared" si="0"/>
        <v>0</v>
      </c>
      <c r="G28" s="136"/>
      <c r="H28" s="142" t="b">
        <f>OR(AND(C28='Scoring Keys'!$D$4,E28='Scoring Keys'!$D$14),AND(C28='Scoring Keys'!$D$4,E28='Scoring Keys'!$D$16),AND(C28='Scoring Keys'!$D$4,E28='Scoring Keys'!$D$17))</f>
        <v>0</v>
      </c>
      <c r="I28" s="142" t="b">
        <f>NOT(D28='Scoring Keys'!$B$18)</f>
        <v>0</v>
      </c>
      <c r="J28" s="168">
        <f t="shared" si="1"/>
        <v>1</v>
      </c>
      <c r="K28" s="168">
        <f t="shared" si="2"/>
        <v>0</v>
      </c>
    </row>
    <row r="29" spans="1:11" ht="38.25">
      <c r="A29" s="169" t="s">
        <v>705</v>
      </c>
      <c r="B29" s="57" t="s">
        <v>1713</v>
      </c>
      <c r="C29" s="57">
        <f>IF(B29='Scoring Keys'!$B$4,'Scoring Keys'!$D$4,IF(B29='Scoring Keys'!$B$5,'Scoring Keys'!$D$5,IF(B29='Scoring Keys'!$B$6,'Scoring Keys'!$D$6,IF(B29='Scoring Keys'!$B$7,'Scoring Keys'!$D$7,0))))</f>
        <v>0.9</v>
      </c>
      <c r="D29" s="127" t="s">
        <v>1766</v>
      </c>
      <c r="E29" s="57">
        <f>IF(D29='Scoring Keys'!$B$12,'Scoring Keys'!$D$12,IF(D29='Scoring Keys'!$B$13,'Scoring Keys'!$D$13,IF(D29='Scoring Keys'!$B$14,'Scoring Keys'!$D$14,IF(D29='Scoring Keys'!$B$15,'Scoring Keys'!$D$15,IF(D29='Scoring Keys'!$B$16,'Scoring Keys'!$D$16,0)))))</f>
        <v>0</v>
      </c>
      <c r="F29" s="57">
        <f t="shared" si="0"/>
        <v>0</v>
      </c>
      <c r="G29" s="136"/>
      <c r="H29" s="142" t="b">
        <f>OR(AND(C29='Scoring Keys'!$D$4,E29='Scoring Keys'!$D$14),AND(C29='Scoring Keys'!$D$4,E29='Scoring Keys'!$D$16),AND(C29='Scoring Keys'!$D$4,E29='Scoring Keys'!$D$17))</f>
        <v>0</v>
      </c>
      <c r="I29" s="142" t="b">
        <f>NOT(D29='Scoring Keys'!$B$18)</f>
        <v>0</v>
      </c>
      <c r="J29" s="168">
        <f t="shared" si="1"/>
        <v>1</v>
      </c>
      <c r="K29" s="168">
        <f t="shared" si="2"/>
        <v>0</v>
      </c>
    </row>
    <row r="30" spans="1:11" ht="117" customHeight="1">
      <c r="A30" s="170" t="s">
        <v>704</v>
      </c>
      <c r="B30" s="57" t="s">
        <v>1713</v>
      </c>
      <c r="C30" s="57">
        <f>IF(B30='Scoring Keys'!$B$4,'Scoring Keys'!$D$4,IF(B30='Scoring Keys'!$B$5,'Scoring Keys'!$D$5,IF(B30='Scoring Keys'!$B$6,'Scoring Keys'!$D$6,IF(B30='Scoring Keys'!$B$7,'Scoring Keys'!$D$7,0))))</f>
        <v>0.9</v>
      </c>
      <c r="D30" s="127" t="s">
        <v>1766</v>
      </c>
      <c r="E30" s="57">
        <f>IF(D30='Scoring Keys'!$B$12,'Scoring Keys'!$D$12,IF(D30='Scoring Keys'!$B$13,'Scoring Keys'!$D$13,IF(D30='Scoring Keys'!$B$14,'Scoring Keys'!$D$14,IF(D30='Scoring Keys'!$B$15,'Scoring Keys'!$D$15,IF(D30='Scoring Keys'!$B$16,'Scoring Keys'!$D$16,0)))))</f>
        <v>0</v>
      </c>
      <c r="F30" s="57">
        <f t="shared" si="0"/>
        <v>0</v>
      </c>
      <c r="G30" s="136"/>
      <c r="H30" s="142" t="b">
        <f>OR(AND(C30='Scoring Keys'!$D$4,E30='Scoring Keys'!$D$14),AND(C30='Scoring Keys'!$D$4,E30='Scoring Keys'!$D$16),AND(C30='Scoring Keys'!$D$4,E30='Scoring Keys'!$D$17))</f>
        <v>0</v>
      </c>
      <c r="I30" s="142" t="b">
        <f>NOT(D30='Scoring Keys'!$B$18)</f>
        <v>0</v>
      </c>
      <c r="J30" s="168">
        <f t="shared" si="1"/>
        <v>1</v>
      </c>
      <c r="K30" s="168">
        <f t="shared" si="2"/>
        <v>0</v>
      </c>
    </row>
    <row r="31" spans="1:11" ht="40.5" customHeight="1">
      <c r="A31" s="170" t="s">
        <v>706</v>
      </c>
      <c r="B31" s="57" t="s">
        <v>1713</v>
      </c>
      <c r="C31" s="57">
        <f>IF(B31='Scoring Keys'!$B$4,'Scoring Keys'!$D$4,IF(B31='Scoring Keys'!$B$5,'Scoring Keys'!$D$5,IF(B31='Scoring Keys'!$B$6,'Scoring Keys'!$D$6,IF(B31='Scoring Keys'!$B$7,'Scoring Keys'!$D$7,0))))</f>
        <v>0.9</v>
      </c>
      <c r="D31" s="127" t="s">
        <v>1766</v>
      </c>
      <c r="E31" s="57">
        <f>IF(D31='Scoring Keys'!$B$12,'Scoring Keys'!$D$12,IF(D31='Scoring Keys'!$B$13,'Scoring Keys'!$D$13,IF(D31='Scoring Keys'!$B$14,'Scoring Keys'!$D$14,IF(D31='Scoring Keys'!$B$15,'Scoring Keys'!$D$15,IF(D31='Scoring Keys'!$B$16,'Scoring Keys'!$D$16,0)))))</f>
        <v>0</v>
      </c>
      <c r="F31" s="57">
        <f t="shared" si="0"/>
        <v>0</v>
      </c>
      <c r="G31" s="136"/>
      <c r="H31" s="142" t="b">
        <f>OR(AND(C31='Scoring Keys'!$D$4,E31='Scoring Keys'!$D$14),AND(C31='Scoring Keys'!$D$4,E31='Scoring Keys'!$D$16),AND(C31='Scoring Keys'!$D$4,E31='Scoring Keys'!$D$17))</f>
        <v>0</v>
      </c>
      <c r="I31" s="142" t="b">
        <f>NOT(D31='Scoring Keys'!$B$18)</f>
        <v>0</v>
      </c>
      <c r="J31" s="168">
        <f t="shared" si="1"/>
        <v>1</v>
      </c>
      <c r="K31" s="168">
        <f t="shared" si="2"/>
        <v>0</v>
      </c>
    </row>
    <row r="32" spans="1:11" ht="25.5">
      <c r="A32" s="169" t="s">
        <v>707</v>
      </c>
      <c r="B32" s="57" t="s">
        <v>1713</v>
      </c>
      <c r="C32" s="57">
        <f>IF(B32='Scoring Keys'!$B$4,'Scoring Keys'!$D$4,IF(B32='Scoring Keys'!$B$5,'Scoring Keys'!$D$5,IF(B32='Scoring Keys'!$B$6,'Scoring Keys'!$D$6,IF(B32='Scoring Keys'!$B$7,'Scoring Keys'!$D$7,0))))</f>
        <v>0.9</v>
      </c>
      <c r="D32" s="127" t="s">
        <v>1766</v>
      </c>
      <c r="E32" s="57">
        <f>IF(D32='Scoring Keys'!$B$12,'Scoring Keys'!$D$12,IF(D32='Scoring Keys'!$B$13,'Scoring Keys'!$D$13,IF(D32='Scoring Keys'!$B$14,'Scoring Keys'!$D$14,IF(D32='Scoring Keys'!$B$15,'Scoring Keys'!$D$15,IF(D32='Scoring Keys'!$B$16,'Scoring Keys'!$D$16,0)))))</f>
        <v>0</v>
      </c>
      <c r="F32" s="57">
        <f t="shared" si="0"/>
        <v>0</v>
      </c>
      <c r="G32" s="136"/>
      <c r="H32" s="142" t="b">
        <f>OR(AND(C32='Scoring Keys'!$D$4,E32='Scoring Keys'!$D$14),AND(C32='Scoring Keys'!$D$4,E32='Scoring Keys'!$D$16),AND(C32='Scoring Keys'!$D$4,E32='Scoring Keys'!$D$17))</f>
        <v>0</v>
      </c>
      <c r="I32" s="142" t="b">
        <f>NOT(D32='Scoring Keys'!$B$18)</f>
        <v>0</v>
      </c>
      <c r="J32" s="168">
        <f t="shared" si="1"/>
        <v>1</v>
      </c>
      <c r="K32" s="168">
        <f t="shared" si="2"/>
        <v>0</v>
      </c>
    </row>
    <row r="33" spans="1:11" ht="30" customHeight="1">
      <c r="A33" s="170" t="s">
        <v>708</v>
      </c>
      <c r="B33" s="57" t="s">
        <v>1713</v>
      </c>
      <c r="C33" s="57">
        <f>IF(B33='Scoring Keys'!$B$4,'Scoring Keys'!$D$4,IF(B33='Scoring Keys'!$B$5,'Scoring Keys'!$D$5,IF(B33='Scoring Keys'!$B$6,'Scoring Keys'!$D$6,IF(B33='Scoring Keys'!$B$7,'Scoring Keys'!$D$7,0))))</f>
        <v>0.9</v>
      </c>
      <c r="D33" s="127" t="s">
        <v>1766</v>
      </c>
      <c r="E33" s="57">
        <f>IF(D33='Scoring Keys'!$B$12,'Scoring Keys'!$D$12,IF(D33='Scoring Keys'!$B$13,'Scoring Keys'!$D$13,IF(D33='Scoring Keys'!$B$14,'Scoring Keys'!$D$14,IF(D33='Scoring Keys'!$B$15,'Scoring Keys'!$D$15,IF(D33='Scoring Keys'!$B$16,'Scoring Keys'!$D$16,0)))))</f>
        <v>0</v>
      </c>
      <c r="F33" s="57">
        <f t="shared" si="0"/>
        <v>0</v>
      </c>
      <c r="G33" s="136"/>
      <c r="H33" s="142" t="b">
        <f>OR(AND(C33='Scoring Keys'!$D$4,E33='Scoring Keys'!$D$14),AND(C33='Scoring Keys'!$D$4,E33='Scoring Keys'!$D$16),AND(C33='Scoring Keys'!$D$4,E33='Scoring Keys'!$D$17))</f>
        <v>0</v>
      </c>
      <c r="I33" s="142" t="b">
        <f>NOT(D33='Scoring Keys'!$B$18)</f>
        <v>0</v>
      </c>
      <c r="J33" s="168">
        <f t="shared" si="1"/>
        <v>1</v>
      </c>
      <c r="K33" s="168">
        <f t="shared" si="2"/>
        <v>0</v>
      </c>
    </row>
    <row r="34" spans="1:11" ht="89.25" customHeight="1">
      <c r="A34" s="169" t="s">
        <v>709</v>
      </c>
      <c r="B34" s="57" t="s">
        <v>1713</v>
      </c>
      <c r="C34" s="57">
        <f>IF(B34='Scoring Keys'!$B$4,'Scoring Keys'!$D$4,IF(B34='Scoring Keys'!$B$5,'Scoring Keys'!$D$5,IF(B34='Scoring Keys'!$B$6,'Scoring Keys'!$D$6,IF(B34='Scoring Keys'!$B$7,'Scoring Keys'!$D$7,0))))</f>
        <v>0.9</v>
      </c>
      <c r="D34" s="127" t="s">
        <v>1766</v>
      </c>
      <c r="E34" s="57">
        <f>IF(D34='Scoring Keys'!$B$12,'Scoring Keys'!$D$12,IF(D34='Scoring Keys'!$B$13,'Scoring Keys'!$D$13,IF(D34='Scoring Keys'!$B$14,'Scoring Keys'!$D$14,IF(D34='Scoring Keys'!$B$15,'Scoring Keys'!$D$15,IF(D34='Scoring Keys'!$B$16,'Scoring Keys'!$D$16,0)))))</f>
        <v>0</v>
      </c>
      <c r="F34" s="57">
        <f t="shared" si="0"/>
        <v>0</v>
      </c>
      <c r="G34" s="136"/>
      <c r="H34" s="142" t="b">
        <f>OR(AND(C34='Scoring Keys'!$D$4,E34='Scoring Keys'!$D$14),AND(C34='Scoring Keys'!$D$4,E34='Scoring Keys'!$D$16),AND(C34='Scoring Keys'!$D$4,E34='Scoring Keys'!$D$17))</f>
        <v>0</v>
      </c>
      <c r="I34" s="142" t="b">
        <f>NOT(D34='Scoring Keys'!$B$18)</f>
        <v>0</v>
      </c>
      <c r="J34" s="168">
        <f t="shared" si="1"/>
        <v>1</v>
      </c>
      <c r="K34" s="168">
        <f t="shared" si="2"/>
        <v>0</v>
      </c>
    </row>
    <row r="35" spans="1:11" ht="30" customHeight="1">
      <c r="A35" s="169" t="s">
        <v>710</v>
      </c>
      <c r="B35" s="57" t="s">
        <v>1713</v>
      </c>
      <c r="C35" s="57">
        <f>IF(B35='Scoring Keys'!$B$4,'Scoring Keys'!$D$4,IF(B35='Scoring Keys'!$B$5,'Scoring Keys'!$D$5,IF(B35='Scoring Keys'!$B$6,'Scoring Keys'!$D$6,IF(B35='Scoring Keys'!$B$7,'Scoring Keys'!$D$7,0))))</f>
        <v>0.9</v>
      </c>
      <c r="D35" s="127" t="s">
        <v>1766</v>
      </c>
      <c r="E35" s="57">
        <f>IF(D35='Scoring Keys'!$B$12,'Scoring Keys'!$D$12,IF(D35='Scoring Keys'!$B$13,'Scoring Keys'!$D$13,IF(D35='Scoring Keys'!$B$14,'Scoring Keys'!$D$14,IF(D35='Scoring Keys'!$B$15,'Scoring Keys'!$D$15,IF(D35='Scoring Keys'!$B$16,'Scoring Keys'!$D$16,0)))))</f>
        <v>0</v>
      </c>
      <c r="F35" s="57">
        <f t="shared" si="0"/>
        <v>0</v>
      </c>
      <c r="G35" s="136"/>
      <c r="H35" s="142" t="b">
        <f>OR(AND(C35='Scoring Keys'!$D$4,E35='Scoring Keys'!$D$14),AND(C35='Scoring Keys'!$D$4,E35='Scoring Keys'!$D$16),AND(C35='Scoring Keys'!$D$4,E35='Scoring Keys'!$D$17))</f>
        <v>0</v>
      </c>
      <c r="I35" s="142" t="b">
        <f>NOT(D35='Scoring Keys'!$B$18)</f>
        <v>0</v>
      </c>
      <c r="J35" s="168">
        <f t="shared" si="1"/>
        <v>1</v>
      </c>
      <c r="K35" s="168">
        <f t="shared" si="2"/>
        <v>0</v>
      </c>
    </row>
    <row r="36" spans="1:11" ht="30" customHeight="1">
      <c r="A36" s="169" t="s">
        <v>711</v>
      </c>
      <c r="B36" s="57" t="s">
        <v>1713</v>
      </c>
      <c r="C36" s="57">
        <f>IF(B36='Scoring Keys'!$B$4,'Scoring Keys'!$D$4,IF(B36='Scoring Keys'!$B$5,'Scoring Keys'!$D$5,IF(B36='Scoring Keys'!$B$6,'Scoring Keys'!$D$6,IF(B36='Scoring Keys'!$B$7,'Scoring Keys'!$D$7,0))))</f>
        <v>0.9</v>
      </c>
      <c r="D36" s="127" t="s">
        <v>1766</v>
      </c>
      <c r="E36" s="57">
        <f>IF(D36='Scoring Keys'!$B$12,'Scoring Keys'!$D$12,IF(D36='Scoring Keys'!$B$13,'Scoring Keys'!$D$13,IF(D36='Scoring Keys'!$B$14,'Scoring Keys'!$D$14,IF(D36='Scoring Keys'!$B$15,'Scoring Keys'!$D$15,IF(D36='Scoring Keys'!$B$16,'Scoring Keys'!$D$16,0)))))</f>
        <v>0</v>
      </c>
      <c r="F36" s="57">
        <f t="shared" si="0"/>
        <v>0</v>
      </c>
      <c r="G36" s="136"/>
      <c r="H36" s="142" t="b">
        <f>OR(AND(C36='Scoring Keys'!$D$4,E36='Scoring Keys'!$D$14),AND(C36='Scoring Keys'!$D$4,E36='Scoring Keys'!$D$16),AND(C36='Scoring Keys'!$D$4,E36='Scoring Keys'!$D$17))</f>
        <v>0</v>
      </c>
      <c r="I36" s="142" t="b">
        <f>NOT(D36='Scoring Keys'!$B$18)</f>
        <v>0</v>
      </c>
      <c r="J36" s="168">
        <f t="shared" si="1"/>
        <v>1</v>
      </c>
      <c r="K36" s="168">
        <f t="shared" si="2"/>
        <v>0</v>
      </c>
    </row>
    <row r="37" spans="1:11" ht="38.25">
      <c r="A37" s="169" t="s">
        <v>712</v>
      </c>
      <c r="B37" s="57" t="s">
        <v>1713</v>
      </c>
      <c r="C37" s="57">
        <f>IF(B37='Scoring Keys'!$B$4,'Scoring Keys'!$D$4,IF(B37='Scoring Keys'!$B$5,'Scoring Keys'!$D$5,IF(B37='Scoring Keys'!$B$6,'Scoring Keys'!$D$6,IF(B37='Scoring Keys'!$B$7,'Scoring Keys'!$D$7,0))))</f>
        <v>0.9</v>
      </c>
      <c r="D37" s="127" t="s">
        <v>1766</v>
      </c>
      <c r="E37" s="57">
        <f>IF(D37='Scoring Keys'!$B$12,'Scoring Keys'!$D$12,IF(D37='Scoring Keys'!$B$13,'Scoring Keys'!$D$13,IF(D37='Scoring Keys'!$B$14,'Scoring Keys'!$D$14,IF(D37='Scoring Keys'!$B$15,'Scoring Keys'!$D$15,IF(D37='Scoring Keys'!$B$16,'Scoring Keys'!$D$16,0)))))</f>
        <v>0</v>
      </c>
      <c r="F37" s="57">
        <f t="shared" si="0"/>
        <v>0</v>
      </c>
      <c r="G37" s="136"/>
      <c r="H37" s="142" t="b">
        <f>OR(AND(C37='Scoring Keys'!$D$4,E37='Scoring Keys'!$D$14),AND(C37='Scoring Keys'!$D$4,E37='Scoring Keys'!$D$16),AND(C37='Scoring Keys'!$D$4,E37='Scoring Keys'!$D$17))</f>
        <v>0</v>
      </c>
      <c r="I37" s="142" t="b">
        <f>NOT(D37='Scoring Keys'!$B$18)</f>
        <v>0</v>
      </c>
      <c r="J37" s="168">
        <f t="shared" si="1"/>
        <v>1</v>
      </c>
      <c r="K37" s="168">
        <f t="shared" si="2"/>
        <v>0</v>
      </c>
    </row>
    <row r="38" spans="1:11" ht="30" customHeight="1">
      <c r="A38" s="170" t="s">
        <v>713</v>
      </c>
      <c r="B38" s="57" t="s">
        <v>1713</v>
      </c>
      <c r="C38" s="57">
        <f>IF(B38='Scoring Keys'!$B$4,'Scoring Keys'!$D$4,IF(B38='Scoring Keys'!$B$5,'Scoring Keys'!$D$5,IF(B38='Scoring Keys'!$B$6,'Scoring Keys'!$D$6,IF(B38='Scoring Keys'!$B$7,'Scoring Keys'!$D$7,0))))</f>
        <v>0.9</v>
      </c>
      <c r="D38" s="127" t="s">
        <v>1766</v>
      </c>
      <c r="E38" s="57">
        <f>IF(D38='Scoring Keys'!$B$12,'Scoring Keys'!$D$12,IF(D38='Scoring Keys'!$B$13,'Scoring Keys'!$D$13,IF(D38='Scoring Keys'!$B$14,'Scoring Keys'!$D$14,IF(D38='Scoring Keys'!$B$15,'Scoring Keys'!$D$15,IF(D38='Scoring Keys'!$B$16,'Scoring Keys'!$D$16,0)))))</f>
        <v>0</v>
      </c>
      <c r="F38" s="57">
        <f t="shared" si="0"/>
        <v>0</v>
      </c>
      <c r="G38" s="136"/>
      <c r="H38" s="142" t="b">
        <f>OR(AND(C38='Scoring Keys'!$D$4,E38='Scoring Keys'!$D$14),AND(C38='Scoring Keys'!$D$4,E38='Scoring Keys'!$D$16),AND(C38='Scoring Keys'!$D$4,E38='Scoring Keys'!$D$17))</f>
        <v>0</v>
      </c>
      <c r="I38" s="142" t="b">
        <f>NOT(D38='Scoring Keys'!$B$18)</f>
        <v>0</v>
      </c>
      <c r="J38" s="168">
        <f t="shared" si="1"/>
        <v>1</v>
      </c>
      <c r="K38" s="168">
        <f t="shared" si="2"/>
        <v>0</v>
      </c>
    </row>
  </sheetData>
  <sheetProtection algorithmName="SHA-512" hashValue="Rm7YW1Jxp8NrvPt4mPT8duJulTOHAhE3H6izo/reARAJTqlseBJGCl/SCvh6vNL7c/ZzUlN5/050lJBJ0JL5rQ==" saltValue="5d8YrKZEsoEKHhJFHJhlKg==" spinCount="100000" sheet="1" objects="1" scenarios="1"/>
  <mergeCells count="6">
    <mergeCell ref="D12:G12"/>
    <mergeCell ref="A5:G5"/>
    <mergeCell ref="A6:G6"/>
    <mergeCell ref="D7:G7"/>
    <mergeCell ref="A7:C7"/>
    <mergeCell ref="D9:G9"/>
  </mergeCells>
  <conditionalFormatting sqref="D2">
    <cfRule type="expression" dxfId="170" priority="5">
      <formula>$E$2&gt;0</formula>
    </cfRule>
  </conditionalFormatting>
  <conditionalFormatting sqref="D3">
    <cfRule type="expression" dxfId="169" priority="4">
      <formula>$E$3&gt;0</formula>
    </cfRule>
  </conditionalFormatting>
  <conditionalFormatting sqref="D10">
    <cfRule type="expression" dxfId="168" priority="3">
      <formula>K10=1</formula>
    </cfRule>
  </conditionalFormatting>
  <conditionalFormatting sqref="D11">
    <cfRule type="expression" dxfId="167" priority="2">
      <formula>K11=1</formula>
    </cfRule>
  </conditionalFormatting>
  <conditionalFormatting sqref="D13:D38">
    <cfRule type="expression" dxfId="166" priority="1">
      <formula>K13=1</formula>
    </cfRule>
  </conditionalFormatting>
  <hyperlinks>
    <hyperlink ref="G1" location="'Summary Scores'!A1" display="Click Here To Return To Main Page" xr:uid="{00000000-0004-0000-0300-000000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00000000-0002-0000-0300-000000000000}">
          <x14:formula1>
            <xm:f>'Scoring Keys'!$B$4:$B$8</xm:f>
          </x14:formula1>
          <xm:sqref>B10:B38</xm:sqref>
        </x14:dataValidation>
        <x14:dataValidation type="list" showInputMessage="1" showErrorMessage="1" xr:uid="{00000000-0002-0000-0300-000001000000}">
          <x14:formula1>
            <xm:f>'Scoring Keys'!$B$12:$B$18</xm:f>
          </x14:formula1>
          <xm:sqref>D10:D11 D13:D38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K162"/>
  <sheetViews>
    <sheetView zoomScaleNormal="100" workbookViewId="0">
      <pane ySplit="8" topLeftCell="A9" activePane="bottomLeft" state="frozen"/>
      <selection activeCell="C18" sqref="C18"/>
      <selection pane="bottomLeft" activeCell="D12" sqref="D12"/>
    </sheetView>
  </sheetViews>
  <sheetFormatPr defaultColWidth="9.140625" defaultRowHeight="15.75"/>
  <cols>
    <col min="1" max="1" width="60.7109375" style="191" customWidth="1"/>
    <col min="2" max="2" width="15.7109375" style="191" customWidth="1"/>
    <col min="3" max="3" width="10.7109375" style="142" hidden="1" customWidth="1"/>
    <col min="4" max="4" width="45.7109375" style="142" customWidth="1"/>
    <col min="5" max="6" width="10.7109375" style="142" customWidth="1"/>
    <col min="7" max="7" width="60.7109375" style="142" customWidth="1"/>
    <col min="8" max="11" width="9.140625" style="180" hidden="1" customWidth="1"/>
    <col min="12" max="16384" width="9.140625" style="180"/>
  </cols>
  <sheetData>
    <row r="1" spans="1:11" s="175" customFormat="1">
      <c r="A1" s="173" t="s">
        <v>1631</v>
      </c>
      <c r="B1" s="174">
        <f>AVERAGE(C10:C162)</f>
        <v>0.91714285714285904</v>
      </c>
      <c r="D1" s="176" t="s">
        <v>1813</v>
      </c>
      <c r="E1" s="177">
        <f>COUNTIF(F10:F500,"&gt;-.10")</f>
        <v>140</v>
      </c>
      <c r="F1" s="178"/>
      <c r="G1" s="179" t="s">
        <v>1918</v>
      </c>
    </row>
    <row r="2" spans="1:11" s="175" customFormat="1">
      <c r="A2" s="173" t="s">
        <v>1632</v>
      </c>
      <c r="B2" s="174">
        <f>AVERAGE(E10:E162)</f>
        <v>0</v>
      </c>
      <c r="D2" s="176" t="s">
        <v>1814</v>
      </c>
      <c r="E2" s="177">
        <f>COUNTIF(K12:K471,"1")</f>
        <v>0</v>
      </c>
      <c r="F2" s="178"/>
    </row>
    <row r="3" spans="1:11" s="175" customFormat="1">
      <c r="A3" s="173" t="s">
        <v>1633</v>
      </c>
      <c r="B3" s="174">
        <f>AVERAGE(F10:F162)</f>
        <v>0</v>
      </c>
      <c r="D3" s="176" t="s">
        <v>1819</v>
      </c>
      <c r="E3" s="177">
        <f>COUNTIF(J12:J471,"1")</f>
        <v>140</v>
      </c>
      <c r="F3" s="178"/>
    </row>
    <row r="4" spans="1:11" s="175" customFormat="1">
      <c r="A4" s="173" t="s">
        <v>1634</v>
      </c>
      <c r="B4" s="174">
        <f>SUM(F10:F162)</f>
        <v>0</v>
      </c>
      <c r="D4" s="180"/>
      <c r="E4" s="178"/>
      <c r="F4" s="178"/>
    </row>
    <row r="5" spans="1:11" s="181" customFormat="1" ht="20.100000000000001" customHeight="1">
      <c r="A5" s="263" t="s">
        <v>1795</v>
      </c>
      <c r="B5" s="264"/>
      <c r="C5" s="264"/>
      <c r="D5" s="264"/>
      <c r="E5" s="264"/>
      <c r="F5" s="264"/>
      <c r="G5" s="264"/>
    </row>
    <row r="6" spans="1:11" s="181" customFormat="1" ht="36.75" customHeight="1">
      <c r="A6" s="275" t="s">
        <v>1768</v>
      </c>
      <c r="B6" s="275"/>
      <c r="C6" s="275"/>
      <c r="D6" s="275"/>
      <c r="E6" s="275"/>
      <c r="F6" s="275"/>
      <c r="G6" s="275"/>
    </row>
    <row r="7" spans="1:11" s="181" customFormat="1" ht="18" customHeight="1">
      <c r="A7" s="270" t="s">
        <v>1770</v>
      </c>
      <c r="B7" s="272"/>
      <c r="C7" s="200"/>
      <c r="D7" s="267" t="s">
        <v>1630</v>
      </c>
      <c r="E7" s="268"/>
      <c r="F7" s="268"/>
      <c r="G7" s="269"/>
    </row>
    <row r="8" spans="1:11" s="181" customFormat="1" ht="75" customHeight="1">
      <c r="A8" s="276"/>
      <c r="B8" s="277"/>
      <c r="C8" s="184"/>
      <c r="D8" s="185" t="s">
        <v>1571</v>
      </c>
      <c r="E8" s="186" t="s">
        <v>1574</v>
      </c>
      <c r="F8" s="185" t="s">
        <v>1570</v>
      </c>
      <c r="G8" s="185" t="s">
        <v>580</v>
      </c>
      <c r="H8" s="187" t="s">
        <v>1815</v>
      </c>
      <c r="I8" s="187" t="s">
        <v>1816</v>
      </c>
      <c r="J8" s="187" t="s">
        <v>1818</v>
      </c>
      <c r="K8" s="188" t="s">
        <v>1817</v>
      </c>
    </row>
    <row r="9" spans="1:11">
      <c r="A9" s="273" t="s">
        <v>1842</v>
      </c>
      <c r="B9" s="274"/>
      <c r="C9" s="139" t="s">
        <v>1573</v>
      </c>
      <c r="D9" s="260"/>
      <c r="E9" s="261"/>
      <c r="F9" s="261"/>
      <c r="G9" s="262"/>
      <c r="H9" s="189"/>
      <c r="I9" s="189"/>
      <c r="J9" s="190"/>
      <c r="K9" s="190"/>
    </row>
    <row r="10" spans="1:11" ht="30" customHeight="1">
      <c r="A10" s="169" t="s">
        <v>714</v>
      </c>
      <c r="B10" s="130"/>
      <c r="C10" s="130"/>
      <c r="D10" s="260"/>
      <c r="E10" s="261"/>
      <c r="F10" s="261"/>
      <c r="G10" s="262"/>
      <c r="H10" s="142"/>
      <c r="I10" s="142"/>
      <c r="J10" s="168"/>
      <c r="K10" s="168"/>
    </row>
    <row r="11" spans="1:11" ht="15.75" customHeight="1">
      <c r="A11" s="273" t="s">
        <v>1843</v>
      </c>
      <c r="B11" s="274"/>
      <c r="C11" s="172"/>
      <c r="D11" s="260"/>
      <c r="E11" s="261"/>
      <c r="F11" s="261"/>
      <c r="G11" s="262"/>
    </row>
    <row r="12" spans="1:11" ht="38.25">
      <c r="A12" s="169" t="s">
        <v>1541</v>
      </c>
      <c r="B12" s="57" t="s">
        <v>600</v>
      </c>
      <c r="C12" s="57">
        <f>IF(B12='Scoring Keys'!$B$4,'Scoring Keys'!$D$4,IF(B12='Scoring Keys'!$B$5,'Scoring Keys'!$D$5,IF(B12='Scoring Keys'!$B$6,'Scoring Keys'!$D$6,IF(B12='Scoring Keys'!$B$7,'Scoring Keys'!$D$7,0))))</f>
        <v>1</v>
      </c>
      <c r="D12" s="127" t="s">
        <v>1766</v>
      </c>
      <c r="E12" s="57">
        <f>IF(D12='Scoring Keys'!$B$12,'Scoring Keys'!$D$12,IF(D12='Scoring Keys'!$B$13,'Scoring Keys'!$D$13,IF(D12='Scoring Keys'!$B$14,'Scoring Keys'!$D$14,IF(D12='Scoring Keys'!$B$15,'Scoring Keys'!$D$15,IF(D12='Scoring Keys'!$B$16,'Scoring Keys'!$D$16,0)))))</f>
        <v>0</v>
      </c>
      <c r="F12" s="57">
        <f t="shared" ref="F12" si="0">C12*E12</f>
        <v>0</v>
      </c>
      <c r="G12" s="136"/>
      <c r="H12" s="142" t="b">
        <f>OR(AND(C12='Scoring Keys'!$D$4,E12='Scoring Keys'!$D$14),AND(C12='Scoring Keys'!$D$4,E12='Scoring Keys'!$D$16),AND(C12='Scoring Keys'!$D$4,E12='Scoring Keys'!$D$17))</f>
        <v>1</v>
      </c>
      <c r="I12" s="142" t="b">
        <f>NOT(D12='Scoring Keys'!$B$18)</f>
        <v>0</v>
      </c>
      <c r="J12" s="168">
        <f>IF(I12,0,1)</f>
        <v>1</v>
      </c>
      <c r="K12" s="168">
        <f>IF(AND(H12,(I12)),1,0)</f>
        <v>0</v>
      </c>
    </row>
    <row r="13" spans="1:11" ht="63.75">
      <c r="A13" s="169" t="s">
        <v>1542</v>
      </c>
      <c r="B13" s="57" t="s">
        <v>600</v>
      </c>
      <c r="C13" s="57">
        <f>IF(B13='Scoring Keys'!$B$4,'Scoring Keys'!$D$4,IF(B13='Scoring Keys'!$B$5,'Scoring Keys'!$D$5,IF(B13='Scoring Keys'!$B$6,'Scoring Keys'!$D$6,IF(B13='Scoring Keys'!$B$7,'Scoring Keys'!$D$7,0))))</f>
        <v>1</v>
      </c>
      <c r="D13" s="127" t="s">
        <v>1766</v>
      </c>
      <c r="E13" s="57">
        <f>IF(D13='Scoring Keys'!$B$12,'Scoring Keys'!$D$12,IF(D13='Scoring Keys'!$B$13,'Scoring Keys'!$D$13,IF(D13='Scoring Keys'!$B$14,'Scoring Keys'!$D$14,IF(D13='Scoring Keys'!$B$15,'Scoring Keys'!$D$15,IF(D13='Scoring Keys'!$B$16,'Scoring Keys'!$D$16,0)))))</f>
        <v>0</v>
      </c>
      <c r="F13" s="57">
        <f t="shared" ref="F13:F68" si="1">C13*E13</f>
        <v>0</v>
      </c>
      <c r="G13" s="136"/>
      <c r="H13" s="142" t="b">
        <f>OR(AND(C13='Scoring Keys'!$D$4,E13='Scoring Keys'!$D$14),AND(C13='Scoring Keys'!$D$4,E13='Scoring Keys'!$D$16),AND(C13='Scoring Keys'!$D$4,E13='Scoring Keys'!$D$17))</f>
        <v>1</v>
      </c>
      <c r="I13" s="142" t="b">
        <f>NOT(D13='Scoring Keys'!$B$18)</f>
        <v>0</v>
      </c>
      <c r="J13" s="168">
        <f t="shared" ref="J13:J68" si="2">IF(I13,0,1)</f>
        <v>1</v>
      </c>
      <c r="K13" s="168">
        <f t="shared" ref="K13:K68" si="3">IF(AND(H13,(I13)),1,0)</f>
        <v>0</v>
      </c>
    </row>
    <row r="14" spans="1:11" ht="76.5">
      <c r="A14" s="169" t="s">
        <v>715</v>
      </c>
      <c r="B14" s="57" t="s">
        <v>1713</v>
      </c>
      <c r="C14" s="57">
        <f>IF(B14='Scoring Keys'!$B$4,'Scoring Keys'!$D$4,IF(B14='Scoring Keys'!$B$5,'Scoring Keys'!$D$5,IF(B14='Scoring Keys'!$B$6,'Scoring Keys'!$D$6,IF(B14='Scoring Keys'!$B$7,'Scoring Keys'!$D$7,0))))</f>
        <v>0.9</v>
      </c>
      <c r="D14" s="127" t="s">
        <v>1766</v>
      </c>
      <c r="E14" s="57">
        <f>IF(D14='Scoring Keys'!$B$12,'Scoring Keys'!$D$12,IF(D14='Scoring Keys'!$B$13,'Scoring Keys'!$D$13,IF(D14='Scoring Keys'!$B$14,'Scoring Keys'!$D$14,IF(D14='Scoring Keys'!$B$15,'Scoring Keys'!$D$15,IF(D14='Scoring Keys'!$B$16,'Scoring Keys'!$D$16,0)))))</f>
        <v>0</v>
      </c>
      <c r="F14" s="57">
        <f t="shared" si="1"/>
        <v>0</v>
      </c>
      <c r="G14" s="136"/>
      <c r="H14" s="142" t="b">
        <f>OR(AND(C14='Scoring Keys'!$D$4,E14='Scoring Keys'!$D$14),AND(C14='Scoring Keys'!$D$4,E14='Scoring Keys'!$D$16),AND(C14='Scoring Keys'!$D$4,E14='Scoring Keys'!$D$17))</f>
        <v>0</v>
      </c>
      <c r="I14" s="142" t="b">
        <f>NOT(D14='Scoring Keys'!$B$18)</f>
        <v>0</v>
      </c>
      <c r="J14" s="168">
        <f t="shared" si="2"/>
        <v>1</v>
      </c>
      <c r="K14" s="168">
        <f t="shared" si="3"/>
        <v>0</v>
      </c>
    </row>
    <row r="15" spans="1:11" s="199" customFormat="1" ht="51">
      <c r="A15" s="169" t="s">
        <v>1543</v>
      </c>
      <c r="B15" s="57" t="s">
        <v>1713</v>
      </c>
      <c r="C15" s="57">
        <f>IF(B15='Scoring Keys'!$B$4,'Scoring Keys'!$D$4,IF(B15='Scoring Keys'!$B$5,'Scoring Keys'!$D$5,IF(B15='Scoring Keys'!$B$6,'Scoring Keys'!$D$6,IF(B15='Scoring Keys'!$B$7,'Scoring Keys'!$D$7,0))))</f>
        <v>0.9</v>
      </c>
      <c r="D15" s="127" t="s">
        <v>1766</v>
      </c>
      <c r="E15" s="57">
        <f>IF(D15='Scoring Keys'!$B$12,'Scoring Keys'!$D$12,IF(D15='Scoring Keys'!$B$13,'Scoring Keys'!$D$13,IF(D15='Scoring Keys'!$B$14,'Scoring Keys'!$D$14,IF(D15='Scoring Keys'!$B$15,'Scoring Keys'!$D$15,IF(D15='Scoring Keys'!$B$16,'Scoring Keys'!$D$16,0)))))</f>
        <v>0</v>
      </c>
      <c r="F15" s="57">
        <f t="shared" si="1"/>
        <v>0</v>
      </c>
      <c r="G15" s="136"/>
      <c r="H15" s="142" t="b">
        <f>OR(AND(C15='Scoring Keys'!$D$4,E15='Scoring Keys'!$D$14),AND(C15='Scoring Keys'!$D$4,E15='Scoring Keys'!$D$16),AND(C15='Scoring Keys'!$D$4,E15='Scoring Keys'!$D$17))</f>
        <v>0</v>
      </c>
      <c r="I15" s="142" t="b">
        <f>NOT(D15='Scoring Keys'!$B$18)</f>
        <v>0</v>
      </c>
      <c r="J15" s="168">
        <f t="shared" si="2"/>
        <v>1</v>
      </c>
      <c r="K15" s="168">
        <f t="shared" si="3"/>
        <v>0</v>
      </c>
    </row>
    <row r="16" spans="1:11" s="199" customFormat="1" ht="54" customHeight="1">
      <c r="A16" s="169" t="s">
        <v>775</v>
      </c>
      <c r="B16" s="57" t="s">
        <v>600</v>
      </c>
      <c r="C16" s="57">
        <f>IF(B16='Scoring Keys'!$B$4,'Scoring Keys'!$D$4,IF(B16='Scoring Keys'!$B$5,'Scoring Keys'!$D$5,IF(B16='Scoring Keys'!$B$6,'Scoring Keys'!$D$6,IF(B16='Scoring Keys'!$B$7,'Scoring Keys'!$D$7,0))))</f>
        <v>1</v>
      </c>
      <c r="D16" s="127" t="s">
        <v>1766</v>
      </c>
      <c r="E16" s="57">
        <f>IF(D16='Scoring Keys'!$B$12,'Scoring Keys'!$D$12,IF(D16='Scoring Keys'!$B$13,'Scoring Keys'!$D$13,IF(D16='Scoring Keys'!$B$14,'Scoring Keys'!$D$14,IF(D16='Scoring Keys'!$B$15,'Scoring Keys'!$D$15,IF(D16='Scoring Keys'!$B$16,'Scoring Keys'!$D$16,0)))))</f>
        <v>0</v>
      </c>
      <c r="F16" s="57">
        <f t="shared" si="1"/>
        <v>0</v>
      </c>
      <c r="G16" s="136"/>
      <c r="H16" s="142" t="b">
        <f>OR(AND(C16='Scoring Keys'!$D$4,E16='Scoring Keys'!$D$14),AND(C16='Scoring Keys'!$D$4,E16='Scoring Keys'!$D$16),AND(C16='Scoring Keys'!$D$4,E16='Scoring Keys'!$D$17))</f>
        <v>1</v>
      </c>
      <c r="I16" s="142" t="b">
        <f>NOT(D16='Scoring Keys'!$B$18)</f>
        <v>0</v>
      </c>
      <c r="J16" s="168">
        <f t="shared" si="2"/>
        <v>1</v>
      </c>
      <c r="K16" s="168">
        <f t="shared" si="3"/>
        <v>0</v>
      </c>
    </row>
    <row r="17" spans="1:11" ht="30" customHeight="1">
      <c r="A17" s="170" t="s">
        <v>776</v>
      </c>
      <c r="B17" s="57" t="s">
        <v>600</v>
      </c>
      <c r="C17" s="57">
        <f>IF(B17='Scoring Keys'!$B$4,'Scoring Keys'!$D$4,IF(B17='Scoring Keys'!$B$5,'Scoring Keys'!$D$5,IF(B17='Scoring Keys'!$B$6,'Scoring Keys'!$D$6,IF(B17='Scoring Keys'!$B$7,'Scoring Keys'!$D$7,0))))</f>
        <v>1</v>
      </c>
      <c r="D17" s="127" t="s">
        <v>1766</v>
      </c>
      <c r="E17" s="57">
        <f>IF(D17='Scoring Keys'!$B$12,'Scoring Keys'!$D$12,IF(D17='Scoring Keys'!$B$13,'Scoring Keys'!$D$13,IF(D17='Scoring Keys'!$B$14,'Scoring Keys'!$D$14,IF(D17='Scoring Keys'!$B$15,'Scoring Keys'!$D$15,IF(D17='Scoring Keys'!$B$16,'Scoring Keys'!$D$16,0)))))</f>
        <v>0</v>
      </c>
      <c r="F17" s="57">
        <f t="shared" si="1"/>
        <v>0</v>
      </c>
      <c r="G17" s="136"/>
      <c r="H17" s="142" t="b">
        <f>OR(AND(C17='Scoring Keys'!$D$4,E17='Scoring Keys'!$D$14),AND(C17='Scoring Keys'!$D$4,E17='Scoring Keys'!$D$16),AND(C17='Scoring Keys'!$D$4,E17='Scoring Keys'!$D$17))</f>
        <v>1</v>
      </c>
      <c r="I17" s="142" t="b">
        <f>NOT(D17='Scoring Keys'!$B$18)</f>
        <v>0</v>
      </c>
      <c r="J17" s="168">
        <f t="shared" si="2"/>
        <v>1</v>
      </c>
      <c r="K17" s="168">
        <f t="shared" si="3"/>
        <v>0</v>
      </c>
    </row>
    <row r="18" spans="1:11" ht="30" customHeight="1">
      <c r="A18" s="170" t="s">
        <v>777</v>
      </c>
      <c r="B18" s="57" t="s">
        <v>600</v>
      </c>
      <c r="C18" s="57">
        <f>IF(B18='Scoring Keys'!$B$4,'Scoring Keys'!$D$4,IF(B18='Scoring Keys'!$B$5,'Scoring Keys'!$D$5,IF(B18='Scoring Keys'!$B$6,'Scoring Keys'!$D$6,IF(B18='Scoring Keys'!$B$7,'Scoring Keys'!$D$7,0))))</f>
        <v>1</v>
      </c>
      <c r="D18" s="127" t="s">
        <v>1766</v>
      </c>
      <c r="E18" s="57">
        <f>IF(D18='Scoring Keys'!$B$12,'Scoring Keys'!$D$12,IF(D18='Scoring Keys'!$B$13,'Scoring Keys'!$D$13,IF(D18='Scoring Keys'!$B$14,'Scoring Keys'!$D$14,IF(D18='Scoring Keys'!$B$15,'Scoring Keys'!$D$15,IF(D18='Scoring Keys'!$B$16,'Scoring Keys'!$D$16,0)))))</f>
        <v>0</v>
      </c>
      <c r="F18" s="57">
        <f t="shared" si="1"/>
        <v>0</v>
      </c>
      <c r="G18" s="136"/>
      <c r="H18" s="142" t="b">
        <f>OR(AND(C18='Scoring Keys'!$D$4,E18='Scoring Keys'!$D$14),AND(C18='Scoring Keys'!$D$4,E18='Scoring Keys'!$D$16),AND(C18='Scoring Keys'!$D$4,E18='Scoring Keys'!$D$17))</f>
        <v>1</v>
      </c>
      <c r="I18" s="142" t="b">
        <f>NOT(D18='Scoring Keys'!$B$18)</f>
        <v>0</v>
      </c>
      <c r="J18" s="168">
        <f t="shared" si="2"/>
        <v>1</v>
      </c>
      <c r="K18" s="168">
        <f t="shared" si="3"/>
        <v>0</v>
      </c>
    </row>
    <row r="19" spans="1:11" ht="30" customHeight="1">
      <c r="A19" s="170" t="s">
        <v>778</v>
      </c>
      <c r="B19" s="57" t="s">
        <v>600</v>
      </c>
      <c r="C19" s="57">
        <f>IF(B19='Scoring Keys'!$B$4,'Scoring Keys'!$D$4,IF(B19='Scoring Keys'!$B$5,'Scoring Keys'!$D$5,IF(B19='Scoring Keys'!$B$6,'Scoring Keys'!$D$6,IF(B19='Scoring Keys'!$B$7,'Scoring Keys'!$D$7,0))))</f>
        <v>1</v>
      </c>
      <c r="D19" s="127" t="s">
        <v>1766</v>
      </c>
      <c r="E19" s="57">
        <f>IF(D19='Scoring Keys'!$B$12,'Scoring Keys'!$D$12,IF(D19='Scoring Keys'!$B$13,'Scoring Keys'!$D$13,IF(D19='Scoring Keys'!$B$14,'Scoring Keys'!$D$14,IF(D19='Scoring Keys'!$B$15,'Scoring Keys'!$D$15,IF(D19='Scoring Keys'!$B$16,'Scoring Keys'!$D$16,0)))))</f>
        <v>0</v>
      </c>
      <c r="F19" s="57">
        <f t="shared" si="1"/>
        <v>0</v>
      </c>
      <c r="G19" s="136"/>
      <c r="H19" s="142" t="b">
        <f>OR(AND(C19='Scoring Keys'!$D$4,E19='Scoring Keys'!$D$14),AND(C19='Scoring Keys'!$D$4,E19='Scoring Keys'!$D$16),AND(C19='Scoring Keys'!$D$4,E19='Scoring Keys'!$D$17))</f>
        <v>1</v>
      </c>
      <c r="I19" s="142" t="b">
        <f>NOT(D19='Scoring Keys'!$B$18)</f>
        <v>0</v>
      </c>
      <c r="J19" s="168">
        <f t="shared" si="2"/>
        <v>1</v>
      </c>
      <c r="K19" s="168">
        <f t="shared" si="3"/>
        <v>0</v>
      </c>
    </row>
    <row r="20" spans="1:11" ht="30" customHeight="1">
      <c r="A20" s="170" t="s">
        <v>779</v>
      </c>
      <c r="B20" s="57" t="s">
        <v>1713</v>
      </c>
      <c r="C20" s="57">
        <f>IF(B20='Scoring Keys'!$B$4,'Scoring Keys'!$D$4,IF(B20='Scoring Keys'!$B$5,'Scoring Keys'!$D$5,IF(B20='Scoring Keys'!$B$6,'Scoring Keys'!$D$6,IF(B20='Scoring Keys'!$B$7,'Scoring Keys'!$D$7,0))))</f>
        <v>0.9</v>
      </c>
      <c r="D20" s="127" t="s">
        <v>1766</v>
      </c>
      <c r="E20" s="57">
        <f>IF(D20='Scoring Keys'!$B$12,'Scoring Keys'!$D$12,IF(D20='Scoring Keys'!$B$13,'Scoring Keys'!$D$13,IF(D20='Scoring Keys'!$B$14,'Scoring Keys'!$D$14,IF(D20='Scoring Keys'!$B$15,'Scoring Keys'!$D$15,IF(D20='Scoring Keys'!$B$16,'Scoring Keys'!$D$16,0)))))</f>
        <v>0</v>
      </c>
      <c r="F20" s="57">
        <f t="shared" si="1"/>
        <v>0</v>
      </c>
      <c r="G20" s="136"/>
      <c r="H20" s="142" t="b">
        <f>OR(AND(C20='Scoring Keys'!$D$4,E20='Scoring Keys'!$D$14),AND(C20='Scoring Keys'!$D$4,E20='Scoring Keys'!$D$16),AND(C20='Scoring Keys'!$D$4,E20='Scoring Keys'!$D$17))</f>
        <v>0</v>
      </c>
      <c r="I20" s="142" t="b">
        <f>NOT(D20='Scoring Keys'!$B$18)</f>
        <v>0</v>
      </c>
      <c r="J20" s="168">
        <f t="shared" si="2"/>
        <v>1</v>
      </c>
      <c r="K20" s="168">
        <f t="shared" si="3"/>
        <v>0</v>
      </c>
    </row>
    <row r="21" spans="1:11" ht="30" customHeight="1">
      <c r="A21" s="170" t="s">
        <v>780</v>
      </c>
      <c r="B21" s="57" t="s">
        <v>1713</v>
      </c>
      <c r="C21" s="57">
        <f>IF(B21='Scoring Keys'!$B$4,'Scoring Keys'!$D$4,IF(B21='Scoring Keys'!$B$5,'Scoring Keys'!$D$5,IF(B21='Scoring Keys'!$B$6,'Scoring Keys'!$D$6,IF(B21='Scoring Keys'!$B$7,'Scoring Keys'!$D$7,0))))</f>
        <v>0.9</v>
      </c>
      <c r="D21" s="127" t="s">
        <v>1766</v>
      </c>
      <c r="E21" s="57">
        <f>IF(D21='Scoring Keys'!$B$12,'Scoring Keys'!$D$12,IF(D21='Scoring Keys'!$B$13,'Scoring Keys'!$D$13,IF(D21='Scoring Keys'!$B$14,'Scoring Keys'!$D$14,IF(D21='Scoring Keys'!$B$15,'Scoring Keys'!$D$15,IF(D21='Scoring Keys'!$B$16,'Scoring Keys'!$D$16,0)))))</f>
        <v>0</v>
      </c>
      <c r="F21" s="57">
        <f t="shared" si="1"/>
        <v>0</v>
      </c>
      <c r="G21" s="136"/>
      <c r="H21" s="142" t="b">
        <f>OR(AND(C21='Scoring Keys'!$D$4,E21='Scoring Keys'!$D$14),AND(C21='Scoring Keys'!$D$4,E21='Scoring Keys'!$D$16),AND(C21='Scoring Keys'!$D$4,E21='Scoring Keys'!$D$17))</f>
        <v>0</v>
      </c>
      <c r="I21" s="142" t="b">
        <f>NOT(D21='Scoring Keys'!$B$18)</f>
        <v>0</v>
      </c>
      <c r="J21" s="168">
        <f t="shared" si="2"/>
        <v>1</v>
      </c>
      <c r="K21" s="168">
        <f t="shared" si="3"/>
        <v>0</v>
      </c>
    </row>
    <row r="22" spans="1:11" ht="30" customHeight="1">
      <c r="A22" s="170" t="s">
        <v>781</v>
      </c>
      <c r="B22" s="57" t="s">
        <v>1713</v>
      </c>
      <c r="C22" s="57">
        <f>IF(B22='Scoring Keys'!$B$4,'Scoring Keys'!$D$4,IF(B22='Scoring Keys'!$B$5,'Scoring Keys'!$D$5,IF(B22='Scoring Keys'!$B$6,'Scoring Keys'!$D$6,IF(B22='Scoring Keys'!$B$7,'Scoring Keys'!$D$7,0))))</f>
        <v>0.9</v>
      </c>
      <c r="D22" s="127" t="s">
        <v>1766</v>
      </c>
      <c r="E22" s="57">
        <f>IF(D22='Scoring Keys'!$B$12,'Scoring Keys'!$D$12,IF(D22='Scoring Keys'!$B$13,'Scoring Keys'!$D$13,IF(D22='Scoring Keys'!$B$14,'Scoring Keys'!$D$14,IF(D22='Scoring Keys'!$B$15,'Scoring Keys'!$D$15,IF(D22='Scoring Keys'!$B$16,'Scoring Keys'!$D$16,0)))))</f>
        <v>0</v>
      </c>
      <c r="F22" s="57">
        <f t="shared" si="1"/>
        <v>0</v>
      </c>
      <c r="G22" s="136"/>
      <c r="H22" s="142" t="b">
        <f>OR(AND(C22='Scoring Keys'!$D$4,E22='Scoring Keys'!$D$14),AND(C22='Scoring Keys'!$D$4,E22='Scoring Keys'!$D$16),AND(C22='Scoring Keys'!$D$4,E22='Scoring Keys'!$D$17))</f>
        <v>0</v>
      </c>
      <c r="I22" s="142" t="b">
        <f>NOT(D22='Scoring Keys'!$B$18)</f>
        <v>0</v>
      </c>
      <c r="J22" s="168">
        <f t="shared" si="2"/>
        <v>1</v>
      </c>
      <c r="K22" s="168">
        <f t="shared" si="3"/>
        <v>0</v>
      </c>
    </row>
    <row r="23" spans="1:11" ht="30" customHeight="1">
      <c r="A23" s="170" t="s">
        <v>782</v>
      </c>
      <c r="B23" s="57" t="s">
        <v>1713</v>
      </c>
      <c r="C23" s="57">
        <f>IF(B23='Scoring Keys'!$B$4,'Scoring Keys'!$D$4,IF(B23='Scoring Keys'!$B$5,'Scoring Keys'!$D$5,IF(B23='Scoring Keys'!$B$6,'Scoring Keys'!$D$6,IF(B23='Scoring Keys'!$B$7,'Scoring Keys'!$D$7,0))))</f>
        <v>0.9</v>
      </c>
      <c r="D23" s="127" t="s">
        <v>1766</v>
      </c>
      <c r="E23" s="57">
        <f>IF(D23='Scoring Keys'!$B$12,'Scoring Keys'!$D$12,IF(D23='Scoring Keys'!$B$13,'Scoring Keys'!$D$13,IF(D23='Scoring Keys'!$B$14,'Scoring Keys'!$D$14,IF(D23='Scoring Keys'!$B$15,'Scoring Keys'!$D$15,IF(D23='Scoring Keys'!$B$16,'Scoring Keys'!$D$16,0)))))</f>
        <v>0</v>
      </c>
      <c r="F23" s="57">
        <f t="shared" si="1"/>
        <v>0</v>
      </c>
      <c r="G23" s="136"/>
      <c r="H23" s="142" t="b">
        <f>OR(AND(C23='Scoring Keys'!$D$4,E23='Scoring Keys'!$D$14),AND(C23='Scoring Keys'!$D$4,E23='Scoring Keys'!$D$16),AND(C23='Scoring Keys'!$D$4,E23='Scoring Keys'!$D$17))</f>
        <v>0</v>
      </c>
      <c r="I23" s="142" t="b">
        <f>NOT(D23='Scoring Keys'!$B$18)</f>
        <v>0</v>
      </c>
      <c r="J23" s="168">
        <f t="shared" si="2"/>
        <v>1</v>
      </c>
      <c r="K23" s="168">
        <f t="shared" si="3"/>
        <v>0</v>
      </c>
    </row>
    <row r="24" spans="1:11" ht="51">
      <c r="A24" s="169" t="s">
        <v>783</v>
      </c>
      <c r="B24" s="57" t="s">
        <v>1713</v>
      </c>
      <c r="C24" s="57">
        <f>IF(B24='Scoring Keys'!$B$4,'Scoring Keys'!$D$4,IF(B24='Scoring Keys'!$B$5,'Scoring Keys'!$D$5,IF(B24='Scoring Keys'!$B$6,'Scoring Keys'!$D$6,IF(B24='Scoring Keys'!$B$7,'Scoring Keys'!$D$7,0))))</f>
        <v>0.9</v>
      </c>
      <c r="D24" s="127" t="s">
        <v>1766</v>
      </c>
      <c r="E24" s="57">
        <f>IF(D24='Scoring Keys'!$B$12,'Scoring Keys'!$D$12,IF(D24='Scoring Keys'!$B$13,'Scoring Keys'!$D$13,IF(D24='Scoring Keys'!$B$14,'Scoring Keys'!$D$14,IF(D24='Scoring Keys'!$B$15,'Scoring Keys'!$D$15,IF(D24='Scoring Keys'!$B$16,'Scoring Keys'!$D$16,0)))))</f>
        <v>0</v>
      </c>
      <c r="F24" s="57">
        <f t="shared" si="1"/>
        <v>0</v>
      </c>
      <c r="G24" s="136"/>
      <c r="H24" s="142" t="b">
        <f>OR(AND(C24='Scoring Keys'!$D$4,E24='Scoring Keys'!$D$14),AND(C24='Scoring Keys'!$D$4,E24='Scoring Keys'!$D$16),AND(C24='Scoring Keys'!$D$4,E24='Scoring Keys'!$D$17))</f>
        <v>0</v>
      </c>
      <c r="I24" s="142" t="b">
        <f>NOT(D24='Scoring Keys'!$B$18)</f>
        <v>0</v>
      </c>
      <c r="J24" s="168">
        <f t="shared" si="2"/>
        <v>1</v>
      </c>
      <c r="K24" s="168">
        <f t="shared" si="3"/>
        <v>0</v>
      </c>
    </row>
    <row r="25" spans="1:11" ht="38.25">
      <c r="A25" s="169" t="s">
        <v>784</v>
      </c>
      <c r="B25" s="57" t="s">
        <v>600</v>
      </c>
      <c r="C25" s="57">
        <f>IF(B25='Scoring Keys'!$B$4,'Scoring Keys'!$D$4,IF(B25='Scoring Keys'!$B$5,'Scoring Keys'!$D$5,IF(B25='Scoring Keys'!$B$6,'Scoring Keys'!$D$6,IF(B25='Scoring Keys'!$B$7,'Scoring Keys'!$D$7,0))))</f>
        <v>1</v>
      </c>
      <c r="D25" s="127" t="s">
        <v>1766</v>
      </c>
      <c r="E25" s="57">
        <f>IF(D25='Scoring Keys'!$B$12,'Scoring Keys'!$D$12,IF(D25='Scoring Keys'!$B$13,'Scoring Keys'!$D$13,IF(D25='Scoring Keys'!$B$14,'Scoring Keys'!$D$14,IF(D25='Scoring Keys'!$B$15,'Scoring Keys'!$D$15,IF(D25='Scoring Keys'!$B$16,'Scoring Keys'!$D$16,0)))))</f>
        <v>0</v>
      </c>
      <c r="F25" s="57">
        <f t="shared" si="1"/>
        <v>0</v>
      </c>
      <c r="G25" s="136"/>
      <c r="H25" s="142" t="b">
        <f>OR(AND(C25='Scoring Keys'!$D$4,E25='Scoring Keys'!$D$14),AND(C25='Scoring Keys'!$D$4,E25='Scoring Keys'!$D$16),AND(C25='Scoring Keys'!$D$4,E25='Scoring Keys'!$D$17))</f>
        <v>1</v>
      </c>
      <c r="I25" s="142" t="b">
        <f>NOT(D25='Scoring Keys'!$B$18)</f>
        <v>0</v>
      </c>
      <c r="J25" s="168">
        <f t="shared" si="2"/>
        <v>1</v>
      </c>
      <c r="K25" s="168">
        <f t="shared" si="3"/>
        <v>0</v>
      </c>
    </row>
    <row r="26" spans="1:11" ht="51">
      <c r="A26" s="169" t="s">
        <v>785</v>
      </c>
      <c r="B26" s="57" t="s">
        <v>600</v>
      </c>
      <c r="C26" s="57">
        <f>IF(B26='Scoring Keys'!$B$4,'Scoring Keys'!$D$4,IF(B26='Scoring Keys'!$B$5,'Scoring Keys'!$D$5,IF(B26='Scoring Keys'!$B$6,'Scoring Keys'!$D$6,IF(B26='Scoring Keys'!$B$7,'Scoring Keys'!$D$7,0))))</f>
        <v>1</v>
      </c>
      <c r="D26" s="127" t="s">
        <v>1766</v>
      </c>
      <c r="E26" s="57">
        <f>IF(D26='Scoring Keys'!$B$12,'Scoring Keys'!$D$12,IF(D26='Scoring Keys'!$B$13,'Scoring Keys'!$D$13,IF(D26='Scoring Keys'!$B$14,'Scoring Keys'!$D$14,IF(D26='Scoring Keys'!$B$15,'Scoring Keys'!$D$15,IF(D26='Scoring Keys'!$B$16,'Scoring Keys'!$D$16,0)))))</f>
        <v>0</v>
      </c>
      <c r="F26" s="57">
        <f t="shared" si="1"/>
        <v>0</v>
      </c>
      <c r="G26" s="136"/>
      <c r="H26" s="142" t="b">
        <f>OR(AND(C26='Scoring Keys'!$D$4,E26='Scoring Keys'!$D$14),AND(C26='Scoring Keys'!$D$4,E26='Scoring Keys'!$D$16),AND(C26='Scoring Keys'!$D$4,E26='Scoring Keys'!$D$17))</f>
        <v>1</v>
      </c>
      <c r="I26" s="142" t="b">
        <f>NOT(D26='Scoring Keys'!$B$18)</f>
        <v>0</v>
      </c>
      <c r="J26" s="168">
        <f t="shared" si="2"/>
        <v>1</v>
      </c>
      <c r="K26" s="168">
        <f t="shared" si="3"/>
        <v>0</v>
      </c>
    </row>
    <row r="27" spans="1:11" ht="30" customHeight="1">
      <c r="A27" s="169" t="s">
        <v>786</v>
      </c>
      <c r="B27" s="57" t="s">
        <v>600</v>
      </c>
      <c r="C27" s="57">
        <f>IF(B27='Scoring Keys'!$B$4,'Scoring Keys'!$D$4,IF(B27='Scoring Keys'!$B$5,'Scoring Keys'!$D$5,IF(B27='Scoring Keys'!$B$6,'Scoring Keys'!$D$6,IF(B27='Scoring Keys'!$B$7,'Scoring Keys'!$D$7,0))))</f>
        <v>1</v>
      </c>
      <c r="D27" s="127" t="s">
        <v>1766</v>
      </c>
      <c r="E27" s="57">
        <f>IF(D27='Scoring Keys'!$B$12,'Scoring Keys'!$D$12,IF(D27='Scoring Keys'!$B$13,'Scoring Keys'!$D$13,IF(D27='Scoring Keys'!$B$14,'Scoring Keys'!$D$14,IF(D27='Scoring Keys'!$B$15,'Scoring Keys'!$D$15,IF(D27='Scoring Keys'!$B$16,'Scoring Keys'!$D$16,0)))))</f>
        <v>0</v>
      </c>
      <c r="F27" s="57">
        <f t="shared" si="1"/>
        <v>0</v>
      </c>
      <c r="G27" s="136"/>
      <c r="H27" s="142" t="b">
        <f>OR(AND(C27='Scoring Keys'!$D$4,E27='Scoring Keys'!$D$14),AND(C27='Scoring Keys'!$D$4,E27='Scoring Keys'!$D$16),AND(C27='Scoring Keys'!$D$4,E27='Scoring Keys'!$D$17))</f>
        <v>1</v>
      </c>
      <c r="I27" s="142" t="b">
        <f>NOT(D27='Scoring Keys'!$B$18)</f>
        <v>0</v>
      </c>
      <c r="J27" s="168">
        <f t="shared" si="2"/>
        <v>1</v>
      </c>
      <c r="K27" s="168">
        <f t="shared" si="3"/>
        <v>0</v>
      </c>
    </row>
    <row r="28" spans="1:11" ht="30" customHeight="1">
      <c r="A28" s="169" t="s">
        <v>787</v>
      </c>
      <c r="B28" s="57" t="s">
        <v>1713</v>
      </c>
      <c r="C28" s="57">
        <f>IF(B28='Scoring Keys'!$B$4,'Scoring Keys'!$D$4,IF(B28='Scoring Keys'!$B$5,'Scoring Keys'!$D$5,IF(B28='Scoring Keys'!$B$6,'Scoring Keys'!$D$6,IF(B28='Scoring Keys'!$B$7,'Scoring Keys'!$D$7,0))))</f>
        <v>0.9</v>
      </c>
      <c r="D28" s="127" t="s">
        <v>1766</v>
      </c>
      <c r="E28" s="57">
        <f>IF(D28='Scoring Keys'!$B$12,'Scoring Keys'!$D$12,IF(D28='Scoring Keys'!$B$13,'Scoring Keys'!$D$13,IF(D28='Scoring Keys'!$B$14,'Scoring Keys'!$D$14,IF(D28='Scoring Keys'!$B$15,'Scoring Keys'!$D$15,IF(D28='Scoring Keys'!$B$16,'Scoring Keys'!$D$16,0)))))</f>
        <v>0</v>
      </c>
      <c r="F28" s="57">
        <f t="shared" si="1"/>
        <v>0</v>
      </c>
      <c r="G28" s="136"/>
      <c r="H28" s="142" t="b">
        <f>OR(AND(C28='Scoring Keys'!$D$4,E28='Scoring Keys'!$D$14),AND(C28='Scoring Keys'!$D$4,E28='Scoring Keys'!$D$16),AND(C28='Scoring Keys'!$D$4,E28='Scoring Keys'!$D$17))</f>
        <v>0</v>
      </c>
      <c r="I28" s="142" t="b">
        <f>NOT(D28='Scoring Keys'!$B$18)</f>
        <v>0</v>
      </c>
      <c r="J28" s="168">
        <f t="shared" si="2"/>
        <v>1</v>
      </c>
      <c r="K28" s="168">
        <f t="shared" si="3"/>
        <v>0</v>
      </c>
    </row>
    <row r="29" spans="1:11" ht="38.25">
      <c r="A29" s="169" t="s">
        <v>788</v>
      </c>
      <c r="B29" s="57" t="s">
        <v>1713</v>
      </c>
      <c r="C29" s="57">
        <f>IF(B29='Scoring Keys'!$B$4,'Scoring Keys'!$D$4,IF(B29='Scoring Keys'!$B$5,'Scoring Keys'!$D$5,IF(B29='Scoring Keys'!$B$6,'Scoring Keys'!$D$6,IF(B29='Scoring Keys'!$B$7,'Scoring Keys'!$D$7,0))))</f>
        <v>0.9</v>
      </c>
      <c r="D29" s="127" t="s">
        <v>1766</v>
      </c>
      <c r="E29" s="57">
        <f>IF(D29='Scoring Keys'!$B$12,'Scoring Keys'!$D$12,IF(D29='Scoring Keys'!$B$13,'Scoring Keys'!$D$13,IF(D29='Scoring Keys'!$B$14,'Scoring Keys'!$D$14,IF(D29='Scoring Keys'!$B$15,'Scoring Keys'!$D$15,IF(D29='Scoring Keys'!$B$16,'Scoring Keys'!$D$16,0)))))</f>
        <v>0</v>
      </c>
      <c r="F29" s="57">
        <f t="shared" si="1"/>
        <v>0</v>
      </c>
      <c r="G29" s="136"/>
      <c r="H29" s="142" t="b">
        <f>OR(AND(C29='Scoring Keys'!$D$4,E29='Scoring Keys'!$D$14),AND(C29='Scoring Keys'!$D$4,E29='Scoring Keys'!$D$16),AND(C29='Scoring Keys'!$D$4,E29='Scoring Keys'!$D$17))</f>
        <v>0</v>
      </c>
      <c r="I29" s="142" t="b">
        <f>NOT(D29='Scoring Keys'!$B$18)</f>
        <v>0</v>
      </c>
      <c r="J29" s="168">
        <f t="shared" si="2"/>
        <v>1</v>
      </c>
      <c r="K29" s="168">
        <f t="shared" si="3"/>
        <v>0</v>
      </c>
    </row>
    <row r="30" spans="1:11" ht="30" customHeight="1">
      <c r="A30" s="169" t="s">
        <v>789</v>
      </c>
      <c r="B30" s="57" t="s">
        <v>1713</v>
      </c>
      <c r="C30" s="57">
        <f>IF(B30='Scoring Keys'!$B$4,'Scoring Keys'!$D$4,IF(B30='Scoring Keys'!$B$5,'Scoring Keys'!$D$5,IF(B30='Scoring Keys'!$B$6,'Scoring Keys'!$D$6,IF(B30='Scoring Keys'!$B$7,'Scoring Keys'!$D$7,0))))</f>
        <v>0.9</v>
      </c>
      <c r="D30" s="127" t="s">
        <v>1766</v>
      </c>
      <c r="E30" s="57">
        <f>IF(D30='Scoring Keys'!$B$12,'Scoring Keys'!$D$12,IF(D30='Scoring Keys'!$B$13,'Scoring Keys'!$D$13,IF(D30='Scoring Keys'!$B$14,'Scoring Keys'!$D$14,IF(D30='Scoring Keys'!$B$15,'Scoring Keys'!$D$15,IF(D30='Scoring Keys'!$B$16,'Scoring Keys'!$D$16,0)))))</f>
        <v>0</v>
      </c>
      <c r="F30" s="57">
        <f t="shared" si="1"/>
        <v>0</v>
      </c>
      <c r="G30" s="136"/>
      <c r="H30" s="142" t="b">
        <f>OR(AND(C30='Scoring Keys'!$D$4,E30='Scoring Keys'!$D$14),AND(C30='Scoring Keys'!$D$4,E30='Scoring Keys'!$D$16),AND(C30='Scoring Keys'!$D$4,E30='Scoring Keys'!$D$17))</f>
        <v>0</v>
      </c>
      <c r="I30" s="142" t="b">
        <f>NOT(D30='Scoring Keys'!$B$18)</f>
        <v>0</v>
      </c>
      <c r="J30" s="168">
        <f t="shared" si="2"/>
        <v>1</v>
      </c>
      <c r="K30" s="168">
        <f t="shared" si="3"/>
        <v>0</v>
      </c>
    </row>
    <row r="31" spans="1:11" ht="30" customHeight="1">
      <c r="A31" s="169" t="s">
        <v>790</v>
      </c>
      <c r="B31" s="57" t="s">
        <v>1711</v>
      </c>
      <c r="C31" s="57">
        <f>IF(B31='Scoring Keys'!$B$4,'Scoring Keys'!$D$4,IF(B31='Scoring Keys'!$B$5,'Scoring Keys'!$D$5,IF(B31='Scoring Keys'!$B$6,'Scoring Keys'!$D$6,IF(B31='Scoring Keys'!$B$7,'Scoring Keys'!$D$7,0))))</f>
        <v>0.65</v>
      </c>
      <c r="D31" s="127" t="s">
        <v>1766</v>
      </c>
      <c r="E31" s="57">
        <f>IF(D31='Scoring Keys'!$B$12,'Scoring Keys'!$D$12,IF(D31='Scoring Keys'!$B$13,'Scoring Keys'!$D$13,IF(D31='Scoring Keys'!$B$14,'Scoring Keys'!$D$14,IF(D31='Scoring Keys'!$B$15,'Scoring Keys'!$D$15,IF(D31='Scoring Keys'!$B$16,'Scoring Keys'!$D$16,0)))))</f>
        <v>0</v>
      </c>
      <c r="F31" s="57">
        <f t="shared" si="1"/>
        <v>0</v>
      </c>
      <c r="G31" s="136"/>
      <c r="H31" s="142" t="b">
        <f>OR(AND(C31='Scoring Keys'!$D$4,E31='Scoring Keys'!$D$14),AND(C31='Scoring Keys'!$D$4,E31='Scoring Keys'!$D$16),AND(C31='Scoring Keys'!$D$4,E31='Scoring Keys'!$D$17))</f>
        <v>0</v>
      </c>
      <c r="I31" s="142" t="b">
        <f>NOT(D31='Scoring Keys'!$B$18)</f>
        <v>0</v>
      </c>
      <c r="J31" s="168">
        <f t="shared" si="2"/>
        <v>1</v>
      </c>
      <c r="K31" s="168">
        <f t="shared" si="3"/>
        <v>0</v>
      </c>
    </row>
    <row r="32" spans="1:11" ht="30" customHeight="1">
      <c r="A32" s="169" t="s">
        <v>791</v>
      </c>
      <c r="B32" s="57" t="s">
        <v>600</v>
      </c>
      <c r="C32" s="57">
        <f>IF(B32='Scoring Keys'!$B$4,'Scoring Keys'!$D$4,IF(B32='Scoring Keys'!$B$5,'Scoring Keys'!$D$5,IF(B32='Scoring Keys'!$B$6,'Scoring Keys'!$D$6,IF(B32='Scoring Keys'!$B$7,'Scoring Keys'!$D$7,0))))</f>
        <v>1</v>
      </c>
      <c r="D32" s="127" t="s">
        <v>1766</v>
      </c>
      <c r="E32" s="57">
        <f>IF(D32='Scoring Keys'!$B$12,'Scoring Keys'!$D$12,IF(D32='Scoring Keys'!$B$13,'Scoring Keys'!$D$13,IF(D32='Scoring Keys'!$B$14,'Scoring Keys'!$D$14,IF(D32='Scoring Keys'!$B$15,'Scoring Keys'!$D$15,IF(D32='Scoring Keys'!$B$16,'Scoring Keys'!$D$16,0)))))</f>
        <v>0</v>
      </c>
      <c r="F32" s="57">
        <f t="shared" si="1"/>
        <v>0</v>
      </c>
      <c r="G32" s="136"/>
      <c r="H32" s="142" t="b">
        <f>OR(AND(C32='Scoring Keys'!$D$4,E32='Scoring Keys'!$D$14),AND(C32='Scoring Keys'!$D$4,E32='Scoring Keys'!$D$16),AND(C32='Scoring Keys'!$D$4,E32='Scoring Keys'!$D$17))</f>
        <v>1</v>
      </c>
      <c r="I32" s="142" t="b">
        <f>NOT(D32='Scoring Keys'!$B$18)</f>
        <v>0</v>
      </c>
      <c r="J32" s="168">
        <f t="shared" si="2"/>
        <v>1</v>
      </c>
      <c r="K32" s="168">
        <f t="shared" si="3"/>
        <v>0</v>
      </c>
    </row>
    <row r="33" spans="1:11" ht="38.25">
      <c r="A33" s="169" t="s">
        <v>792</v>
      </c>
      <c r="B33" s="57" t="s">
        <v>600</v>
      </c>
      <c r="C33" s="57">
        <f>IF(B33='Scoring Keys'!$B$4,'Scoring Keys'!$D$4,IF(B33='Scoring Keys'!$B$5,'Scoring Keys'!$D$5,IF(B33='Scoring Keys'!$B$6,'Scoring Keys'!$D$6,IF(B33='Scoring Keys'!$B$7,'Scoring Keys'!$D$7,0))))</f>
        <v>1</v>
      </c>
      <c r="D33" s="127" t="s">
        <v>1766</v>
      </c>
      <c r="E33" s="57">
        <f>IF(D33='Scoring Keys'!$B$12,'Scoring Keys'!$D$12,IF(D33='Scoring Keys'!$B$13,'Scoring Keys'!$D$13,IF(D33='Scoring Keys'!$B$14,'Scoring Keys'!$D$14,IF(D33='Scoring Keys'!$B$15,'Scoring Keys'!$D$15,IF(D33='Scoring Keys'!$B$16,'Scoring Keys'!$D$16,0)))))</f>
        <v>0</v>
      </c>
      <c r="F33" s="57">
        <f t="shared" si="1"/>
        <v>0</v>
      </c>
      <c r="G33" s="136"/>
      <c r="H33" s="142" t="b">
        <f>OR(AND(C33='Scoring Keys'!$D$4,E33='Scoring Keys'!$D$14),AND(C33='Scoring Keys'!$D$4,E33='Scoring Keys'!$D$16),AND(C33='Scoring Keys'!$D$4,E33='Scoring Keys'!$D$17))</f>
        <v>1</v>
      </c>
      <c r="I33" s="142" t="b">
        <f>NOT(D33='Scoring Keys'!$B$18)</f>
        <v>0</v>
      </c>
      <c r="J33" s="168">
        <f t="shared" si="2"/>
        <v>1</v>
      </c>
      <c r="K33" s="168">
        <f t="shared" si="3"/>
        <v>0</v>
      </c>
    </row>
    <row r="34" spans="1:11" s="192" customFormat="1" ht="30" customHeight="1">
      <c r="A34" s="169" t="s">
        <v>793</v>
      </c>
      <c r="B34" s="57" t="s">
        <v>1713</v>
      </c>
      <c r="C34" s="57">
        <f>IF(B34='Scoring Keys'!$B$4,'Scoring Keys'!$D$4,IF(B34='Scoring Keys'!$B$5,'Scoring Keys'!$D$5,IF(B34='Scoring Keys'!$B$6,'Scoring Keys'!$D$6,IF(B34='Scoring Keys'!$B$7,'Scoring Keys'!$D$7,0))))</f>
        <v>0.9</v>
      </c>
      <c r="D34" s="127" t="s">
        <v>1766</v>
      </c>
      <c r="E34" s="57">
        <f>IF(D34='Scoring Keys'!$B$12,'Scoring Keys'!$D$12,IF(D34='Scoring Keys'!$B$13,'Scoring Keys'!$D$13,IF(D34='Scoring Keys'!$B$14,'Scoring Keys'!$D$14,IF(D34='Scoring Keys'!$B$15,'Scoring Keys'!$D$15,IF(D34='Scoring Keys'!$B$16,'Scoring Keys'!$D$16,0)))))</f>
        <v>0</v>
      </c>
      <c r="F34" s="57">
        <f t="shared" si="1"/>
        <v>0</v>
      </c>
      <c r="G34" s="136"/>
      <c r="H34" s="142" t="b">
        <f>OR(AND(C34='Scoring Keys'!$D$4,E34='Scoring Keys'!$D$14),AND(C34='Scoring Keys'!$D$4,E34='Scoring Keys'!$D$16),AND(C34='Scoring Keys'!$D$4,E34='Scoring Keys'!$D$17))</f>
        <v>0</v>
      </c>
      <c r="I34" s="142" t="b">
        <f>NOT(D34='Scoring Keys'!$B$18)</f>
        <v>0</v>
      </c>
      <c r="J34" s="168">
        <f t="shared" si="2"/>
        <v>1</v>
      </c>
      <c r="K34" s="168">
        <f t="shared" si="3"/>
        <v>0</v>
      </c>
    </row>
    <row r="35" spans="1:11" s="192" customFormat="1" ht="30" customHeight="1">
      <c r="A35" s="169" t="s">
        <v>794</v>
      </c>
      <c r="B35" s="57" t="s">
        <v>1713</v>
      </c>
      <c r="C35" s="57">
        <f>IF(B35='Scoring Keys'!$B$4,'Scoring Keys'!$D$4,IF(B35='Scoring Keys'!$B$5,'Scoring Keys'!$D$5,IF(B35='Scoring Keys'!$B$6,'Scoring Keys'!$D$6,IF(B35='Scoring Keys'!$B$7,'Scoring Keys'!$D$7,0))))</f>
        <v>0.9</v>
      </c>
      <c r="D35" s="127" t="s">
        <v>1766</v>
      </c>
      <c r="E35" s="57">
        <f>IF(D35='Scoring Keys'!$B$12,'Scoring Keys'!$D$12,IF(D35='Scoring Keys'!$B$13,'Scoring Keys'!$D$13,IF(D35='Scoring Keys'!$B$14,'Scoring Keys'!$D$14,IF(D35='Scoring Keys'!$B$15,'Scoring Keys'!$D$15,IF(D35='Scoring Keys'!$B$16,'Scoring Keys'!$D$16,0)))))</f>
        <v>0</v>
      </c>
      <c r="F35" s="57">
        <f t="shared" si="1"/>
        <v>0</v>
      </c>
      <c r="G35" s="136"/>
      <c r="H35" s="142" t="b">
        <f>OR(AND(C35='Scoring Keys'!$D$4,E35='Scoring Keys'!$D$14),AND(C35='Scoring Keys'!$D$4,E35='Scoring Keys'!$D$16),AND(C35='Scoring Keys'!$D$4,E35='Scoring Keys'!$D$17))</f>
        <v>0</v>
      </c>
      <c r="I35" s="142" t="b">
        <f>NOT(D35='Scoring Keys'!$B$18)</f>
        <v>0</v>
      </c>
      <c r="J35" s="168">
        <f t="shared" si="2"/>
        <v>1</v>
      </c>
      <c r="K35" s="168">
        <f t="shared" si="3"/>
        <v>0</v>
      </c>
    </row>
    <row r="36" spans="1:11" s="192" customFormat="1" ht="30" customHeight="1">
      <c r="A36" s="169" t="s">
        <v>795</v>
      </c>
      <c r="B36" s="57" t="s">
        <v>1713</v>
      </c>
      <c r="C36" s="57">
        <f>IF(B36='Scoring Keys'!$B$4,'Scoring Keys'!$D$4,IF(B36='Scoring Keys'!$B$5,'Scoring Keys'!$D$5,IF(B36='Scoring Keys'!$B$6,'Scoring Keys'!$D$6,IF(B36='Scoring Keys'!$B$7,'Scoring Keys'!$D$7,0))))</f>
        <v>0.9</v>
      </c>
      <c r="D36" s="127" t="s">
        <v>1766</v>
      </c>
      <c r="E36" s="57">
        <f>IF(D36='Scoring Keys'!$B$12,'Scoring Keys'!$D$12,IF(D36='Scoring Keys'!$B$13,'Scoring Keys'!$D$13,IF(D36='Scoring Keys'!$B$14,'Scoring Keys'!$D$14,IF(D36='Scoring Keys'!$B$15,'Scoring Keys'!$D$15,IF(D36='Scoring Keys'!$B$16,'Scoring Keys'!$D$16,0)))))</f>
        <v>0</v>
      </c>
      <c r="F36" s="57">
        <f t="shared" si="1"/>
        <v>0</v>
      </c>
      <c r="G36" s="136"/>
      <c r="H36" s="142" t="b">
        <f>OR(AND(C36='Scoring Keys'!$D$4,E36='Scoring Keys'!$D$14),AND(C36='Scoring Keys'!$D$4,E36='Scoring Keys'!$D$16),AND(C36='Scoring Keys'!$D$4,E36='Scoring Keys'!$D$17))</f>
        <v>0</v>
      </c>
      <c r="I36" s="142" t="b">
        <f>NOT(D36='Scoring Keys'!$B$18)</f>
        <v>0</v>
      </c>
      <c r="J36" s="168">
        <f t="shared" si="2"/>
        <v>1</v>
      </c>
      <c r="K36" s="168">
        <f t="shared" si="3"/>
        <v>0</v>
      </c>
    </row>
    <row r="37" spans="1:11" s="192" customFormat="1" ht="30" customHeight="1">
      <c r="A37" s="169" t="s">
        <v>796</v>
      </c>
      <c r="B37" s="57" t="s">
        <v>600</v>
      </c>
      <c r="C37" s="57">
        <f>IF(B37='Scoring Keys'!$B$4,'Scoring Keys'!$D$4,IF(B37='Scoring Keys'!$B$5,'Scoring Keys'!$D$5,IF(B37='Scoring Keys'!$B$6,'Scoring Keys'!$D$6,IF(B37='Scoring Keys'!$B$7,'Scoring Keys'!$D$7,0))))</f>
        <v>1</v>
      </c>
      <c r="D37" s="127" t="s">
        <v>1766</v>
      </c>
      <c r="E37" s="57">
        <f>IF(D37='Scoring Keys'!$B$12,'Scoring Keys'!$D$12,IF(D37='Scoring Keys'!$B$13,'Scoring Keys'!$D$13,IF(D37='Scoring Keys'!$B$14,'Scoring Keys'!$D$14,IF(D37='Scoring Keys'!$B$15,'Scoring Keys'!$D$15,IF(D37='Scoring Keys'!$B$16,'Scoring Keys'!$D$16,0)))))</f>
        <v>0</v>
      </c>
      <c r="F37" s="57">
        <f t="shared" si="1"/>
        <v>0</v>
      </c>
      <c r="G37" s="136"/>
      <c r="H37" s="142" t="b">
        <f>OR(AND(C37='Scoring Keys'!$D$4,E37='Scoring Keys'!$D$14),AND(C37='Scoring Keys'!$D$4,E37='Scoring Keys'!$D$16),AND(C37='Scoring Keys'!$D$4,E37='Scoring Keys'!$D$17))</f>
        <v>1</v>
      </c>
      <c r="I37" s="142" t="b">
        <f>NOT(D37='Scoring Keys'!$B$18)</f>
        <v>0</v>
      </c>
      <c r="J37" s="168">
        <f t="shared" si="2"/>
        <v>1</v>
      </c>
      <c r="K37" s="168">
        <f t="shared" si="3"/>
        <v>0</v>
      </c>
    </row>
    <row r="38" spans="1:11" s="192" customFormat="1" ht="38.25">
      <c r="A38" s="170" t="s">
        <v>798</v>
      </c>
      <c r="B38" s="57" t="s">
        <v>1713</v>
      </c>
      <c r="C38" s="57">
        <f>IF(B38='Scoring Keys'!$B$4,'Scoring Keys'!$D$4,IF(B38='Scoring Keys'!$B$5,'Scoring Keys'!$D$5,IF(B38='Scoring Keys'!$B$6,'Scoring Keys'!$D$6,IF(B38='Scoring Keys'!$B$7,'Scoring Keys'!$D$7,0))))</f>
        <v>0.9</v>
      </c>
      <c r="D38" s="127" t="s">
        <v>1766</v>
      </c>
      <c r="E38" s="57">
        <f>IF(D38='Scoring Keys'!$B$12,'Scoring Keys'!$D$12,IF(D38='Scoring Keys'!$B$13,'Scoring Keys'!$D$13,IF(D38='Scoring Keys'!$B$14,'Scoring Keys'!$D$14,IF(D38='Scoring Keys'!$B$15,'Scoring Keys'!$D$15,IF(D38='Scoring Keys'!$B$16,'Scoring Keys'!$D$16,0)))))</f>
        <v>0</v>
      </c>
      <c r="F38" s="57">
        <f t="shared" si="1"/>
        <v>0</v>
      </c>
      <c r="G38" s="136"/>
      <c r="H38" s="142" t="b">
        <f>OR(AND(C38='Scoring Keys'!$D$4,E38='Scoring Keys'!$D$14),AND(C38='Scoring Keys'!$D$4,E38='Scoring Keys'!$D$16),AND(C38='Scoring Keys'!$D$4,E38='Scoring Keys'!$D$17))</f>
        <v>0</v>
      </c>
      <c r="I38" s="142" t="b">
        <f>NOT(D38='Scoring Keys'!$B$18)</f>
        <v>0</v>
      </c>
      <c r="J38" s="168">
        <f t="shared" si="2"/>
        <v>1</v>
      </c>
      <c r="K38" s="168">
        <f t="shared" si="3"/>
        <v>0</v>
      </c>
    </row>
    <row r="39" spans="1:11" s="192" customFormat="1" ht="30" customHeight="1">
      <c r="A39" s="170" t="s">
        <v>799</v>
      </c>
      <c r="B39" s="57" t="s">
        <v>1713</v>
      </c>
      <c r="C39" s="57">
        <f>IF(B39='Scoring Keys'!$B$4,'Scoring Keys'!$D$4,IF(B39='Scoring Keys'!$B$5,'Scoring Keys'!$D$5,IF(B39='Scoring Keys'!$B$6,'Scoring Keys'!$D$6,IF(B39='Scoring Keys'!$B$7,'Scoring Keys'!$D$7,0))))</f>
        <v>0.9</v>
      </c>
      <c r="D39" s="127" t="s">
        <v>1766</v>
      </c>
      <c r="E39" s="57">
        <f>IF(D39='Scoring Keys'!$B$12,'Scoring Keys'!$D$12,IF(D39='Scoring Keys'!$B$13,'Scoring Keys'!$D$13,IF(D39='Scoring Keys'!$B$14,'Scoring Keys'!$D$14,IF(D39='Scoring Keys'!$B$15,'Scoring Keys'!$D$15,IF(D39='Scoring Keys'!$B$16,'Scoring Keys'!$D$16,0)))))</f>
        <v>0</v>
      </c>
      <c r="F39" s="57">
        <f t="shared" si="1"/>
        <v>0</v>
      </c>
      <c r="G39" s="136"/>
      <c r="H39" s="142" t="b">
        <f>OR(AND(C39='Scoring Keys'!$D$4,E39='Scoring Keys'!$D$14),AND(C39='Scoring Keys'!$D$4,E39='Scoring Keys'!$D$16),AND(C39='Scoring Keys'!$D$4,E39='Scoring Keys'!$D$17))</f>
        <v>0</v>
      </c>
      <c r="I39" s="142" t="b">
        <f>NOT(D39='Scoring Keys'!$B$18)</f>
        <v>0</v>
      </c>
      <c r="J39" s="168">
        <f t="shared" si="2"/>
        <v>1</v>
      </c>
      <c r="K39" s="168">
        <f t="shared" si="3"/>
        <v>0</v>
      </c>
    </row>
    <row r="40" spans="1:11" s="192" customFormat="1" ht="30" customHeight="1">
      <c r="A40" s="169" t="s">
        <v>797</v>
      </c>
      <c r="B40" s="57" t="s">
        <v>600</v>
      </c>
      <c r="C40" s="57">
        <f>IF(B40='Scoring Keys'!$B$4,'Scoring Keys'!$D$4,IF(B40='Scoring Keys'!$B$5,'Scoring Keys'!$D$5,IF(B40='Scoring Keys'!$B$6,'Scoring Keys'!$D$6,IF(B40='Scoring Keys'!$B$7,'Scoring Keys'!$D$7,0))))</f>
        <v>1</v>
      </c>
      <c r="D40" s="127" t="s">
        <v>1766</v>
      </c>
      <c r="E40" s="57">
        <f>IF(D40='Scoring Keys'!$B$12,'Scoring Keys'!$D$12,IF(D40='Scoring Keys'!$B$13,'Scoring Keys'!$D$13,IF(D40='Scoring Keys'!$B$14,'Scoring Keys'!$D$14,IF(D40='Scoring Keys'!$B$15,'Scoring Keys'!$D$15,IF(D40='Scoring Keys'!$B$16,'Scoring Keys'!$D$16,0)))))</f>
        <v>0</v>
      </c>
      <c r="F40" s="57">
        <f t="shared" si="1"/>
        <v>0</v>
      </c>
      <c r="G40" s="136"/>
      <c r="H40" s="142" t="b">
        <f>OR(AND(C40='Scoring Keys'!$D$4,E40='Scoring Keys'!$D$14),AND(C40='Scoring Keys'!$D$4,E40='Scoring Keys'!$D$16),AND(C40='Scoring Keys'!$D$4,E40='Scoring Keys'!$D$17))</f>
        <v>1</v>
      </c>
      <c r="I40" s="142" t="b">
        <f>NOT(D40='Scoring Keys'!$B$18)</f>
        <v>0</v>
      </c>
      <c r="J40" s="168">
        <f t="shared" si="2"/>
        <v>1</v>
      </c>
      <c r="K40" s="168">
        <f t="shared" si="3"/>
        <v>0</v>
      </c>
    </row>
    <row r="41" spans="1:11" s="192" customFormat="1" ht="63.75">
      <c r="A41" s="170" t="s">
        <v>1544</v>
      </c>
      <c r="B41" s="57" t="s">
        <v>600</v>
      </c>
      <c r="C41" s="57">
        <f>IF(B41='Scoring Keys'!$B$4,'Scoring Keys'!$D$4,IF(B41='Scoring Keys'!$B$5,'Scoring Keys'!$D$5,IF(B41='Scoring Keys'!$B$6,'Scoring Keys'!$D$6,IF(B41='Scoring Keys'!$B$7,'Scoring Keys'!$D$7,0))))</f>
        <v>1</v>
      </c>
      <c r="D41" s="127" t="s">
        <v>1766</v>
      </c>
      <c r="E41" s="57">
        <f>IF(D41='Scoring Keys'!$B$12,'Scoring Keys'!$D$12,IF(D41='Scoring Keys'!$B$13,'Scoring Keys'!$D$13,IF(D41='Scoring Keys'!$B$14,'Scoring Keys'!$D$14,IF(D41='Scoring Keys'!$B$15,'Scoring Keys'!$D$15,IF(D41='Scoring Keys'!$B$16,'Scoring Keys'!$D$16,0)))))</f>
        <v>0</v>
      </c>
      <c r="F41" s="57">
        <f t="shared" si="1"/>
        <v>0</v>
      </c>
      <c r="G41" s="136"/>
      <c r="H41" s="142" t="b">
        <f>OR(AND(C41='Scoring Keys'!$D$4,E41='Scoring Keys'!$D$14),AND(C41='Scoring Keys'!$D$4,E41='Scoring Keys'!$D$16),AND(C41='Scoring Keys'!$D$4,E41='Scoring Keys'!$D$17))</f>
        <v>1</v>
      </c>
      <c r="I41" s="142" t="b">
        <f>NOT(D41='Scoring Keys'!$B$18)</f>
        <v>0</v>
      </c>
      <c r="J41" s="168">
        <f t="shared" si="2"/>
        <v>1</v>
      </c>
      <c r="K41" s="168">
        <f t="shared" si="3"/>
        <v>0</v>
      </c>
    </row>
    <row r="42" spans="1:11" s="192" customFormat="1" ht="38.25">
      <c r="A42" s="170" t="s">
        <v>800</v>
      </c>
      <c r="B42" s="57" t="s">
        <v>1713</v>
      </c>
      <c r="C42" s="57">
        <f>IF(B42='Scoring Keys'!$B$4,'Scoring Keys'!$D$4,IF(B42='Scoring Keys'!$B$5,'Scoring Keys'!$D$5,IF(B42='Scoring Keys'!$B$6,'Scoring Keys'!$D$6,IF(B42='Scoring Keys'!$B$7,'Scoring Keys'!$D$7,0))))</f>
        <v>0.9</v>
      </c>
      <c r="D42" s="127" t="s">
        <v>1766</v>
      </c>
      <c r="E42" s="57">
        <f>IF(D42='Scoring Keys'!$B$12,'Scoring Keys'!$D$12,IF(D42='Scoring Keys'!$B$13,'Scoring Keys'!$D$13,IF(D42='Scoring Keys'!$B$14,'Scoring Keys'!$D$14,IF(D42='Scoring Keys'!$B$15,'Scoring Keys'!$D$15,IF(D42='Scoring Keys'!$B$16,'Scoring Keys'!$D$16,0)))))</f>
        <v>0</v>
      </c>
      <c r="F42" s="57">
        <f t="shared" si="1"/>
        <v>0</v>
      </c>
      <c r="G42" s="136"/>
      <c r="H42" s="142" t="b">
        <f>OR(AND(C42='Scoring Keys'!$D$4,E42='Scoring Keys'!$D$14),AND(C42='Scoring Keys'!$D$4,E42='Scoring Keys'!$D$16),AND(C42='Scoring Keys'!$D$4,E42='Scoring Keys'!$D$17))</f>
        <v>0</v>
      </c>
      <c r="I42" s="142" t="b">
        <f>NOT(D42='Scoring Keys'!$B$18)</f>
        <v>0</v>
      </c>
      <c r="J42" s="168">
        <f t="shared" si="2"/>
        <v>1</v>
      </c>
      <c r="K42" s="168">
        <f t="shared" si="3"/>
        <v>0</v>
      </c>
    </row>
    <row r="43" spans="1:11" s="192" customFormat="1" ht="30" customHeight="1">
      <c r="A43" s="170" t="s">
        <v>801</v>
      </c>
      <c r="B43" s="57" t="s">
        <v>1711</v>
      </c>
      <c r="C43" s="57">
        <f>IF(B43='Scoring Keys'!$B$4,'Scoring Keys'!$D$4,IF(B43='Scoring Keys'!$B$5,'Scoring Keys'!$D$5,IF(B43='Scoring Keys'!$B$6,'Scoring Keys'!$D$6,IF(B43='Scoring Keys'!$B$7,'Scoring Keys'!$D$7,0))))</f>
        <v>0.65</v>
      </c>
      <c r="D43" s="127" t="s">
        <v>1766</v>
      </c>
      <c r="E43" s="57">
        <f>IF(D43='Scoring Keys'!$B$12,'Scoring Keys'!$D$12,IF(D43='Scoring Keys'!$B$13,'Scoring Keys'!$D$13,IF(D43='Scoring Keys'!$B$14,'Scoring Keys'!$D$14,IF(D43='Scoring Keys'!$B$15,'Scoring Keys'!$D$15,IF(D43='Scoring Keys'!$B$16,'Scoring Keys'!$D$16,0)))))</f>
        <v>0</v>
      </c>
      <c r="F43" s="57">
        <f t="shared" si="1"/>
        <v>0</v>
      </c>
      <c r="G43" s="136"/>
      <c r="H43" s="142" t="b">
        <f>OR(AND(C43='Scoring Keys'!$D$4,E43='Scoring Keys'!$D$14),AND(C43='Scoring Keys'!$D$4,E43='Scoring Keys'!$D$16),AND(C43='Scoring Keys'!$D$4,E43='Scoring Keys'!$D$17))</f>
        <v>0</v>
      </c>
      <c r="I43" s="142" t="b">
        <f>NOT(D43='Scoring Keys'!$B$18)</f>
        <v>0</v>
      </c>
      <c r="J43" s="168">
        <f t="shared" si="2"/>
        <v>1</v>
      </c>
      <c r="K43" s="168">
        <f t="shared" si="3"/>
        <v>0</v>
      </c>
    </row>
    <row r="44" spans="1:11" s="192" customFormat="1" ht="38.25">
      <c r="A44" s="170" t="s">
        <v>802</v>
      </c>
      <c r="B44" s="57" t="s">
        <v>600</v>
      </c>
      <c r="C44" s="57">
        <f>IF(B44='Scoring Keys'!$B$4,'Scoring Keys'!$D$4,IF(B44='Scoring Keys'!$B$5,'Scoring Keys'!$D$5,IF(B44='Scoring Keys'!$B$6,'Scoring Keys'!$D$6,IF(B44='Scoring Keys'!$B$7,'Scoring Keys'!$D$7,0))))</f>
        <v>1</v>
      </c>
      <c r="D44" s="127" t="s">
        <v>1766</v>
      </c>
      <c r="E44" s="57">
        <f>IF(D44='Scoring Keys'!$B$12,'Scoring Keys'!$D$12,IF(D44='Scoring Keys'!$B$13,'Scoring Keys'!$D$13,IF(D44='Scoring Keys'!$B$14,'Scoring Keys'!$D$14,IF(D44='Scoring Keys'!$B$15,'Scoring Keys'!$D$15,IF(D44='Scoring Keys'!$B$16,'Scoring Keys'!$D$16,0)))))</f>
        <v>0</v>
      </c>
      <c r="F44" s="57">
        <f t="shared" si="1"/>
        <v>0</v>
      </c>
      <c r="G44" s="136"/>
      <c r="H44" s="142" t="b">
        <f>OR(AND(C44='Scoring Keys'!$D$4,E44='Scoring Keys'!$D$14),AND(C44='Scoring Keys'!$D$4,E44='Scoring Keys'!$D$16),AND(C44='Scoring Keys'!$D$4,E44='Scoring Keys'!$D$17))</f>
        <v>1</v>
      </c>
      <c r="I44" s="142" t="b">
        <f>NOT(D44='Scoring Keys'!$B$18)</f>
        <v>0</v>
      </c>
      <c r="J44" s="168">
        <f t="shared" si="2"/>
        <v>1</v>
      </c>
      <c r="K44" s="168">
        <f t="shared" si="3"/>
        <v>0</v>
      </c>
    </row>
    <row r="45" spans="1:11" s="192" customFormat="1" ht="30" customHeight="1">
      <c r="A45" s="170" t="s">
        <v>803</v>
      </c>
      <c r="B45" s="57" t="s">
        <v>1713</v>
      </c>
      <c r="C45" s="57">
        <f>IF(B45='Scoring Keys'!$B$4,'Scoring Keys'!$D$4,IF(B45='Scoring Keys'!$B$5,'Scoring Keys'!$D$5,IF(B45='Scoring Keys'!$B$6,'Scoring Keys'!$D$6,IF(B45='Scoring Keys'!$B$7,'Scoring Keys'!$D$7,0))))</f>
        <v>0.9</v>
      </c>
      <c r="D45" s="127" t="s">
        <v>1766</v>
      </c>
      <c r="E45" s="57">
        <f>IF(D45='Scoring Keys'!$B$12,'Scoring Keys'!$D$12,IF(D45='Scoring Keys'!$B$13,'Scoring Keys'!$D$13,IF(D45='Scoring Keys'!$B$14,'Scoring Keys'!$D$14,IF(D45='Scoring Keys'!$B$15,'Scoring Keys'!$D$15,IF(D45='Scoring Keys'!$B$16,'Scoring Keys'!$D$16,0)))))</f>
        <v>0</v>
      </c>
      <c r="F45" s="57">
        <f t="shared" si="1"/>
        <v>0</v>
      </c>
      <c r="G45" s="136"/>
      <c r="H45" s="142" t="b">
        <f>OR(AND(C45='Scoring Keys'!$D$4,E45='Scoring Keys'!$D$14),AND(C45='Scoring Keys'!$D$4,E45='Scoring Keys'!$D$16),AND(C45='Scoring Keys'!$D$4,E45='Scoring Keys'!$D$17))</f>
        <v>0</v>
      </c>
      <c r="I45" s="142" t="b">
        <f>NOT(D45='Scoring Keys'!$B$18)</f>
        <v>0</v>
      </c>
      <c r="J45" s="168">
        <f t="shared" si="2"/>
        <v>1</v>
      </c>
      <c r="K45" s="168">
        <f t="shared" si="3"/>
        <v>0</v>
      </c>
    </row>
    <row r="46" spans="1:11" s="192" customFormat="1" ht="38.25">
      <c r="A46" s="170" t="s">
        <v>804</v>
      </c>
      <c r="B46" s="57" t="s">
        <v>1711</v>
      </c>
      <c r="C46" s="57">
        <f>IF(B46='Scoring Keys'!$B$4,'Scoring Keys'!$D$4,IF(B46='Scoring Keys'!$B$5,'Scoring Keys'!$D$5,IF(B46='Scoring Keys'!$B$6,'Scoring Keys'!$D$6,IF(B46='Scoring Keys'!$B$7,'Scoring Keys'!$D$7,0))))</f>
        <v>0.65</v>
      </c>
      <c r="D46" s="127" t="s">
        <v>1766</v>
      </c>
      <c r="E46" s="57">
        <f>IF(D46='Scoring Keys'!$B$12,'Scoring Keys'!$D$12,IF(D46='Scoring Keys'!$B$13,'Scoring Keys'!$D$13,IF(D46='Scoring Keys'!$B$14,'Scoring Keys'!$D$14,IF(D46='Scoring Keys'!$B$15,'Scoring Keys'!$D$15,IF(D46='Scoring Keys'!$B$16,'Scoring Keys'!$D$16,0)))))</f>
        <v>0</v>
      </c>
      <c r="F46" s="57">
        <f t="shared" si="1"/>
        <v>0</v>
      </c>
      <c r="G46" s="136"/>
      <c r="H46" s="142" t="b">
        <f>OR(AND(C46='Scoring Keys'!$D$4,E46='Scoring Keys'!$D$14),AND(C46='Scoring Keys'!$D$4,E46='Scoring Keys'!$D$16),AND(C46='Scoring Keys'!$D$4,E46='Scoring Keys'!$D$17))</f>
        <v>0</v>
      </c>
      <c r="I46" s="142" t="b">
        <f>NOT(D46='Scoring Keys'!$B$18)</f>
        <v>0</v>
      </c>
      <c r="J46" s="168">
        <f t="shared" si="2"/>
        <v>1</v>
      </c>
      <c r="K46" s="168">
        <f t="shared" si="3"/>
        <v>0</v>
      </c>
    </row>
    <row r="47" spans="1:11" s="192" customFormat="1" ht="30" customHeight="1">
      <c r="A47" s="169" t="s">
        <v>805</v>
      </c>
      <c r="B47" s="57" t="s">
        <v>600</v>
      </c>
      <c r="C47" s="57">
        <f>IF(B47='Scoring Keys'!$B$4,'Scoring Keys'!$D$4,IF(B47='Scoring Keys'!$B$5,'Scoring Keys'!$D$5,IF(B47='Scoring Keys'!$B$6,'Scoring Keys'!$D$6,IF(B47='Scoring Keys'!$B$7,'Scoring Keys'!$D$7,0))))</f>
        <v>1</v>
      </c>
      <c r="D47" s="127" t="s">
        <v>1766</v>
      </c>
      <c r="E47" s="57">
        <f>IF(D47='Scoring Keys'!$B$12,'Scoring Keys'!$D$12,IF(D47='Scoring Keys'!$B$13,'Scoring Keys'!$D$13,IF(D47='Scoring Keys'!$B$14,'Scoring Keys'!$D$14,IF(D47='Scoring Keys'!$B$15,'Scoring Keys'!$D$15,IF(D47='Scoring Keys'!$B$16,'Scoring Keys'!$D$16,0)))))</f>
        <v>0</v>
      </c>
      <c r="F47" s="57">
        <f t="shared" si="1"/>
        <v>0</v>
      </c>
      <c r="G47" s="136"/>
      <c r="H47" s="142" t="b">
        <f>OR(AND(C47='Scoring Keys'!$D$4,E47='Scoring Keys'!$D$14),AND(C47='Scoring Keys'!$D$4,E47='Scoring Keys'!$D$16),AND(C47='Scoring Keys'!$D$4,E47='Scoring Keys'!$D$17))</f>
        <v>1</v>
      </c>
      <c r="I47" s="142" t="b">
        <f>NOT(D47='Scoring Keys'!$B$18)</f>
        <v>0</v>
      </c>
      <c r="J47" s="168">
        <f t="shared" si="2"/>
        <v>1</v>
      </c>
      <c r="K47" s="168">
        <f t="shared" si="3"/>
        <v>0</v>
      </c>
    </row>
    <row r="48" spans="1:11" s="192" customFormat="1" ht="30" customHeight="1">
      <c r="A48" s="169" t="s">
        <v>806</v>
      </c>
      <c r="B48" s="57" t="s">
        <v>600</v>
      </c>
      <c r="C48" s="57">
        <f>IF(B48='Scoring Keys'!$B$4,'Scoring Keys'!$D$4,IF(B48='Scoring Keys'!$B$5,'Scoring Keys'!$D$5,IF(B48='Scoring Keys'!$B$6,'Scoring Keys'!$D$6,IF(B48='Scoring Keys'!$B$7,'Scoring Keys'!$D$7,0))))</f>
        <v>1</v>
      </c>
      <c r="D48" s="127" t="s">
        <v>1766</v>
      </c>
      <c r="E48" s="57">
        <f>IF(D48='Scoring Keys'!$B$12,'Scoring Keys'!$D$12,IF(D48='Scoring Keys'!$B$13,'Scoring Keys'!$D$13,IF(D48='Scoring Keys'!$B$14,'Scoring Keys'!$D$14,IF(D48='Scoring Keys'!$B$15,'Scoring Keys'!$D$15,IF(D48='Scoring Keys'!$B$16,'Scoring Keys'!$D$16,0)))))</f>
        <v>0</v>
      </c>
      <c r="F48" s="57">
        <f t="shared" si="1"/>
        <v>0</v>
      </c>
      <c r="G48" s="136"/>
      <c r="H48" s="142" t="b">
        <f>OR(AND(C48='Scoring Keys'!$D$4,E48='Scoring Keys'!$D$14),AND(C48='Scoring Keys'!$D$4,E48='Scoring Keys'!$D$16),AND(C48='Scoring Keys'!$D$4,E48='Scoring Keys'!$D$17))</f>
        <v>1</v>
      </c>
      <c r="I48" s="142" t="b">
        <f>NOT(D48='Scoring Keys'!$B$18)</f>
        <v>0</v>
      </c>
      <c r="J48" s="168">
        <f t="shared" si="2"/>
        <v>1</v>
      </c>
      <c r="K48" s="168">
        <f t="shared" si="3"/>
        <v>0</v>
      </c>
    </row>
    <row r="49" spans="1:11" s="192" customFormat="1" ht="51">
      <c r="A49" s="170" t="s">
        <v>807</v>
      </c>
      <c r="B49" s="57" t="s">
        <v>600</v>
      </c>
      <c r="C49" s="57">
        <f>IF(B49='Scoring Keys'!$B$4,'Scoring Keys'!$D$4,IF(B49='Scoring Keys'!$B$5,'Scoring Keys'!$D$5,IF(B49='Scoring Keys'!$B$6,'Scoring Keys'!$D$6,IF(B49='Scoring Keys'!$B$7,'Scoring Keys'!$D$7,0))))</f>
        <v>1</v>
      </c>
      <c r="D49" s="127" t="s">
        <v>1766</v>
      </c>
      <c r="E49" s="57">
        <f>IF(D49='Scoring Keys'!$B$12,'Scoring Keys'!$D$12,IF(D49='Scoring Keys'!$B$13,'Scoring Keys'!$D$13,IF(D49='Scoring Keys'!$B$14,'Scoring Keys'!$D$14,IF(D49='Scoring Keys'!$B$15,'Scoring Keys'!$D$15,IF(D49='Scoring Keys'!$B$16,'Scoring Keys'!$D$16,0)))))</f>
        <v>0</v>
      </c>
      <c r="F49" s="57">
        <f t="shared" si="1"/>
        <v>0</v>
      </c>
      <c r="G49" s="136"/>
      <c r="H49" s="142" t="b">
        <f>OR(AND(C49='Scoring Keys'!$D$4,E49='Scoring Keys'!$D$14),AND(C49='Scoring Keys'!$D$4,E49='Scoring Keys'!$D$16),AND(C49='Scoring Keys'!$D$4,E49='Scoring Keys'!$D$17))</f>
        <v>1</v>
      </c>
      <c r="I49" s="142" t="b">
        <f>NOT(D49='Scoring Keys'!$B$18)</f>
        <v>0</v>
      </c>
      <c r="J49" s="168">
        <f t="shared" si="2"/>
        <v>1</v>
      </c>
      <c r="K49" s="168">
        <f t="shared" si="3"/>
        <v>0</v>
      </c>
    </row>
    <row r="50" spans="1:11" ht="30" customHeight="1">
      <c r="A50" s="170" t="s">
        <v>1545</v>
      </c>
      <c r="B50" s="57" t="s">
        <v>1713</v>
      </c>
      <c r="C50" s="57">
        <f>IF(B50='Scoring Keys'!$B$4,'Scoring Keys'!$D$4,IF(B50='Scoring Keys'!$B$5,'Scoring Keys'!$D$5,IF(B50='Scoring Keys'!$B$6,'Scoring Keys'!$D$6,IF(B50='Scoring Keys'!$B$7,'Scoring Keys'!$D$7,0))))</f>
        <v>0.9</v>
      </c>
      <c r="D50" s="127" t="s">
        <v>1766</v>
      </c>
      <c r="E50" s="57">
        <f>IF(D50='Scoring Keys'!$B$12,'Scoring Keys'!$D$12,IF(D50='Scoring Keys'!$B$13,'Scoring Keys'!$D$13,IF(D50='Scoring Keys'!$B$14,'Scoring Keys'!$D$14,IF(D50='Scoring Keys'!$B$15,'Scoring Keys'!$D$15,IF(D50='Scoring Keys'!$B$16,'Scoring Keys'!$D$16,0)))))</f>
        <v>0</v>
      </c>
      <c r="F50" s="57">
        <f t="shared" si="1"/>
        <v>0</v>
      </c>
      <c r="G50" s="136"/>
      <c r="H50" s="142" t="b">
        <f>OR(AND(C50='Scoring Keys'!$D$4,E50='Scoring Keys'!$D$14),AND(C50='Scoring Keys'!$D$4,E50='Scoring Keys'!$D$16),AND(C50='Scoring Keys'!$D$4,E50='Scoring Keys'!$D$17))</f>
        <v>0</v>
      </c>
      <c r="I50" s="142" t="b">
        <f>NOT(D50='Scoring Keys'!$B$18)</f>
        <v>0</v>
      </c>
      <c r="J50" s="168">
        <f t="shared" si="2"/>
        <v>1</v>
      </c>
      <c r="K50" s="168">
        <f t="shared" si="3"/>
        <v>0</v>
      </c>
    </row>
    <row r="51" spans="1:11" ht="30" customHeight="1">
      <c r="A51" s="196" t="s">
        <v>808</v>
      </c>
      <c r="B51" s="57" t="s">
        <v>1713</v>
      </c>
      <c r="C51" s="57">
        <f>IF(B51='Scoring Keys'!$B$4,'Scoring Keys'!$D$4,IF(B51='Scoring Keys'!$B$5,'Scoring Keys'!$D$5,IF(B51='Scoring Keys'!$B$6,'Scoring Keys'!$D$6,IF(B51='Scoring Keys'!$B$7,'Scoring Keys'!$D$7,0))))</f>
        <v>0.9</v>
      </c>
      <c r="D51" s="127" t="s">
        <v>1766</v>
      </c>
      <c r="E51" s="57">
        <f>IF(D51='Scoring Keys'!$B$12,'Scoring Keys'!$D$12,IF(D51='Scoring Keys'!$B$13,'Scoring Keys'!$D$13,IF(D51='Scoring Keys'!$B$14,'Scoring Keys'!$D$14,IF(D51='Scoring Keys'!$B$15,'Scoring Keys'!$D$15,IF(D51='Scoring Keys'!$B$16,'Scoring Keys'!$D$16,0)))))</f>
        <v>0</v>
      </c>
      <c r="F51" s="57">
        <f t="shared" si="1"/>
        <v>0</v>
      </c>
      <c r="G51" s="136"/>
      <c r="H51" s="142" t="b">
        <f>OR(AND(C51='Scoring Keys'!$D$4,E51='Scoring Keys'!$D$14),AND(C51='Scoring Keys'!$D$4,E51='Scoring Keys'!$D$16),AND(C51='Scoring Keys'!$D$4,E51='Scoring Keys'!$D$17))</f>
        <v>0</v>
      </c>
      <c r="I51" s="142" t="b">
        <f>NOT(D51='Scoring Keys'!$B$18)</f>
        <v>0</v>
      </c>
      <c r="J51" s="168">
        <f t="shared" si="2"/>
        <v>1</v>
      </c>
      <c r="K51" s="168">
        <f t="shared" si="3"/>
        <v>0</v>
      </c>
    </row>
    <row r="52" spans="1:11" ht="30" customHeight="1">
      <c r="A52" s="196" t="s">
        <v>809</v>
      </c>
      <c r="B52" s="57" t="s">
        <v>1713</v>
      </c>
      <c r="C52" s="57">
        <f>IF(B52='Scoring Keys'!$B$4,'Scoring Keys'!$D$4,IF(B52='Scoring Keys'!$B$5,'Scoring Keys'!$D$5,IF(B52='Scoring Keys'!$B$6,'Scoring Keys'!$D$6,IF(B52='Scoring Keys'!$B$7,'Scoring Keys'!$D$7,0))))</f>
        <v>0.9</v>
      </c>
      <c r="D52" s="127" t="s">
        <v>1766</v>
      </c>
      <c r="E52" s="57">
        <f>IF(D52='Scoring Keys'!$B$12,'Scoring Keys'!$D$12,IF(D52='Scoring Keys'!$B$13,'Scoring Keys'!$D$13,IF(D52='Scoring Keys'!$B$14,'Scoring Keys'!$D$14,IF(D52='Scoring Keys'!$B$15,'Scoring Keys'!$D$15,IF(D52='Scoring Keys'!$B$16,'Scoring Keys'!$D$16,0)))))</f>
        <v>0</v>
      </c>
      <c r="F52" s="57">
        <f t="shared" si="1"/>
        <v>0</v>
      </c>
      <c r="G52" s="136"/>
      <c r="H52" s="142" t="b">
        <f>OR(AND(C52='Scoring Keys'!$D$4,E52='Scoring Keys'!$D$14),AND(C52='Scoring Keys'!$D$4,E52='Scoring Keys'!$D$16),AND(C52='Scoring Keys'!$D$4,E52='Scoring Keys'!$D$17))</f>
        <v>0</v>
      </c>
      <c r="I52" s="142" t="b">
        <f>NOT(D52='Scoring Keys'!$B$18)</f>
        <v>0</v>
      </c>
      <c r="J52" s="168">
        <f t="shared" si="2"/>
        <v>1</v>
      </c>
      <c r="K52" s="168">
        <f t="shared" si="3"/>
        <v>0</v>
      </c>
    </row>
    <row r="53" spans="1:11" ht="30" customHeight="1">
      <c r="A53" s="196" t="s">
        <v>810</v>
      </c>
      <c r="B53" s="57" t="s">
        <v>1713</v>
      </c>
      <c r="C53" s="57">
        <f>IF(B53='Scoring Keys'!$B$4,'Scoring Keys'!$D$4,IF(B53='Scoring Keys'!$B$5,'Scoring Keys'!$D$5,IF(B53='Scoring Keys'!$B$6,'Scoring Keys'!$D$6,IF(B53='Scoring Keys'!$B$7,'Scoring Keys'!$D$7,0))))</f>
        <v>0.9</v>
      </c>
      <c r="D53" s="127" t="s">
        <v>1766</v>
      </c>
      <c r="E53" s="57">
        <f>IF(D53='Scoring Keys'!$B$12,'Scoring Keys'!$D$12,IF(D53='Scoring Keys'!$B$13,'Scoring Keys'!$D$13,IF(D53='Scoring Keys'!$B$14,'Scoring Keys'!$D$14,IF(D53='Scoring Keys'!$B$15,'Scoring Keys'!$D$15,IF(D53='Scoring Keys'!$B$16,'Scoring Keys'!$D$16,0)))))</f>
        <v>0</v>
      </c>
      <c r="F53" s="57">
        <f t="shared" si="1"/>
        <v>0</v>
      </c>
      <c r="G53" s="136"/>
      <c r="H53" s="142" t="b">
        <f>OR(AND(C53='Scoring Keys'!$D$4,E53='Scoring Keys'!$D$14),AND(C53='Scoring Keys'!$D$4,E53='Scoring Keys'!$D$16),AND(C53='Scoring Keys'!$D$4,E53='Scoring Keys'!$D$17))</f>
        <v>0</v>
      </c>
      <c r="I53" s="142" t="b">
        <f>NOT(D53='Scoring Keys'!$B$18)</f>
        <v>0</v>
      </c>
      <c r="J53" s="168">
        <f t="shared" si="2"/>
        <v>1</v>
      </c>
      <c r="K53" s="168">
        <f t="shared" si="3"/>
        <v>0</v>
      </c>
    </row>
    <row r="54" spans="1:11" ht="30" customHeight="1">
      <c r="A54" s="196" t="s">
        <v>811</v>
      </c>
      <c r="B54" s="57" t="s">
        <v>1713</v>
      </c>
      <c r="C54" s="57">
        <f>IF(B54='Scoring Keys'!$B$4,'Scoring Keys'!$D$4,IF(B54='Scoring Keys'!$B$5,'Scoring Keys'!$D$5,IF(B54='Scoring Keys'!$B$6,'Scoring Keys'!$D$6,IF(B54='Scoring Keys'!$B$7,'Scoring Keys'!$D$7,0))))</f>
        <v>0.9</v>
      </c>
      <c r="D54" s="127" t="s">
        <v>1766</v>
      </c>
      <c r="E54" s="57">
        <f>IF(D54='Scoring Keys'!$B$12,'Scoring Keys'!$D$12,IF(D54='Scoring Keys'!$B$13,'Scoring Keys'!$D$13,IF(D54='Scoring Keys'!$B$14,'Scoring Keys'!$D$14,IF(D54='Scoring Keys'!$B$15,'Scoring Keys'!$D$15,IF(D54='Scoring Keys'!$B$16,'Scoring Keys'!$D$16,0)))))</f>
        <v>0</v>
      </c>
      <c r="F54" s="57">
        <f t="shared" si="1"/>
        <v>0</v>
      </c>
      <c r="G54" s="136"/>
      <c r="H54" s="142" t="b">
        <f>OR(AND(C54='Scoring Keys'!$D$4,E54='Scoring Keys'!$D$14),AND(C54='Scoring Keys'!$D$4,E54='Scoring Keys'!$D$16),AND(C54='Scoring Keys'!$D$4,E54='Scoring Keys'!$D$17))</f>
        <v>0</v>
      </c>
      <c r="I54" s="142" t="b">
        <f>NOT(D54='Scoring Keys'!$B$18)</f>
        <v>0</v>
      </c>
      <c r="J54" s="168">
        <f t="shared" si="2"/>
        <v>1</v>
      </c>
      <c r="K54" s="168">
        <f t="shared" si="3"/>
        <v>0</v>
      </c>
    </row>
    <row r="55" spans="1:11" ht="30" customHeight="1">
      <c r="A55" s="196" t="s">
        <v>812</v>
      </c>
      <c r="B55" s="57" t="s">
        <v>1713</v>
      </c>
      <c r="C55" s="57">
        <f>IF(B55='Scoring Keys'!$B$4,'Scoring Keys'!$D$4,IF(B55='Scoring Keys'!$B$5,'Scoring Keys'!$D$5,IF(B55='Scoring Keys'!$B$6,'Scoring Keys'!$D$6,IF(B55='Scoring Keys'!$B$7,'Scoring Keys'!$D$7,0))))</f>
        <v>0.9</v>
      </c>
      <c r="D55" s="127" t="s">
        <v>1766</v>
      </c>
      <c r="E55" s="57">
        <f>IF(D55='Scoring Keys'!$B$12,'Scoring Keys'!$D$12,IF(D55='Scoring Keys'!$B$13,'Scoring Keys'!$D$13,IF(D55='Scoring Keys'!$B$14,'Scoring Keys'!$D$14,IF(D55='Scoring Keys'!$B$15,'Scoring Keys'!$D$15,IF(D55='Scoring Keys'!$B$16,'Scoring Keys'!$D$16,0)))))</f>
        <v>0</v>
      </c>
      <c r="F55" s="57">
        <f t="shared" si="1"/>
        <v>0</v>
      </c>
      <c r="G55" s="136"/>
      <c r="H55" s="142" t="b">
        <f>OR(AND(C55='Scoring Keys'!$D$4,E55='Scoring Keys'!$D$14),AND(C55='Scoring Keys'!$D$4,E55='Scoring Keys'!$D$16),AND(C55='Scoring Keys'!$D$4,E55='Scoring Keys'!$D$17))</f>
        <v>0</v>
      </c>
      <c r="I55" s="142" t="b">
        <f>NOT(D55='Scoring Keys'!$B$18)</f>
        <v>0</v>
      </c>
      <c r="J55" s="168">
        <f t="shared" si="2"/>
        <v>1</v>
      </c>
      <c r="K55" s="168">
        <f t="shared" si="3"/>
        <v>0</v>
      </c>
    </row>
    <row r="56" spans="1:11" ht="30" customHeight="1">
      <c r="A56" s="170" t="s">
        <v>813</v>
      </c>
      <c r="B56" s="57" t="s">
        <v>600</v>
      </c>
      <c r="C56" s="57">
        <f>IF(B56='Scoring Keys'!$B$4,'Scoring Keys'!$D$4,IF(B56='Scoring Keys'!$B$5,'Scoring Keys'!$D$5,IF(B56='Scoring Keys'!$B$6,'Scoring Keys'!$D$6,IF(B56='Scoring Keys'!$B$7,'Scoring Keys'!$D$7,0))))</f>
        <v>1</v>
      </c>
      <c r="D56" s="127" t="s">
        <v>1766</v>
      </c>
      <c r="E56" s="57">
        <f>IF(D56='Scoring Keys'!$B$12,'Scoring Keys'!$D$12,IF(D56='Scoring Keys'!$B$13,'Scoring Keys'!$D$13,IF(D56='Scoring Keys'!$B$14,'Scoring Keys'!$D$14,IF(D56='Scoring Keys'!$B$15,'Scoring Keys'!$D$15,IF(D56='Scoring Keys'!$B$16,'Scoring Keys'!$D$16,0)))))</f>
        <v>0</v>
      </c>
      <c r="F56" s="57">
        <f t="shared" si="1"/>
        <v>0</v>
      </c>
      <c r="G56" s="136"/>
      <c r="H56" s="142" t="b">
        <f>OR(AND(C56='Scoring Keys'!$D$4,E56='Scoring Keys'!$D$14),AND(C56='Scoring Keys'!$D$4,E56='Scoring Keys'!$D$16),AND(C56='Scoring Keys'!$D$4,E56='Scoring Keys'!$D$17))</f>
        <v>1</v>
      </c>
      <c r="I56" s="142" t="b">
        <f>NOT(D56='Scoring Keys'!$B$18)</f>
        <v>0</v>
      </c>
      <c r="J56" s="168">
        <f t="shared" si="2"/>
        <v>1</v>
      </c>
      <c r="K56" s="168">
        <f t="shared" si="3"/>
        <v>0</v>
      </c>
    </row>
    <row r="57" spans="1:11" ht="30" customHeight="1">
      <c r="A57" s="170" t="s">
        <v>814</v>
      </c>
      <c r="B57" s="57" t="s">
        <v>1713</v>
      </c>
      <c r="C57" s="57">
        <f>IF(B57='Scoring Keys'!$B$4,'Scoring Keys'!$D$4,IF(B57='Scoring Keys'!$B$5,'Scoring Keys'!$D$5,IF(B57='Scoring Keys'!$B$6,'Scoring Keys'!$D$6,IF(B57='Scoring Keys'!$B$7,'Scoring Keys'!$D$7,0))))</f>
        <v>0.9</v>
      </c>
      <c r="D57" s="127" t="s">
        <v>1766</v>
      </c>
      <c r="E57" s="57">
        <f>IF(D57='Scoring Keys'!$B$12,'Scoring Keys'!$D$12,IF(D57='Scoring Keys'!$B$13,'Scoring Keys'!$D$13,IF(D57='Scoring Keys'!$B$14,'Scoring Keys'!$D$14,IF(D57='Scoring Keys'!$B$15,'Scoring Keys'!$D$15,IF(D57='Scoring Keys'!$B$16,'Scoring Keys'!$D$16,0)))))</f>
        <v>0</v>
      </c>
      <c r="F57" s="57">
        <f t="shared" si="1"/>
        <v>0</v>
      </c>
      <c r="G57" s="136"/>
      <c r="H57" s="142" t="b">
        <f>OR(AND(C57='Scoring Keys'!$D$4,E57='Scoring Keys'!$D$14),AND(C57='Scoring Keys'!$D$4,E57='Scoring Keys'!$D$16),AND(C57='Scoring Keys'!$D$4,E57='Scoring Keys'!$D$17))</f>
        <v>0</v>
      </c>
      <c r="I57" s="142" t="b">
        <f>NOT(D57='Scoring Keys'!$B$18)</f>
        <v>0</v>
      </c>
      <c r="J57" s="168">
        <f t="shared" si="2"/>
        <v>1</v>
      </c>
      <c r="K57" s="168">
        <f t="shared" si="3"/>
        <v>0</v>
      </c>
    </row>
    <row r="58" spans="1:11" ht="30" customHeight="1">
      <c r="A58" s="169" t="s">
        <v>815</v>
      </c>
      <c r="B58" s="57" t="s">
        <v>1713</v>
      </c>
      <c r="C58" s="57">
        <f>IF(B58='Scoring Keys'!$B$4,'Scoring Keys'!$D$4,IF(B58='Scoring Keys'!$B$5,'Scoring Keys'!$D$5,IF(B58='Scoring Keys'!$B$6,'Scoring Keys'!$D$6,IF(B58='Scoring Keys'!$B$7,'Scoring Keys'!$D$7,0))))</f>
        <v>0.9</v>
      </c>
      <c r="D58" s="127" t="s">
        <v>1766</v>
      </c>
      <c r="E58" s="57">
        <f>IF(D58='Scoring Keys'!$B$12,'Scoring Keys'!$D$12,IF(D58='Scoring Keys'!$B$13,'Scoring Keys'!$D$13,IF(D58='Scoring Keys'!$B$14,'Scoring Keys'!$D$14,IF(D58='Scoring Keys'!$B$15,'Scoring Keys'!$D$15,IF(D58='Scoring Keys'!$B$16,'Scoring Keys'!$D$16,0)))))</f>
        <v>0</v>
      </c>
      <c r="F58" s="57">
        <f t="shared" si="1"/>
        <v>0</v>
      </c>
      <c r="G58" s="136"/>
      <c r="H58" s="142" t="b">
        <f>OR(AND(C58='Scoring Keys'!$D$4,E58='Scoring Keys'!$D$14),AND(C58='Scoring Keys'!$D$4,E58='Scoring Keys'!$D$16),AND(C58='Scoring Keys'!$D$4,E58='Scoring Keys'!$D$17))</f>
        <v>0</v>
      </c>
      <c r="I58" s="142" t="b">
        <f>NOT(D58='Scoring Keys'!$B$18)</f>
        <v>0</v>
      </c>
      <c r="J58" s="168">
        <f t="shared" si="2"/>
        <v>1</v>
      </c>
      <c r="K58" s="168">
        <f t="shared" si="3"/>
        <v>0</v>
      </c>
    </row>
    <row r="59" spans="1:11" ht="30" customHeight="1">
      <c r="A59" s="170" t="s">
        <v>816</v>
      </c>
      <c r="B59" s="57" t="s">
        <v>1713</v>
      </c>
      <c r="C59" s="57">
        <f>IF(B59='Scoring Keys'!$B$4,'Scoring Keys'!$D$4,IF(B59='Scoring Keys'!$B$5,'Scoring Keys'!$D$5,IF(B59='Scoring Keys'!$B$6,'Scoring Keys'!$D$6,IF(B59='Scoring Keys'!$B$7,'Scoring Keys'!$D$7,0))))</f>
        <v>0.9</v>
      </c>
      <c r="D59" s="127" t="s">
        <v>1766</v>
      </c>
      <c r="E59" s="57">
        <f>IF(D59='Scoring Keys'!$B$12,'Scoring Keys'!$D$12,IF(D59='Scoring Keys'!$B$13,'Scoring Keys'!$D$13,IF(D59='Scoring Keys'!$B$14,'Scoring Keys'!$D$14,IF(D59='Scoring Keys'!$B$15,'Scoring Keys'!$D$15,IF(D59='Scoring Keys'!$B$16,'Scoring Keys'!$D$16,0)))))</f>
        <v>0</v>
      </c>
      <c r="F59" s="57">
        <f t="shared" si="1"/>
        <v>0</v>
      </c>
      <c r="G59" s="136"/>
      <c r="H59" s="142" t="b">
        <f>OR(AND(C59='Scoring Keys'!$D$4,E59='Scoring Keys'!$D$14),AND(C59='Scoring Keys'!$D$4,E59='Scoring Keys'!$D$16),AND(C59='Scoring Keys'!$D$4,E59='Scoring Keys'!$D$17))</f>
        <v>0</v>
      </c>
      <c r="I59" s="142" t="b">
        <f>NOT(D59='Scoring Keys'!$B$18)</f>
        <v>0</v>
      </c>
      <c r="J59" s="168">
        <f t="shared" si="2"/>
        <v>1</v>
      </c>
      <c r="K59" s="168">
        <f t="shared" si="3"/>
        <v>0</v>
      </c>
    </row>
    <row r="60" spans="1:11" ht="30" customHeight="1">
      <c r="A60" s="170" t="s">
        <v>817</v>
      </c>
      <c r="B60" s="57" t="s">
        <v>1713</v>
      </c>
      <c r="C60" s="57">
        <f>IF(B60='Scoring Keys'!$B$4,'Scoring Keys'!$D$4,IF(B60='Scoring Keys'!$B$5,'Scoring Keys'!$D$5,IF(B60='Scoring Keys'!$B$6,'Scoring Keys'!$D$6,IF(B60='Scoring Keys'!$B$7,'Scoring Keys'!$D$7,0))))</f>
        <v>0.9</v>
      </c>
      <c r="D60" s="127" t="s">
        <v>1766</v>
      </c>
      <c r="E60" s="57">
        <f>IF(D60='Scoring Keys'!$B$12,'Scoring Keys'!$D$12,IF(D60='Scoring Keys'!$B$13,'Scoring Keys'!$D$13,IF(D60='Scoring Keys'!$B$14,'Scoring Keys'!$D$14,IF(D60='Scoring Keys'!$B$15,'Scoring Keys'!$D$15,IF(D60='Scoring Keys'!$B$16,'Scoring Keys'!$D$16,0)))))</f>
        <v>0</v>
      </c>
      <c r="F60" s="57">
        <f t="shared" si="1"/>
        <v>0</v>
      </c>
      <c r="G60" s="136"/>
      <c r="H60" s="142" t="b">
        <f>OR(AND(C60='Scoring Keys'!$D$4,E60='Scoring Keys'!$D$14),AND(C60='Scoring Keys'!$D$4,E60='Scoring Keys'!$D$16),AND(C60='Scoring Keys'!$D$4,E60='Scoring Keys'!$D$17))</f>
        <v>0</v>
      </c>
      <c r="I60" s="142" t="b">
        <f>NOT(D60='Scoring Keys'!$B$18)</f>
        <v>0</v>
      </c>
      <c r="J60" s="168">
        <f t="shared" si="2"/>
        <v>1</v>
      </c>
      <c r="K60" s="168">
        <f t="shared" si="3"/>
        <v>0</v>
      </c>
    </row>
    <row r="61" spans="1:11" ht="38.25">
      <c r="A61" s="169" t="s">
        <v>818</v>
      </c>
      <c r="B61" s="57" t="s">
        <v>1713</v>
      </c>
      <c r="C61" s="57">
        <f>IF(B61='Scoring Keys'!$B$4,'Scoring Keys'!$D$4,IF(B61='Scoring Keys'!$B$5,'Scoring Keys'!$D$5,IF(B61='Scoring Keys'!$B$6,'Scoring Keys'!$D$6,IF(B61='Scoring Keys'!$B$7,'Scoring Keys'!$D$7,0))))</f>
        <v>0.9</v>
      </c>
      <c r="D61" s="127" t="s">
        <v>1766</v>
      </c>
      <c r="E61" s="57">
        <f>IF(D61='Scoring Keys'!$B$12,'Scoring Keys'!$D$12,IF(D61='Scoring Keys'!$B$13,'Scoring Keys'!$D$13,IF(D61='Scoring Keys'!$B$14,'Scoring Keys'!$D$14,IF(D61='Scoring Keys'!$B$15,'Scoring Keys'!$D$15,IF(D61='Scoring Keys'!$B$16,'Scoring Keys'!$D$16,0)))))</f>
        <v>0</v>
      </c>
      <c r="F61" s="57">
        <f t="shared" si="1"/>
        <v>0</v>
      </c>
      <c r="G61" s="136"/>
      <c r="H61" s="142" t="b">
        <f>OR(AND(C61='Scoring Keys'!$D$4,E61='Scoring Keys'!$D$14),AND(C61='Scoring Keys'!$D$4,E61='Scoring Keys'!$D$16),AND(C61='Scoring Keys'!$D$4,E61='Scoring Keys'!$D$17))</f>
        <v>0</v>
      </c>
      <c r="I61" s="142" t="b">
        <f>NOT(D61='Scoring Keys'!$B$18)</f>
        <v>0</v>
      </c>
      <c r="J61" s="168">
        <f t="shared" si="2"/>
        <v>1</v>
      </c>
      <c r="K61" s="168">
        <f t="shared" si="3"/>
        <v>0</v>
      </c>
    </row>
    <row r="62" spans="1:11" ht="25.5">
      <c r="A62" s="169" t="s">
        <v>819</v>
      </c>
      <c r="B62" s="57" t="s">
        <v>1713</v>
      </c>
      <c r="C62" s="57">
        <f>IF(B62='Scoring Keys'!$B$4,'Scoring Keys'!$D$4,IF(B62='Scoring Keys'!$B$5,'Scoring Keys'!$D$5,IF(B62='Scoring Keys'!$B$6,'Scoring Keys'!$D$6,IF(B62='Scoring Keys'!$B$7,'Scoring Keys'!$D$7,0))))</f>
        <v>0.9</v>
      </c>
      <c r="D62" s="127" t="s">
        <v>1766</v>
      </c>
      <c r="E62" s="57">
        <f>IF(D62='Scoring Keys'!$B$12,'Scoring Keys'!$D$12,IF(D62='Scoring Keys'!$B$13,'Scoring Keys'!$D$13,IF(D62='Scoring Keys'!$B$14,'Scoring Keys'!$D$14,IF(D62='Scoring Keys'!$B$15,'Scoring Keys'!$D$15,IF(D62='Scoring Keys'!$B$16,'Scoring Keys'!$D$16,0)))))</f>
        <v>0</v>
      </c>
      <c r="F62" s="57">
        <f t="shared" si="1"/>
        <v>0</v>
      </c>
      <c r="G62" s="136"/>
      <c r="H62" s="142" t="b">
        <f>OR(AND(C62='Scoring Keys'!$D$4,E62='Scoring Keys'!$D$14),AND(C62='Scoring Keys'!$D$4,E62='Scoring Keys'!$D$16),AND(C62='Scoring Keys'!$D$4,E62='Scoring Keys'!$D$17))</f>
        <v>0</v>
      </c>
      <c r="I62" s="142" t="b">
        <f>NOT(D62='Scoring Keys'!$B$18)</f>
        <v>0</v>
      </c>
      <c r="J62" s="168">
        <f t="shared" si="2"/>
        <v>1</v>
      </c>
      <c r="K62" s="168">
        <f t="shared" si="3"/>
        <v>0</v>
      </c>
    </row>
    <row r="63" spans="1:11" ht="51">
      <c r="A63" s="170" t="s">
        <v>820</v>
      </c>
      <c r="B63" s="57" t="s">
        <v>1713</v>
      </c>
      <c r="C63" s="57">
        <f>IF(B63='Scoring Keys'!$B$4,'Scoring Keys'!$D$4,IF(B63='Scoring Keys'!$B$5,'Scoring Keys'!$D$5,IF(B63='Scoring Keys'!$B$6,'Scoring Keys'!$D$6,IF(B63='Scoring Keys'!$B$7,'Scoring Keys'!$D$7,0))))</f>
        <v>0.9</v>
      </c>
      <c r="D63" s="127" t="s">
        <v>1766</v>
      </c>
      <c r="E63" s="57">
        <f>IF(D63='Scoring Keys'!$B$12,'Scoring Keys'!$D$12,IF(D63='Scoring Keys'!$B$13,'Scoring Keys'!$D$13,IF(D63='Scoring Keys'!$B$14,'Scoring Keys'!$D$14,IF(D63='Scoring Keys'!$B$15,'Scoring Keys'!$D$15,IF(D63='Scoring Keys'!$B$16,'Scoring Keys'!$D$16,0)))))</f>
        <v>0</v>
      </c>
      <c r="F63" s="57">
        <f t="shared" si="1"/>
        <v>0</v>
      </c>
      <c r="G63" s="136"/>
      <c r="H63" s="142" t="b">
        <f>OR(AND(C63='Scoring Keys'!$D$4,E63='Scoring Keys'!$D$14),AND(C63='Scoring Keys'!$D$4,E63='Scoring Keys'!$D$16),AND(C63='Scoring Keys'!$D$4,E63='Scoring Keys'!$D$17))</f>
        <v>0</v>
      </c>
      <c r="I63" s="142" t="b">
        <f>NOT(D63='Scoring Keys'!$B$18)</f>
        <v>0</v>
      </c>
      <c r="J63" s="168">
        <f t="shared" si="2"/>
        <v>1</v>
      </c>
      <c r="K63" s="168">
        <f t="shared" si="3"/>
        <v>0</v>
      </c>
    </row>
    <row r="64" spans="1:11" ht="30" customHeight="1">
      <c r="A64" s="170" t="s">
        <v>821</v>
      </c>
      <c r="B64" s="57" t="s">
        <v>1713</v>
      </c>
      <c r="C64" s="57">
        <f>IF(B64='Scoring Keys'!$B$4,'Scoring Keys'!$D$4,IF(B64='Scoring Keys'!$B$5,'Scoring Keys'!$D$5,IF(B64='Scoring Keys'!$B$6,'Scoring Keys'!$D$6,IF(B64='Scoring Keys'!$B$7,'Scoring Keys'!$D$7,0))))</f>
        <v>0.9</v>
      </c>
      <c r="D64" s="127" t="s">
        <v>1766</v>
      </c>
      <c r="E64" s="57">
        <f>IF(D64='Scoring Keys'!$B$12,'Scoring Keys'!$D$12,IF(D64='Scoring Keys'!$B$13,'Scoring Keys'!$D$13,IF(D64='Scoring Keys'!$B$14,'Scoring Keys'!$D$14,IF(D64='Scoring Keys'!$B$15,'Scoring Keys'!$D$15,IF(D64='Scoring Keys'!$B$16,'Scoring Keys'!$D$16,0)))))</f>
        <v>0</v>
      </c>
      <c r="F64" s="57">
        <f t="shared" si="1"/>
        <v>0</v>
      </c>
      <c r="G64" s="136"/>
      <c r="H64" s="142" t="b">
        <f>OR(AND(C64='Scoring Keys'!$D$4,E64='Scoring Keys'!$D$14),AND(C64='Scoring Keys'!$D$4,E64='Scoring Keys'!$D$16),AND(C64='Scoring Keys'!$D$4,E64='Scoring Keys'!$D$17))</f>
        <v>0</v>
      </c>
      <c r="I64" s="142" t="b">
        <f>NOT(D64='Scoring Keys'!$B$18)</f>
        <v>0</v>
      </c>
      <c r="J64" s="168">
        <f t="shared" si="2"/>
        <v>1</v>
      </c>
      <c r="K64" s="168">
        <f t="shared" si="3"/>
        <v>0</v>
      </c>
    </row>
    <row r="65" spans="1:11" ht="30" customHeight="1">
      <c r="A65" s="169" t="s">
        <v>822</v>
      </c>
      <c r="B65" s="57" t="s">
        <v>1711</v>
      </c>
      <c r="C65" s="57">
        <f>IF(B65='Scoring Keys'!$B$4,'Scoring Keys'!$D$4,IF(B65='Scoring Keys'!$B$5,'Scoring Keys'!$D$5,IF(B65='Scoring Keys'!$B$6,'Scoring Keys'!$D$6,IF(B65='Scoring Keys'!$B$7,'Scoring Keys'!$D$7,0))))</f>
        <v>0.65</v>
      </c>
      <c r="D65" s="127" t="s">
        <v>1766</v>
      </c>
      <c r="E65" s="57">
        <f>IF(D65='Scoring Keys'!$B$12,'Scoring Keys'!$D$12,IF(D65='Scoring Keys'!$B$13,'Scoring Keys'!$D$13,IF(D65='Scoring Keys'!$B$14,'Scoring Keys'!$D$14,IF(D65='Scoring Keys'!$B$15,'Scoring Keys'!$D$15,IF(D65='Scoring Keys'!$B$16,'Scoring Keys'!$D$16,0)))))</f>
        <v>0</v>
      </c>
      <c r="F65" s="57">
        <f t="shared" si="1"/>
        <v>0</v>
      </c>
      <c r="G65" s="136"/>
      <c r="H65" s="142" t="b">
        <f>OR(AND(C65='Scoring Keys'!$D$4,E65='Scoring Keys'!$D$14),AND(C65='Scoring Keys'!$D$4,E65='Scoring Keys'!$D$16),AND(C65='Scoring Keys'!$D$4,E65='Scoring Keys'!$D$17))</f>
        <v>0</v>
      </c>
      <c r="I65" s="142" t="b">
        <f>NOT(D65='Scoring Keys'!$B$18)</f>
        <v>0</v>
      </c>
      <c r="J65" s="168">
        <f t="shared" si="2"/>
        <v>1</v>
      </c>
      <c r="K65" s="168">
        <f t="shared" si="3"/>
        <v>0</v>
      </c>
    </row>
    <row r="66" spans="1:11" s="192" customFormat="1" ht="30" customHeight="1">
      <c r="A66" s="169" t="s">
        <v>823</v>
      </c>
      <c r="B66" s="57" t="s">
        <v>1713</v>
      </c>
      <c r="C66" s="57">
        <f>IF(B66='Scoring Keys'!$B$4,'Scoring Keys'!$D$4,IF(B66='Scoring Keys'!$B$5,'Scoring Keys'!$D$5,IF(B66='Scoring Keys'!$B$6,'Scoring Keys'!$D$6,IF(B66='Scoring Keys'!$B$7,'Scoring Keys'!$D$7,0))))</f>
        <v>0.9</v>
      </c>
      <c r="D66" s="127" t="s">
        <v>1766</v>
      </c>
      <c r="E66" s="57">
        <f>IF(D66='Scoring Keys'!$B$12,'Scoring Keys'!$D$12,IF(D66='Scoring Keys'!$B$13,'Scoring Keys'!$D$13,IF(D66='Scoring Keys'!$B$14,'Scoring Keys'!$D$14,IF(D66='Scoring Keys'!$B$15,'Scoring Keys'!$D$15,IF(D66='Scoring Keys'!$B$16,'Scoring Keys'!$D$16,0)))))</f>
        <v>0</v>
      </c>
      <c r="F66" s="57">
        <f t="shared" si="1"/>
        <v>0</v>
      </c>
      <c r="G66" s="136"/>
      <c r="H66" s="142" t="b">
        <f>OR(AND(C66='Scoring Keys'!$D$4,E66='Scoring Keys'!$D$14),AND(C66='Scoring Keys'!$D$4,E66='Scoring Keys'!$D$16),AND(C66='Scoring Keys'!$D$4,E66='Scoring Keys'!$D$17))</f>
        <v>0</v>
      </c>
      <c r="I66" s="142" t="b">
        <f>NOT(D66='Scoring Keys'!$B$18)</f>
        <v>0</v>
      </c>
      <c r="J66" s="168">
        <f t="shared" si="2"/>
        <v>1</v>
      </c>
      <c r="K66" s="168">
        <f t="shared" si="3"/>
        <v>0</v>
      </c>
    </row>
    <row r="67" spans="1:11" s="192" customFormat="1" ht="30" customHeight="1">
      <c r="A67" s="169" t="s">
        <v>824</v>
      </c>
      <c r="B67" s="57" t="s">
        <v>600</v>
      </c>
      <c r="C67" s="57">
        <f>IF(B67='Scoring Keys'!$B$4,'Scoring Keys'!$D$4,IF(B67='Scoring Keys'!$B$5,'Scoring Keys'!$D$5,IF(B67='Scoring Keys'!$B$6,'Scoring Keys'!$D$6,IF(B67='Scoring Keys'!$B$7,'Scoring Keys'!$D$7,0))))</f>
        <v>1</v>
      </c>
      <c r="D67" s="127" t="s">
        <v>1766</v>
      </c>
      <c r="E67" s="57">
        <f>IF(D67='Scoring Keys'!$B$12,'Scoring Keys'!$D$12,IF(D67='Scoring Keys'!$B$13,'Scoring Keys'!$D$13,IF(D67='Scoring Keys'!$B$14,'Scoring Keys'!$D$14,IF(D67='Scoring Keys'!$B$15,'Scoring Keys'!$D$15,IF(D67='Scoring Keys'!$B$16,'Scoring Keys'!$D$16,0)))))</f>
        <v>0</v>
      </c>
      <c r="F67" s="57">
        <f t="shared" si="1"/>
        <v>0</v>
      </c>
      <c r="G67" s="136"/>
      <c r="H67" s="142" t="b">
        <f>OR(AND(C67='Scoring Keys'!$D$4,E67='Scoring Keys'!$D$14),AND(C67='Scoring Keys'!$D$4,E67='Scoring Keys'!$D$16),AND(C67='Scoring Keys'!$D$4,E67='Scoring Keys'!$D$17))</f>
        <v>1</v>
      </c>
      <c r="I67" s="142" t="b">
        <f>NOT(D67='Scoring Keys'!$B$18)</f>
        <v>0</v>
      </c>
      <c r="J67" s="168">
        <f t="shared" si="2"/>
        <v>1</v>
      </c>
      <c r="K67" s="168">
        <f t="shared" si="3"/>
        <v>0</v>
      </c>
    </row>
    <row r="68" spans="1:11" s="192" customFormat="1" ht="38.25">
      <c r="A68" s="198" t="s">
        <v>825</v>
      </c>
      <c r="B68" s="57" t="s">
        <v>1713</v>
      </c>
      <c r="C68" s="57">
        <f>IF(B68='Scoring Keys'!$B$4,'Scoring Keys'!$D$4,IF(B68='Scoring Keys'!$B$5,'Scoring Keys'!$D$5,IF(B68='Scoring Keys'!$B$6,'Scoring Keys'!$D$6,IF(B68='Scoring Keys'!$B$7,'Scoring Keys'!$D$7,0))))</f>
        <v>0.9</v>
      </c>
      <c r="D68" s="127" t="s">
        <v>1766</v>
      </c>
      <c r="E68" s="57">
        <f>IF(D68='Scoring Keys'!$B$12,'Scoring Keys'!$D$12,IF(D68='Scoring Keys'!$B$13,'Scoring Keys'!$D$13,IF(D68='Scoring Keys'!$B$14,'Scoring Keys'!$D$14,IF(D68='Scoring Keys'!$B$15,'Scoring Keys'!$D$15,IF(D68='Scoring Keys'!$B$16,'Scoring Keys'!$D$16,0)))))</f>
        <v>0</v>
      </c>
      <c r="F68" s="57">
        <f t="shared" si="1"/>
        <v>0</v>
      </c>
      <c r="G68" s="136"/>
      <c r="H68" s="142" t="b">
        <f>OR(AND(C68='Scoring Keys'!$D$4,E68='Scoring Keys'!$D$14),AND(C68='Scoring Keys'!$D$4,E68='Scoring Keys'!$D$16),AND(C68='Scoring Keys'!$D$4,E68='Scoring Keys'!$D$17))</f>
        <v>0</v>
      </c>
      <c r="I68" s="142" t="b">
        <f>NOT(D68='Scoring Keys'!$B$18)</f>
        <v>0</v>
      </c>
      <c r="J68" s="168">
        <f t="shared" si="2"/>
        <v>1</v>
      </c>
      <c r="K68" s="168">
        <f t="shared" si="3"/>
        <v>0</v>
      </c>
    </row>
    <row r="69" spans="1:11" s="192" customFormat="1" ht="30" customHeight="1">
      <c r="A69" s="197" t="s">
        <v>716</v>
      </c>
      <c r="B69" s="130"/>
      <c r="C69" s="130"/>
      <c r="D69" s="260"/>
      <c r="E69" s="261"/>
      <c r="F69" s="261"/>
      <c r="G69" s="262"/>
    </row>
    <row r="70" spans="1:11" s="192" customFormat="1" ht="30" customHeight="1">
      <c r="A70" s="195" t="s">
        <v>717</v>
      </c>
      <c r="B70" s="57" t="s">
        <v>1713</v>
      </c>
      <c r="C70" s="57">
        <f>IF(B70='Scoring Keys'!$B$4,'Scoring Keys'!$D$4,IF(B70='Scoring Keys'!$B$5,'Scoring Keys'!$D$5,IF(B70='Scoring Keys'!$B$6,'Scoring Keys'!$D$6,IF(B70='Scoring Keys'!$B$7,'Scoring Keys'!$D$7,0))))</f>
        <v>0.9</v>
      </c>
      <c r="D70" s="127" t="s">
        <v>1766</v>
      </c>
      <c r="E70" s="57">
        <f>IF(D70='Scoring Keys'!$B$12,'Scoring Keys'!$D$12,IF(D70='Scoring Keys'!$B$13,'Scoring Keys'!$D$13,IF(D70='Scoring Keys'!$B$14,'Scoring Keys'!$D$14,IF(D70='Scoring Keys'!$B$15,'Scoring Keys'!$D$15,IF(D70='Scoring Keys'!$B$16,'Scoring Keys'!$D$16,0)))))</f>
        <v>0</v>
      </c>
      <c r="F70" s="57">
        <f t="shared" ref="F70:F74" si="4">C70*E70</f>
        <v>0</v>
      </c>
      <c r="G70" s="136"/>
      <c r="H70" s="142" t="b">
        <f>OR(AND(C70='Scoring Keys'!$D$4,E70='Scoring Keys'!$D$14),AND(C70='Scoring Keys'!$D$4,E70='Scoring Keys'!$D$16),AND(C70='Scoring Keys'!$D$4,E70='Scoring Keys'!$D$17))</f>
        <v>0</v>
      </c>
      <c r="I70" s="142" t="b">
        <f>NOT(D70='Scoring Keys'!$B$18)</f>
        <v>0</v>
      </c>
      <c r="J70" s="168">
        <f t="shared" ref="J70:J74" si="5">IF(I70,0,1)</f>
        <v>1</v>
      </c>
      <c r="K70" s="168">
        <f t="shared" ref="K70:K74" si="6">IF(AND(H70,(I70)),1,0)</f>
        <v>0</v>
      </c>
    </row>
    <row r="71" spans="1:11" s="192" customFormat="1" ht="30" customHeight="1">
      <c r="A71" s="195" t="s">
        <v>718</v>
      </c>
      <c r="B71" s="57" t="s">
        <v>1713</v>
      </c>
      <c r="C71" s="57">
        <f>IF(B71='Scoring Keys'!$B$4,'Scoring Keys'!$D$4,IF(B71='Scoring Keys'!$B$5,'Scoring Keys'!$D$5,IF(B71='Scoring Keys'!$B$6,'Scoring Keys'!$D$6,IF(B71='Scoring Keys'!$B$7,'Scoring Keys'!$D$7,0))))</f>
        <v>0.9</v>
      </c>
      <c r="D71" s="127" t="s">
        <v>1766</v>
      </c>
      <c r="E71" s="57">
        <f>IF(D71='Scoring Keys'!$B$12,'Scoring Keys'!$D$12,IF(D71='Scoring Keys'!$B$13,'Scoring Keys'!$D$13,IF(D71='Scoring Keys'!$B$14,'Scoring Keys'!$D$14,IF(D71='Scoring Keys'!$B$15,'Scoring Keys'!$D$15,IF(D71='Scoring Keys'!$B$16,'Scoring Keys'!$D$16,0)))))</f>
        <v>0</v>
      </c>
      <c r="F71" s="57">
        <f t="shared" si="4"/>
        <v>0</v>
      </c>
      <c r="G71" s="136"/>
      <c r="H71" s="142" t="b">
        <f>OR(AND(C71='Scoring Keys'!$D$4,E71='Scoring Keys'!$D$14),AND(C71='Scoring Keys'!$D$4,E71='Scoring Keys'!$D$16),AND(C71='Scoring Keys'!$D$4,E71='Scoring Keys'!$D$17))</f>
        <v>0</v>
      </c>
      <c r="I71" s="142" t="b">
        <f>NOT(D71='Scoring Keys'!$B$18)</f>
        <v>0</v>
      </c>
      <c r="J71" s="168">
        <f t="shared" si="5"/>
        <v>1</v>
      </c>
      <c r="K71" s="168">
        <f t="shared" si="6"/>
        <v>0</v>
      </c>
    </row>
    <row r="72" spans="1:11" s="192" customFormat="1" ht="30" customHeight="1">
      <c r="A72" s="195" t="s">
        <v>719</v>
      </c>
      <c r="B72" s="57" t="s">
        <v>1713</v>
      </c>
      <c r="C72" s="57">
        <f>IF(B72='Scoring Keys'!$B$4,'Scoring Keys'!$D$4,IF(B72='Scoring Keys'!$B$5,'Scoring Keys'!$D$5,IF(B72='Scoring Keys'!$B$6,'Scoring Keys'!$D$6,IF(B72='Scoring Keys'!$B$7,'Scoring Keys'!$D$7,0))))</f>
        <v>0.9</v>
      </c>
      <c r="D72" s="127" t="s">
        <v>1766</v>
      </c>
      <c r="E72" s="57">
        <f>IF(D72='Scoring Keys'!$B$12,'Scoring Keys'!$D$12,IF(D72='Scoring Keys'!$B$13,'Scoring Keys'!$D$13,IF(D72='Scoring Keys'!$B$14,'Scoring Keys'!$D$14,IF(D72='Scoring Keys'!$B$15,'Scoring Keys'!$D$15,IF(D72='Scoring Keys'!$B$16,'Scoring Keys'!$D$16,0)))))</f>
        <v>0</v>
      </c>
      <c r="F72" s="57">
        <f t="shared" si="4"/>
        <v>0</v>
      </c>
      <c r="G72" s="136"/>
      <c r="H72" s="142" t="b">
        <f>OR(AND(C72='Scoring Keys'!$D$4,E72='Scoring Keys'!$D$14),AND(C72='Scoring Keys'!$D$4,E72='Scoring Keys'!$D$16),AND(C72='Scoring Keys'!$D$4,E72='Scoring Keys'!$D$17))</f>
        <v>0</v>
      </c>
      <c r="I72" s="142" t="b">
        <f>NOT(D72='Scoring Keys'!$B$18)</f>
        <v>0</v>
      </c>
      <c r="J72" s="168">
        <f t="shared" si="5"/>
        <v>1</v>
      </c>
      <c r="K72" s="168">
        <f t="shared" si="6"/>
        <v>0</v>
      </c>
    </row>
    <row r="73" spans="1:11" s="192" customFormat="1" ht="30" customHeight="1">
      <c r="A73" s="195" t="s">
        <v>720</v>
      </c>
      <c r="B73" s="57" t="s">
        <v>1713</v>
      </c>
      <c r="C73" s="57">
        <f>IF(B73='Scoring Keys'!$B$4,'Scoring Keys'!$D$4,IF(B73='Scoring Keys'!$B$5,'Scoring Keys'!$D$5,IF(B73='Scoring Keys'!$B$6,'Scoring Keys'!$D$6,IF(B73='Scoring Keys'!$B$7,'Scoring Keys'!$D$7,0))))</f>
        <v>0.9</v>
      </c>
      <c r="D73" s="127" t="s">
        <v>1766</v>
      </c>
      <c r="E73" s="57">
        <f>IF(D73='Scoring Keys'!$B$12,'Scoring Keys'!$D$12,IF(D73='Scoring Keys'!$B$13,'Scoring Keys'!$D$13,IF(D73='Scoring Keys'!$B$14,'Scoring Keys'!$D$14,IF(D73='Scoring Keys'!$B$15,'Scoring Keys'!$D$15,IF(D73='Scoring Keys'!$B$16,'Scoring Keys'!$D$16,0)))))</f>
        <v>0</v>
      </c>
      <c r="F73" s="57">
        <f t="shared" si="4"/>
        <v>0</v>
      </c>
      <c r="G73" s="136"/>
      <c r="H73" s="142" t="b">
        <f>OR(AND(C73='Scoring Keys'!$D$4,E73='Scoring Keys'!$D$14),AND(C73='Scoring Keys'!$D$4,E73='Scoring Keys'!$D$16),AND(C73='Scoring Keys'!$D$4,E73='Scoring Keys'!$D$17))</f>
        <v>0</v>
      </c>
      <c r="I73" s="142" t="b">
        <f>NOT(D73='Scoring Keys'!$B$18)</f>
        <v>0</v>
      </c>
      <c r="J73" s="168">
        <f t="shared" si="5"/>
        <v>1</v>
      </c>
      <c r="K73" s="168">
        <f t="shared" si="6"/>
        <v>0</v>
      </c>
    </row>
    <row r="74" spans="1:11" s="192" customFormat="1" ht="30" customHeight="1">
      <c r="A74" s="195" t="s">
        <v>721</v>
      </c>
      <c r="B74" s="57" t="s">
        <v>1713</v>
      </c>
      <c r="C74" s="57">
        <f>IF(B74='Scoring Keys'!$B$4,'Scoring Keys'!$D$4,IF(B74='Scoring Keys'!$B$5,'Scoring Keys'!$D$5,IF(B74='Scoring Keys'!$B$6,'Scoring Keys'!$D$6,IF(B74='Scoring Keys'!$B$7,'Scoring Keys'!$D$7,0))))</f>
        <v>0.9</v>
      </c>
      <c r="D74" s="127" t="s">
        <v>1766</v>
      </c>
      <c r="E74" s="57">
        <f>IF(D74='Scoring Keys'!$B$12,'Scoring Keys'!$D$12,IF(D74='Scoring Keys'!$B$13,'Scoring Keys'!$D$13,IF(D74='Scoring Keys'!$B$14,'Scoring Keys'!$D$14,IF(D74='Scoring Keys'!$B$15,'Scoring Keys'!$D$15,IF(D74='Scoring Keys'!$B$16,'Scoring Keys'!$D$16,0)))))</f>
        <v>0</v>
      </c>
      <c r="F74" s="57">
        <f t="shared" si="4"/>
        <v>0</v>
      </c>
      <c r="G74" s="136"/>
      <c r="H74" s="142" t="b">
        <f>OR(AND(C74='Scoring Keys'!$D$4,E74='Scoring Keys'!$D$14),AND(C74='Scoring Keys'!$D$4,E74='Scoring Keys'!$D$16),AND(C74='Scoring Keys'!$D$4,E74='Scoring Keys'!$D$17))</f>
        <v>0</v>
      </c>
      <c r="I74" s="142" t="b">
        <f>NOT(D74='Scoring Keys'!$B$18)</f>
        <v>0</v>
      </c>
      <c r="J74" s="168">
        <f t="shared" si="5"/>
        <v>1</v>
      </c>
      <c r="K74" s="168">
        <f t="shared" si="6"/>
        <v>0</v>
      </c>
    </row>
    <row r="75" spans="1:11" s="192" customFormat="1" ht="30" customHeight="1">
      <c r="A75" s="197" t="s">
        <v>722</v>
      </c>
      <c r="B75" s="130"/>
      <c r="C75" s="130"/>
      <c r="D75" s="260"/>
      <c r="E75" s="261"/>
      <c r="F75" s="261"/>
      <c r="G75" s="262"/>
    </row>
    <row r="76" spans="1:11" s="192" customFormat="1" ht="30" customHeight="1">
      <c r="A76" s="195" t="s">
        <v>723</v>
      </c>
      <c r="B76" s="57" t="s">
        <v>1713</v>
      </c>
      <c r="C76" s="57">
        <f>IF(B76='Scoring Keys'!$B$4,'Scoring Keys'!$D$4,IF(B76='Scoring Keys'!$B$5,'Scoring Keys'!$D$5,IF(B76='Scoring Keys'!$B$6,'Scoring Keys'!$D$6,IF(B76='Scoring Keys'!$B$7,'Scoring Keys'!$D$7,0))))</f>
        <v>0.9</v>
      </c>
      <c r="D76" s="127" t="s">
        <v>1766</v>
      </c>
      <c r="E76" s="57">
        <f>IF(D76='Scoring Keys'!$B$12,'Scoring Keys'!$D$12,IF(D76='Scoring Keys'!$B$13,'Scoring Keys'!$D$13,IF(D76='Scoring Keys'!$B$14,'Scoring Keys'!$D$14,IF(D76='Scoring Keys'!$B$15,'Scoring Keys'!$D$15,IF(D76='Scoring Keys'!$B$16,'Scoring Keys'!$D$16,0)))))</f>
        <v>0</v>
      </c>
      <c r="F76" s="57">
        <f t="shared" ref="F76:F89" si="7">C76*E76</f>
        <v>0</v>
      </c>
      <c r="G76" s="136"/>
      <c r="H76" s="142" t="b">
        <f>OR(AND(C76='Scoring Keys'!$D$4,E76='Scoring Keys'!$D$14),AND(C76='Scoring Keys'!$D$4,E76='Scoring Keys'!$D$16),AND(C76='Scoring Keys'!$D$4,E76='Scoring Keys'!$D$17))</f>
        <v>0</v>
      </c>
      <c r="I76" s="142" t="b">
        <f>NOT(D76='Scoring Keys'!$B$18)</f>
        <v>0</v>
      </c>
      <c r="J76" s="168">
        <f t="shared" ref="J76:J89" si="8">IF(I76,0,1)</f>
        <v>1</v>
      </c>
      <c r="K76" s="168">
        <f t="shared" ref="K76:K89" si="9">IF(AND(H76,(I76)),1,0)</f>
        <v>0</v>
      </c>
    </row>
    <row r="77" spans="1:11" s="192" customFormat="1" ht="30" customHeight="1">
      <c r="A77" s="195" t="s">
        <v>724</v>
      </c>
      <c r="B77" s="57" t="s">
        <v>1713</v>
      </c>
      <c r="C77" s="57">
        <f>IF(B77='Scoring Keys'!$B$4,'Scoring Keys'!$D$4,IF(B77='Scoring Keys'!$B$5,'Scoring Keys'!$D$5,IF(B77='Scoring Keys'!$B$6,'Scoring Keys'!$D$6,IF(B77='Scoring Keys'!$B$7,'Scoring Keys'!$D$7,0))))</f>
        <v>0.9</v>
      </c>
      <c r="D77" s="127" t="s">
        <v>1766</v>
      </c>
      <c r="E77" s="57">
        <f>IF(D77='Scoring Keys'!$B$12,'Scoring Keys'!$D$12,IF(D77='Scoring Keys'!$B$13,'Scoring Keys'!$D$13,IF(D77='Scoring Keys'!$B$14,'Scoring Keys'!$D$14,IF(D77='Scoring Keys'!$B$15,'Scoring Keys'!$D$15,IF(D77='Scoring Keys'!$B$16,'Scoring Keys'!$D$16,0)))))</f>
        <v>0</v>
      </c>
      <c r="F77" s="57">
        <f t="shared" si="7"/>
        <v>0</v>
      </c>
      <c r="G77" s="136"/>
      <c r="H77" s="142" t="b">
        <f>OR(AND(C77='Scoring Keys'!$D$4,E77='Scoring Keys'!$D$14),AND(C77='Scoring Keys'!$D$4,E77='Scoring Keys'!$D$16),AND(C77='Scoring Keys'!$D$4,E77='Scoring Keys'!$D$17))</f>
        <v>0</v>
      </c>
      <c r="I77" s="142" t="b">
        <f>NOT(D77='Scoring Keys'!$B$18)</f>
        <v>0</v>
      </c>
      <c r="J77" s="168">
        <f t="shared" si="8"/>
        <v>1</v>
      </c>
      <c r="K77" s="168">
        <f t="shared" si="9"/>
        <v>0</v>
      </c>
    </row>
    <row r="78" spans="1:11" s="192" customFormat="1" ht="30" customHeight="1">
      <c r="A78" s="195" t="s">
        <v>725</v>
      </c>
      <c r="B78" s="57" t="s">
        <v>1713</v>
      </c>
      <c r="C78" s="57">
        <f>IF(B78='Scoring Keys'!$B$4,'Scoring Keys'!$D$4,IF(B78='Scoring Keys'!$B$5,'Scoring Keys'!$D$5,IF(B78='Scoring Keys'!$B$6,'Scoring Keys'!$D$6,IF(B78='Scoring Keys'!$B$7,'Scoring Keys'!$D$7,0))))</f>
        <v>0.9</v>
      </c>
      <c r="D78" s="127" t="s">
        <v>1766</v>
      </c>
      <c r="E78" s="57">
        <f>IF(D78='Scoring Keys'!$B$12,'Scoring Keys'!$D$12,IF(D78='Scoring Keys'!$B$13,'Scoring Keys'!$D$13,IF(D78='Scoring Keys'!$B$14,'Scoring Keys'!$D$14,IF(D78='Scoring Keys'!$B$15,'Scoring Keys'!$D$15,IF(D78='Scoring Keys'!$B$16,'Scoring Keys'!$D$16,0)))))</f>
        <v>0</v>
      </c>
      <c r="F78" s="57">
        <f t="shared" si="7"/>
        <v>0</v>
      </c>
      <c r="G78" s="136"/>
      <c r="H78" s="142" t="b">
        <f>OR(AND(C78='Scoring Keys'!$D$4,E78='Scoring Keys'!$D$14),AND(C78='Scoring Keys'!$D$4,E78='Scoring Keys'!$D$16),AND(C78='Scoring Keys'!$D$4,E78='Scoring Keys'!$D$17))</f>
        <v>0</v>
      </c>
      <c r="I78" s="142" t="b">
        <f>NOT(D78='Scoring Keys'!$B$18)</f>
        <v>0</v>
      </c>
      <c r="J78" s="168">
        <f t="shared" si="8"/>
        <v>1</v>
      </c>
      <c r="K78" s="168">
        <f t="shared" si="9"/>
        <v>0</v>
      </c>
    </row>
    <row r="79" spans="1:11" s="192" customFormat="1" ht="30" customHeight="1">
      <c r="A79" s="195" t="s">
        <v>726</v>
      </c>
      <c r="B79" s="57" t="s">
        <v>1713</v>
      </c>
      <c r="C79" s="57">
        <f>IF(B79='Scoring Keys'!$B$4,'Scoring Keys'!$D$4,IF(B79='Scoring Keys'!$B$5,'Scoring Keys'!$D$5,IF(B79='Scoring Keys'!$B$6,'Scoring Keys'!$D$6,IF(B79='Scoring Keys'!$B$7,'Scoring Keys'!$D$7,0))))</f>
        <v>0.9</v>
      </c>
      <c r="D79" s="127" t="s">
        <v>1766</v>
      </c>
      <c r="E79" s="57">
        <f>IF(D79='Scoring Keys'!$B$12,'Scoring Keys'!$D$12,IF(D79='Scoring Keys'!$B$13,'Scoring Keys'!$D$13,IF(D79='Scoring Keys'!$B$14,'Scoring Keys'!$D$14,IF(D79='Scoring Keys'!$B$15,'Scoring Keys'!$D$15,IF(D79='Scoring Keys'!$B$16,'Scoring Keys'!$D$16,0)))))</f>
        <v>0</v>
      </c>
      <c r="F79" s="57">
        <f t="shared" si="7"/>
        <v>0</v>
      </c>
      <c r="G79" s="136"/>
      <c r="H79" s="142" t="b">
        <f>OR(AND(C79='Scoring Keys'!$D$4,E79='Scoring Keys'!$D$14),AND(C79='Scoring Keys'!$D$4,E79='Scoring Keys'!$D$16),AND(C79='Scoring Keys'!$D$4,E79='Scoring Keys'!$D$17))</f>
        <v>0</v>
      </c>
      <c r="I79" s="142" t="b">
        <f>NOT(D79='Scoring Keys'!$B$18)</f>
        <v>0</v>
      </c>
      <c r="J79" s="168">
        <f t="shared" si="8"/>
        <v>1</v>
      </c>
      <c r="K79" s="168">
        <f t="shared" si="9"/>
        <v>0</v>
      </c>
    </row>
    <row r="80" spans="1:11" s="192" customFormat="1" ht="30" customHeight="1">
      <c r="A80" s="195" t="s">
        <v>727</v>
      </c>
      <c r="B80" s="57" t="s">
        <v>1713</v>
      </c>
      <c r="C80" s="57">
        <f>IF(B80='Scoring Keys'!$B$4,'Scoring Keys'!$D$4,IF(B80='Scoring Keys'!$B$5,'Scoring Keys'!$D$5,IF(B80='Scoring Keys'!$B$6,'Scoring Keys'!$D$6,IF(B80='Scoring Keys'!$B$7,'Scoring Keys'!$D$7,0))))</f>
        <v>0.9</v>
      </c>
      <c r="D80" s="127" t="s">
        <v>1766</v>
      </c>
      <c r="E80" s="57">
        <f>IF(D80='Scoring Keys'!$B$12,'Scoring Keys'!$D$12,IF(D80='Scoring Keys'!$B$13,'Scoring Keys'!$D$13,IF(D80='Scoring Keys'!$B$14,'Scoring Keys'!$D$14,IF(D80='Scoring Keys'!$B$15,'Scoring Keys'!$D$15,IF(D80='Scoring Keys'!$B$16,'Scoring Keys'!$D$16,0)))))</f>
        <v>0</v>
      </c>
      <c r="F80" s="57">
        <f t="shared" si="7"/>
        <v>0</v>
      </c>
      <c r="G80" s="136"/>
      <c r="H80" s="142" t="b">
        <f>OR(AND(C80='Scoring Keys'!$D$4,E80='Scoring Keys'!$D$14),AND(C80='Scoring Keys'!$D$4,E80='Scoring Keys'!$D$16),AND(C80='Scoring Keys'!$D$4,E80='Scoring Keys'!$D$17))</f>
        <v>0</v>
      </c>
      <c r="I80" s="142" t="b">
        <f>NOT(D80='Scoring Keys'!$B$18)</f>
        <v>0</v>
      </c>
      <c r="J80" s="168">
        <f t="shared" si="8"/>
        <v>1</v>
      </c>
      <c r="K80" s="168">
        <f t="shared" si="9"/>
        <v>0</v>
      </c>
    </row>
    <row r="81" spans="1:11" s="192" customFormat="1" ht="30" customHeight="1">
      <c r="A81" s="195" t="s">
        <v>728</v>
      </c>
      <c r="B81" s="57" t="s">
        <v>1713</v>
      </c>
      <c r="C81" s="57">
        <f>IF(B81='Scoring Keys'!$B$4,'Scoring Keys'!$D$4,IF(B81='Scoring Keys'!$B$5,'Scoring Keys'!$D$5,IF(B81='Scoring Keys'!$B$6,'Scoring Keys'!$D$6,IF(B81='Scoring Keys'!$B$7,'Scoring Keys'!$D$7,0))))</f>
        <v>0.9</v>
      </c>
      <c r="D81" s="127" t="s">
        <v>1766</v>
      </c>
      <c r="E81" s="57">
        <f>IF(D81='Scoring Keys'!$B$12,'Scoring Keys'!$D$12,IF(D81='Scoring Keys'!$B$13,'Scoring Keys'!$D$13,IF(D81='Scoring Keys'!$B$14,'Scoring Keys'!$D$14,IF(D81='Scoring Keys'!$B$15,'Scoring Keys'!$D$15,IF(D81='Scoring Keys'!$B$16,'Scoring Keys'!$D$16,0)))))</f>
        <v>0</v>
      </c>
      <c r="F81" s="57">
        <f t="shared" si="7"/>
        <v>0</v>
      </c>
      <c r="G81" s="136"/>
      <c r="H81" s="142" t="b">
        <f>OR(AND(C81='Scoring Keys'!$D$4,E81='Scoring Keys'!$D$14),AND(C81='Scoring Keys'!$D$4,E81='Scoring Keys'!$D$16),AND(C81='Scoring Keys'!$D$4,E81='Scoring Keys'!$D$17))</f>
        <v>0</v>
      </c>
      <c r="I81" s="142" t="b">
        <f>NOT(D81='Scoring Keys'!$B$18)</f>
        <v>0</v>
      </c>
      <c r="J81" s="168">
        <f t="shared" si="8"/>
        <v>1</v>
      </c>
      <c r="K81" s="168">
        <f t="shared" si="9"/>
        <v>0</v>
      </c>
    </row>
    <row r="82" spans="1:11" ht="30" customHeight="1">
      <c r="A82" s="195" t="s">
        <v>729</v>
      </c>
      <c r="B82" s="57" t="s">
        <v>1713</v>
      </c>
      <c r="C82" s="57">
        <f>IF(B82='Scoring Keys'!$B$4,'Scoring Keys'!$D$4,IF(B82='Scoring Keys'!$B$5,'Scoring Keys'!$D$5,IF(B82='Scoring Keys'!$B$6,'Scoring Keys'!$D$6,IF(B82='Scoring Keys'!$B$7,'Scoring Keys'!$D$7,0))))</f>
        <v>0.9</v>
      </c>
      <c r="D82" s="127" t="s">
        <v>1766</v>
      </c>
      <c r="E82" s="57">
        <f>IF(D82='Scoring Keys'!$B$12,'Scoring Keys'!$D$12,IF(D82='Scoring Keys'!$B$13,'Scoring Keys'!$D$13,IF(D82='Scoring Keys'!$B$14,'Scoring Keys'!$D$14,IF(D82='Scoring Keys'!$B$15,'Scoring Keys'!$D$15,IF(D82='Scoring Keys'!$B$16,'Scoring Keys'!$D$16,0)))))</f>
        <v>0</v>
      </c>
      <c r="F82" s="57">
        <f t="shared" si="7"/>
        <v>0</v>
      </c>
      <c r="G82" s="136"/>
      <c r="H82" s="142" t="b">
        <f>OR(AND(C82='Scoring Keys'!$D$4,E82='Scoring Keys'!$D$14),AND(C82='Scoring Keys'!$D$4,E82='Scoring Keys'!$D$16),AND(C82='Scoring Keys'!$D$4,E82='Scoring Keys'!$D$17))</f>
        <v>0</v>
      </c>
      <c r="I82" s="142" t="b">
        <f>NOT(D82='Scoring Keys'!$B$18)</f>
        <v>0</v>
      </c>
      <c r="J82" s="168">
        <f t="shared" si="8"/>
        <v>1</v>
      </c>
      <c r="K82" s="168">
        <f t="shared" si="9"/>
        <v>0</v>
      </c>
    </row>
    <row r="83" spans="1:11" ht="30" customHeight="1">
      <c r="A83" s="195" t="s">
        <v>730</v>
      </c>
      <c r="B83" s="57" t="s">
        <v>1713</v>
      </c>
      <c r="C83" s="57">
        <f>IF(B83='Scoring Keys'!$B$4,'Scoring Keys'!$D$4,IF(B83='Scoring Keys'!$B$5,'Scoring Keys'!$D$5,IF(B83='Scoring Keys'!$B$6,'Scoring Keys'!$D$6,IF(B83='Scoring Keys'!$B$7,'Scoring Keys'!$D$7,0))))</f>
        <v>0.9</v>
      </c>
      <c r="D83" s="127" t="s">
        <v>1766</v>
      </c>
      <c r="E83" s="57">
        <f>IF(D83='Scoring Keys'!$B$12,'Scoring Keys'!$D$12,IF(D83='Scoring Keys'!$B$13,'Scoring Keys'!$D$13,IF(D83='Scoring Keys'!$B$14,'Scoring Keys'!$D$14,IF(D83='Scoring Keys'!$B$15,'Scoring Keys'!$D$15,IF(D83='Scoring Keys'!$B$16,'Scoring Keys'!$D$16,0)))))</f>
        <v>0</v>
      </c>
      <c r="F83" s="57">
        <f t="shared" si="7"/>
        <v>0</v>
      </c>
      <c r="G83" s="136"/>
      <c r="H83" s="142" t="b">
        <f>OR(AND(C83='Scoring Keys'!$D$4,E83='Scoring Keys'!$D$14),AND(C83='Scoring Keys'!$D$4,E83='Scoring Keys'!$D$16),AND(C83='Scoring Keys'!$D$4,E83='Scoring Keys'!$D$17))</f>
        <v>0</v>
      </c>
      <c r="I83" s="142" t="b">
        <f>NOT(D83='Scoring Keys'!$B$18)</f>
        <v>0</v>
      </c>
      <c r="J83" s="168">
        <f t="shared" si="8"/>
        <v>1</v>
      </c>
      <c r="K83" s="168">
        <f t="shared" si="9"/>
        <v>0</v>
      </c>
    </row>
    <row r="84" spans="1:11" ht="30" customHeight="1">
      <c r="A84" s="195" t="s">
        <v>731</v>
      </c>
      <c r="B84" s="57" t="s">
        <v>1713</v>
      </c>
      <c r="C84" s="57">
        <f>IF(B84='Scoring Keys'!$B$4,'Scoring Keys'!$D$4,IF(B84='Scoring Keys'!$B$5,'Scoring Keys'!$D$5,IF(B84='Scoring Keys'!$B$6,'Scoring Keys'!$D$6,IF(B84='Scoring Keys'!$B$7,'Scoring Keys'!$D$7,0))))</f>
        <v>0.9</v>
      </c>
      <c r="D84" s="127" t="s">
        <v>1766</v>
      </c>
      <c r="E84" s="57">
        <f>IF(D84='Scoring Keys'!$B$12,'Scoring Keys'!$D$12,IF(D84='Scoring Keys'!$B$13,'Scoring Keys'!$D$13,IF(D84='Scoring Keys'!$B$14,'Scoring Keys'!$D$14,IF(D84='Scoring Keys'!$B$15,'Scoring Keys'!$D$15,IF(D84='Scoring Keys'!$B$16,'Scoring Keys'!$D$16,0)))))</f>
        <v>0</v>
      </c>
      <c r="F84" s="57">
        <f t="shared" si="7"/>
        <v>0</v>
      </c>
      <c r="G84" s="136"/>
      <c r="H84" s="142" t="b">
        <f>OR(AND(C84='Scoring Keys'!$D$4,E84='Scoring Keys'!$D$14),AND(C84='Scoring Keys'!$D$4,E84='Scoring Keys'!$D$16),AND(C84='Scoring Keys'!$D$4,E84='Scoring Keys'!$D$17))</f>
        <v>0</v>
      </c>
      <c r="I84" s="142" t="b">
        <f>NOT(D84='Scoring Keys'!$B$18)</f>
        <v>0</v>
      </c>
      <c r="J84" s="168">
        <f t="shared" si="8"/>
        <v>1</v>
      </c>
      <c r="K84" s="168">
        <f t="shared" si="9"/>
        <v>0</v>
      </c>
    </row>
    <row r="85" spans="1:11" ht="30" customHeight="1">
      <c r="A85" s="195" t="s">
        <v>732</v>
      </c>
      <c r="B85" s="57" t="s">
        <v>1713</v>
      </c>
      <c r="C85" s="57">
        <f>IF(B85='Scoring Keys'!$B$4,'Scoring Keys'!$D$4,IF(B85='Scoring Keys'!$B$5,'Scoring Keys'!$D$5,IF(B85='Scoring Keys'!$B$6,'Scoring Keys'!$D$6,IF(B85='Scoring Keys'!$B$7,'Scoring Keys'!$D$7,0))))</f>
        <v>0.9</v>
      </c>
      <c r="D85" s="127" t="s">
        <v>1766</v>
      </c>
      <c r="E85" s="57">
        <f>IF(D85='Scoring Keys'!$B$12,'Scoring Keys'!$D$12,IF(D85='Scoring Keys'!$B$13,'Scoring Keys'!$D$13,IF(D85='Scoring Keys'!$B$14,'Scoring Keys'!$D$14,IF(D85='Scoring Keys'!$B$15,'Scoring Keys'!$D$15,IF(D85='Scoring Keys'!$B$16,'Scoring Keys'!$D$16,0)))))</f>
        <v>0</v>
      </c>
      <c r="F85" s="57">
        <f t="shared" si="7"/>
        <v>0</v>
      </c>
      <c r="G85" s="136"/>
      <c r="H85" s="142" t="b">
        <f>OR(AND(C85='Scoring Keys'!$D$4,E85='Scoring Keys'!$D$14),AND(C85='Scoring Keys'!$D$4,E85='Scoring Keys'!$D$16),AND(C85='Scoring Keys'!$D$4,E85='Scoring Keys'!$D$17))</f>
        <v>0</v>
      </c>
      <c r="I85" s="142" t="b">
        <f>NOT(D85='Scoring Keys'!$B$18)</f>
        <v>0</v>
      </c>
      <c r="J85" s="168">
        <f t="shared" si="8"/>
        <v>1</v>
      </c>
      <c r="K85" s="168">
        <f t="shared" si="9"/>
        <v>0</v>
      </c>
    </row>
    <row r="86" spans="1:11" ht="30" customHeight="1">
      <c r="A86" s="195" t="s">
        <v>733</v>
      </c>
      <c r="B86" s="57" t="s">
        <v>1713</v>
      </c>
      <c r="C86" s="57">
        <f>IF(B86='Scoring Keys'!$B$4,'Scoring Keys'!$D$4,IF(B86='Scoring Keys'!$B$5,'Scoring Keys'!$D$5,IF(B86='Scoring Keys'!$B$6,'Scoring Keys'!$D$6,IF(B86='Scoring Keys'!$B$7,'Scoring Keys'!$D$7,0))))</f>
        <v>0.9</v>
      </c>
      <c r="D86" s="127" t="s">
        <v>1766</v>
      </c>
      <c r="E86" s="57">
        <f>IF(D86='Scoring Keys'!$B$12,'Scoring Keys'!$D$12,IF(D86='Scoring Keys'!$B$13,'Scoring Keys'!$D$13,IF(D86='Scoring Keys'!$B$14,'Scoring Keys'!$D$14,IF(D86='Scoring Keys'!$B$15,'Scoring Keys'!$D$15,IF(D86='Scoring Keys'!$B$16,'Scoring Keys'!$D$16,0)))))</f>
        <v>0</v>
      </c>
      <c r="F86" s="57">
        <f t="shared" si="7"/>
        <v>0</v>
      </c>
      <c r="G86" s="136"/>
      <c r="H86" s="142" t="b">
        <f>OR(AND(C86='Scoring Keys'!$D$4,E86='Scoring Keys'!$D$14),AND(C86='Scoring Keys'!$D$4,E86='Scoring Keys'!$D$16),AND(C86='Scoring Keys'!$D$4,E86='Scoring Keys'!$D$17))</f>
        <v>0</v>
      </c>
      <c r="I86" s="142" t="b">
        <f>NOT(D86='Scoring Keys'!$B$18)</f>
        <v>0</v>
      </c>
      <c r="J86" s="168">
        <f t="shared" si="8"/>
        <v>1</v>
      </c>
      <c r="K86" s="168">
        <f t="shared" si="9"/>
        <v>0</v>
      </c>
    </row>
    <row r="87" spans="1:11" ht="30" customHeight="1">
      <c r="A87" s="195" t="s">
        <v>734</v>
      </c>
      <c r="B87" s="57" t="s">
        <v>1713</v>
      </c>
      <c r="C87" s="57">
        <f>IF(B87='Scoring Keys'!$B$4,'Scoring Keys'!$D$4,IF(B87='Scoring Keys'!$B$5,'Scoring Keys'!$D$5,IF(B87='Scoring Keys'!$B$6,'Scoring Keys'!$D$6,IF(B87='Scoring Keys'!$B$7,'Scoring Keys'!$D$7,0))))</f>
        <v>0.9</v>
      </c>
      <c r="D87" s="127" t="s">
        <v>1766</v>
      </c>
      <c r="E87" s="57">
        <f>IF(D87='Scoring Keys'!$B$12,'Scoring Keys'!$D$12,IF(D87='Scoring Keys'!$B$13,'Scoring Keys'!$D$13,IF(D87='Scoring Keys'!$B$14,'Scoring Keys'!$D$14,IF(D87='Scoring Keys'!$B$15,'Scoring Keys'!$D$15,IF(D87='Scoring Keys'!$B$16,'Scoring Keys'!$D$16,0)))))</f>
        <v>0</v>
      </c>
      <c r="F87" s="57">
        <f t="shared" si="7"/>
        <v>0</v>
      </c>
      <c r="G87" s="136"/>
      <c r="H87" s="142" t="b">
        <f>OR(AND(C87='Scoring Keys'!$D$4,E87='Scoring Keys'!$D$14),AND(C87='Scoring Keys'!$D$4,E87='Scoring Keys'!$D$16),AND(C87='Scoring Keys'!$D$4,E87='Scoring Keys'!$D$17))</f>
        <v>0</v>
      </c>
      <c r="I87" s="142" t="b">
        <f>NOT(D87='Scoring Keys'!$B$18)</f>
        <v>0</v>
      </c>
      <c r="J87" s="168">
        <f t="shared" si="8"/>
        <v>1</v>
      </c>
      <c r="K87" s="168">
        <f t="shared" si="9"/>
        <v>0</v>
      </c>
    </row>
    <row r="88" spans="1:11" ht="30" customHeight="1">
      <c r="A88" s="195" t="s">
        <v>735</v>
      </c>
      <c r="B88" s="57" t="s">
        <v>1713</v>
      </c>
      <c r="C88" s="57">
        <f>IF(B88='Scoring Keys'!$B$4,'Scoring Keys'!$D$4,IF(B88='Scoring Keys'!$B$5,'Scoring Keys'!$D$5,IF(B88='Scoring Keys'!$B$6,'Scoring Keys'!$D$6,IF(B88='Scoring Keys'!$B$7,'Scoring Keys'!$D$7,0))))</f>
        <v>0.9</v>
      </c>
      <c r="D88" s="127" t="s">
        <v>1766</v>
      </c>
      <c r="E88" s="57">
        <f>IF(D88='Scoring Keys'!$B$12,'Scoring Keys'!$D$12,IF(D88='Scoring Keys'!$B$13,'Scoring Keys'!$D$13,IF(D88='Scoring Keys'!$B$14,'Scoring Keys'!$D$14,IF(D88='Scoring Keys'!$B$15,'Scoring Keys'!$D$15,IF(D88='Scoring Keys'!$B$16,'Scoring Keys'!$D$16,0)))))</f>
        <v>0</v>
      </c>
      <c r="F88" s="57">
        <f t="shared" si="7"/>
        <v>0</v>
      </c>
      <c r="G88" s="136"/>
      <c r="H88" s="142" t="b">
        <f>OR(AND(C88='Scoring Keys'!$D$4,E88='Scoring Keys'!$D$14),AND(C88='Scoring Keys'!$D$4,E88='Scoring Keys'!$D$16),AND(C88='Scoring Keys'!$D$4,E88='Scoring Keys'!$D$17))</f>
        <v>0</v>
      </c>
      <c r="I88" s="142" t="b">
        <f>NOT(D88='Scoring Keys'!$B$18)</f>
        <v>0</v>
      </c>
      <c r="J88" s="168">
        <f t="shared" si="8"/>
        <v>1</v>
      </c>
      <c r="K88" s="168">
        <f t="shared" si="9"/>
        <v>0</v>
      </c>
    </row>
    <row r="89" spans="1:11" ht="30" customHeight="1">
      <c r="A89" s="195" t="s">
        <v>736</v>
      </c>
      <c r="B89" s="57" t="s">
        <v>1713</v>
      </c>
      <c r="C89" s="57">
        <f>IF(B89='Scoring Keys'!$B$4,'Scoring Keys'!$D$4,IF(B89='Scoring Keys'!$B$5,'Scoring Keys'!$D$5,IF(B89='Scoring Keys'!$B$6,'Scoring Keys'!$D$6,IF(B89='Scoring Keys'!$B$7,'Scoring Keys'!$D$7,0))))</f>
        <v>0.9</v>
      </c>
      <c r="D89" s="127" t="s">
        <v>1766</v>
      </c>
      <c r="E89" s="57">
        <f>IF(D89='Scoring Keys'!$B$12,'Scoring Keys'!$D$12,IF(D89='Scoring Keys'!$B$13,'Scoring Keys'!$D$13,IF(D89='Scoring Keys'!$B$14,'Scoring Keys'!$D$14,IF(D89='Scoring Keys'!$B$15,'Scoring Keys'!$D$15,IF(D89='Scoring Keys'!$B$16,'Scoring Keys'!$D$16,0)))))</f>
        <v>0</v>
      </c>
      <c r="F89" s="57">
        <f t="shared" si="7"/>
        <v>0</v>
      </c>
      <c r="G89" s="136"/>
      <c r="H89" s="142" t="b">
        <f>OR(AND(C89='Scoring Keys'!$D$4,E89='Scoring Keys'!$D$14),AND(C89='Scoring Keys'!$D$4,E89='Scoring Keys'!$D$16),AND(C89='Scoring Keys'!$D$4,E89='Scoring Keys'!$D$17))</f>
        <v>0</v>
      </c>
      <c r="I89" s="142" t="b">
        <f>NOT(D89='Scoring Keys'!$B$18)</f>
        <v>0</v>
      </c>
      <c r="J89" s="168">
        <f t="shared" si="8"/>
        <v>1</v>
      </c>
      <c r="K89" s="168">
        <f t="shared" si="9"/>
        <v>0</v>
      </c>
    </row>
    <row r="90" spans="1:11" ht="15">
      <c r="A90" s="197" t="s">
        <v>737</v>
      </c>
      <c r="B90" s="130"/>
      <c r="C90" s="130"/>
      <c r="D90" s="260"/>
      <c r="E90" s="261"/>
      <c r="F90" s="261"/>
      <c r="G90" s="262"/>
    </row>
    <row r="91" spans="1:11" ht="38.25">
      <c r="A91" s="195" t="s">
        <v>738</v>
      </c>
      <c r="B91" s="57" t="s">
        <v>1713</v>
      </c>
      <c r="C91" s="57">
        <f>IF(B91='Scoring Keys'!$B$4,'Scoring Keys'!$D$4,IF(B91='Scoring Keys'!$B$5,'Scoring Keys'!$D$5,IF(B91='Scoring Keys'!$B$6,'Scoring Keys'!$D$6,IF(B91='Scoring Keys'!$B$7,'Scoring Keys'!$D$7,0))))</f>
        <v>0.9</v>
      </c>
      <c r="D91" s="127" t="s">
        <v>1766</v>
      </c>
      <c r="E91" s="57">
        <f>IF(D91='Scoring Keys'!$B$12,'Scoring Keys'!$D$12,IF(D91='Scoring Keys'!$B$13,'Scoring Keys'!$D$13,IF(D91='Scoring Keys'!$B$14,'Scoring Keys'!$D$14,IF(D91='Scoring Keys'!$B$15,'Scoring Keys'!$D$15,IF(D91='Scoring Keys'!$B$16,'Scoring Keys'!$D$16,0)))))</f>
        <v>0</v>
      </c>
      <c r="F91" s="57">
        <f t="shared" ref="F91:F99" si="10">C91*E91</f>
        <v>0</v>
      </c>
      <c r="G91" s="136"/>
      <c r="H91" s="142" t="b">
        <f>OR(AND(C91='Scoring Keys'!$D$4,E91='Scoring Keys'!$D$14),AND(C91='Scoring Keys'!$D$4,E91='Scoring Keys'!$D$16),AND(C91='Scoring Keys'!$D$4,E91='Scoring Keys'!$D$17))</f>
        <v>0</v>
      </c>
      <c r="I91" s="142" t="b">
        <f>NOT(D91='Scoring Keys'!$B$18)</f>
        <v>0</v>
      </c>
      <c r="J91" s="168">
        <f t="shared" ref="J91:J99" si="11">IF(I91,0,1)</f>
        <v>1</v>
      </c>
      <c r="K91" s="168">
        <f t="shared" ref="K91:K99" si="12">IF(AND(H91,(I91)),1,0)</f>
        <v>0</v>
      </c>
    </row>
    <row r="92" spans="1:11" ht="30" customHeight="1">
      <c r="A92" s="195" t="s">
        <v>739</v>
      </c>
      <c r="B92" s="57" t="s">
        <v>1713</v>
      </c>
      <c r="C92" s="57">
        <f>IF(B92='Scoring Keys'!$B$4,'Scoring Keys'!$D$4,IF(B92='Scoring Keys'!$B$5,'Scoring Keys'!$D$5,IF(B92='Scoring Keys'!$B$6,'Scoring Keys'!$D$6,IF(B92='Scoring Keys'!$B$7,'Scoring Keys'!$D$7,0))))</f>
        <v>0.9</v>
      </c>
      <c r="D92" s="127" t="s">
        <v>1766</v>
      </c>
      <c r="E92" s="57">
        <f>IF(D92='Scoring Keys'!$B$12,'Scoring Keys'!$D$12,IF(D92='Scoring Keys'!$B$13,'Scoring Keys'!$D$13,IF(D92='Scoring Keys'!$B$14,'Scoring Keys'!$D$14,IF(D92='Scoring Keys'!$B$15,'Scoring Keys'!$D$15,IF(D92='Scoring Keys'!$B$16,'Scoring Keys'!$D$16,0)))))</f>
        <v>0</v>
      </c>
      <c r="F92" s="57">
        <f t="shared" si="10"/>
        <v>0</v>
      </c>
      <c r="G92" s="136"/>
      <c r="H92" s="142" t="b">
        <f>OR(AND(C92='Scoring Keys'!$D$4,E92='Scoring Keys'!$D$14),AND(C92='Scoring Keys'!$D$4,E92='Scoring Keys'!$D$16),AND(C92='Scoring Keys'!$D$4,E92='Scoring Keys'!$D$17))</f>
        <v>0</v>
      </c>
      <c r="I92" s="142" t="b">
        <f>NOT(D92='Scoring Keys'!$B$18)</f>
        <v>0</v>
      </c>
      <c r="J92" s="168">
        <f t="shared" si="11"/>
        <v>1</v>
      </c>
      <c r="K92" s="168">
        <f t="shared" si="12"/>
        <v>0</v>
      </c>
    </row>
    <row r="93" spans="1:11" ht="30" customHeight="1">
      <c r="A93" s="195" t="s">
        <v>740</v>
      </c>
      <c r="B93" s="57" t="s">
        <v>1713</v>
      </c>
      <c r="C93" s="57">
        <f>IF(B93='Scoring Keys'!$B$4,'Scoring Keys'!$D$4,IF(B93='Scoring Keys'!$B$5,'Scoring Keys'!$D$5,IF(B93='Scoring Keys'!$B$6,'Scoring Keys'!$D$6,IF(B93='Scoring Keys'!$B$7,'Scoring Keys'!$D$7,0))))</f>
        <v>0.9</v>
      </c>
      <c r="D93" s="127" t="s">
        <v>1766</v>
      </c>
      <c r="E93" s="57">
        <f>IF(D93='Scoring Keys'!$B$12,'Scoring Keys'!$D$12,IF(D93='Scoring Keys'!$B$13,'Scoring Keys'!$D$13,IF(D93='Scoring Keys'!$B$14,'Scoring Keys'!$D$14,IF(D93='Scoring Keys'!$B$15,'Scoring Keys'!$D$15,IF(D93='Scoring Keys'!$B$16,'Scoring Keys'!$D$16,0)))))</f>
        <v>0</v>
      </c>
      <c r="F93" s="57">
        <f t="shared" si="10"/>
        <v>0</v>
      </c>
      <c r="G93" s="136"/>
      <c r="H93" s="142" t="b">
        <f>OR(AND(C93='Scoring Keys'!$D$4,E93='Scoring Keys'!$D$14),AND(C93='Scoring Keys'!$D$4,E93='Scoring Keys'!$D$16),AND(C93='Scoring Keys'!$D$4,E93='Scoring Keys'!$D$17))</f>
        <v>0</v>
      </c>
      <c r="I93" s="142" t="b">
        <f>NOT(D93='Scoring Keys'!$B$18)</f>
        <v>0</v>
      </c>
      <c r="J93" s="168">
        <f t="shared" si="11"/>
        <v>1</v>
      </c>
      <c r="K93" s="168">
        <f t="shared" si="12"/>
        <v>0</v>
      </c>
    </row>
    <row r="94" spans="1:11" ht="30" customHeight="1">
      <c r="A94" s="195" t="s">
        <v>741</v>
      </c>
      <c r="B94" s="57" t="s">
        <v>1713</v>
      </c>
      <c r="C94" s="57">
        <f>IF(B94='Scoring Keys'!$B$4,'Scoring Keys'!$D$4,IF(B94='Scoring Keys'!$B$5,'Scoring Keys'!$D$5,IF(B94='Scoring Keys'!$B$6,'Scoring Keys'!$D$6,IF(B94='Scoring Keys'!$B$7,'Scoring Keys'!$D$7,0))))</f>
        <v>0.9</v>
      </c>
      <c r="D94" s="127" t="s">
        <v>1766</v>
      </c>
      <c r="E94" s="57">
        <f>IF(D94='Scoring Keys'!$B$12,'Scoring Keys'!$D$12,IF(D94='Scoring Keys'!$B$13,'Scoring Keys'!$D$13,IF(D94='Scoring Keys'!$B$14,'Scoring Keys'!$D$14,IF(D94='Scoring Keys'!$B$15,'Scoring Keys'!$D$15,IF(D94='Scoring Keys'!$B$16,'Scoring Keys'!$D$16,0)))))</f>
        <v>0</v>
      </c>
      <c r="F94" s="57">
        <f t="shared" si="10"/>
        <v>0</v>
      </c>
      <c r="G94" s="136"/>
      <c r="H94" s="142" t="b">
        <f>OR(AND(C94='Scoring Keys'!$D$4,E94='Scoring Keys'!$D$14),AND(C94='Scoring Keys'!$D$4,E94='Scoring Keys'!$D$16),AND(C94='Scoring Keys'!$D$4,E94='Scoring Keys'!$D$17))</f>
        <v>0</v>
      </c>
      <c r="I94" s="142" t="b">
        <f>NOT(D94='Scoring Keys'!$B$18)</f>
        <v>0</v>
      </c>
      <c r="J94" s="168">
        <f t="shared" si="11"/>
        <v>1</v>
      </c>
      <c r="K94" s="168">
        <f t="shared" si="12"/>
        <v>0</v>
      </c>
    </row>
    <row r="95" spans="1:11" ht="30" customHeight="1">
      <c r="A95" s="195" t="s">
        <v>742</v>
      </c>
      <c r="B95" s="57" t="s">
        <v>1713</v>
      </c>
      <c r="C95" s="57">
        <f>IF(B95='Scoring Keys'!$B$4,'Scoring Keys'!$D$4,IF(B95='Scoring Keys'!$B$5,'Scoring Keys'!$D$5,IF(B95='Scoring Keys'!$B$6,'Scoring Keys'!$D$6,IF(B95='Scoring Keys'!$B$7,'Scoring Keys'!$D$7,0))))</f>
        <v>0.9</v>
      </c>
      <c r="D95" s="127" t="s">
        <v>1766</v>
      </c>
      <c r="E95" s="57">
        <f>IF(D95='Scoring Keys'!$B$12,'Scoring Keys'!$D$12,IF(D95='Scoring Keys'!$B$13,'Scoring Keys'!$D$13,IF(D95='Scoring Keys'!$B$14,'Scoring Keys'!$D$14,IF(D95='Scoring Keys'!$B$15,'Scoring Keys'!$D$15,IF(D95='Scoring Keys'!$B$16,'Scoring Keys'!$D$16,0)))))</f>
        <v>0</v>
      </c>
      <c r="F95" s="57">
        <f t="shared" si="10"/>
        <v>0</v>
      </c>
      <c r="G95" s="136"/>
      <c r="H95" s="142" t="b">
        <f>OR(AND(C95='Scoring Keys'!$D$4,E95='Scoring Keys'!$D$14),AND(C95='Scoring Keys'!$D$4,E95='Scoring Keys'!$D$16),AND(C95='Scoring Keys'!$D$4,E95='Scoring Keys'!$D$17))</f>
        <v>0</v>
      </c>
      <c r="I95" s="142" t="b">
        <f>NOT(D95='Scoring Keys'!$B$18)</f>
        <v>0</v>
      </c>
      <c r="J95" s="168">
        <f t="shared" si="11"/>
        <v>1</v>
      </c>
      <c r="K95" s="168">
        <f t="shared" si="12"/>
        <v>0</v>
      </c>
    </row>
    <row r="96" spans="1:11" ht="30" customHeight="1">
      <c r="A96" s="195" t="s">
        <v>743</v>
      </c>
      <c r="B96" s="57" t="s">
        <v>1713</v>
      </c>
      <c r="C96" s="57">
        <f>IF(B96='Scoring Keys'!$B$4,'Scoring Keys'!$D$4,IF(B96='Scoring Keys'!$B$5,'Scoring Keys'!$D$5,IF(B96='Scoring Keys'!$B$6,'Scoring Keys'!$D$6,IF(B96='Scoring Keys'!$B$7,'Scoring Keys'!$D$7,0))))</f>
        <v>0.9</v>
      </c>
      <c r="D96" s="127" t="s">
        <v>1766</v>
      </c>
      <c r="E96" s="57">
        <f>IF(D96='Scoring Keys'!$B$12,'Scoring Keys'!$D$12,IF(D96='Scoring Keys'!$B$13,'Scoring Keys'!$D$13,IF(D96='Scoring Keys'!$B$14,'Scoring Keys'!$D$14,IF(D96='Scoring Keys'!$B$15,'Scoring Keys'!$D$15,IF(D96='Scoring Keys'!$B$16,'Scoring Keys'!$D$16,0)))))</f>
        <v>0</v>
      </c>
      <c r="F96" s="57">
        <f t="shared" si="10"/>
        <v>0</v>
      </c>
      <c r="G96" s="136"/>
      <c r="H96" s="142" t="b">
        <f>OR(AND(C96='Scoring Keys'!$D$4,E96='Scoring Keys'!$D$14),AND(C96='Scoring Keys'!$D$4,E96='Scoring Keys'!$D$16),AND(C96='Scoring Keys'!$D$4,E96='Scoring Keys'!$D$17))</f>
        <v>0</v>
      </c>
      <c r="I96" s="142" t="b">
        <f>NOT(D96='Scoring Keys'!$B$18)</f>
        <v>0</v>
      </c>
      <c r="J96" s="168">
        <f t="shared" si="11"/>
        <v>1</v>
      </c>
      <c r="K96" s="168">
        <f t="shared" si="12"/>
        <v>0</v>
      </c>
    </row>
    <row r="97" spans="1:11" ht="30" customHeight="1">
      <c r="A97" s="195" t="s">
        <v>744</v>
      </c>
      <c r="B97" s="57" t="s">
        <v>1713</v>
      </c>
      <c r="C97" s="57">
        <f>IF(B97='Scoring Keys'!$B$4,'Scoring Keys'!$D$4,IF(B97='Scoring Keys'!$B$5,'Scoring Keys'!$D$5,IF(B97='Scoring Keys'!$B$6,'Scoring Keys'!$D$6,IF(B97='Scoring Keys'!$B$7,'Scoring Keys'!$D$7,0))))</f>
        <v>0.9</v>
      </c>
      <c r="D97" s="127" t="s">
        <v>1766</v>
      </c>
      <c r="E97" s="57">
        <f>IF(D97='Scoring Keys'!$B$12,'Scoring Keys'!$D$12,IF(D97='Scoring Keys'!$B$13,'Scoring Keys'!$D$13,IF(D97='Scoring Keys'!$B$14,'Scoring Keys'!$D$14,IF(D97='Scoring Keys'!$B$15,'Scoring Keys'!$D$15,IF(D97='Scoring Keys'!$B$16,'Scoring Keys'!$D$16,0)))))</f>
        <v>0</v>
      </c>
      <c r="F97" s="57">
        <f t="shared" si="10"/>
        <v>0</v>
      </c>
      <c r="G97" s="136"/>
      <c r="H97" s="142" t="b">
        <f>OR(AND(C97='Scoring Keys'!$D$4,E97='Scoring Keys'!$D$14),AND(C97='Scoring Keys'!$D$4,E97='Scoring Keys'!$D$16),AND(C97='Scoring Keys'!$D$4,E97='Scoring Keys'!$D$17))</f>
        <v>0</v>
      </c>
      <c r="I97" s="142" t="b">
        <f>NOT(D97='Scoring Keys'!$B$18)</f>
        <v>0</v>
      </c>
      <c r="J97" s="168">
        <f t="shared" si="11"/>
        <v>1</v>
      </c>
      <c r="K97" s="168">
        <f t="shared" si="12"/>
        <v>0</v>
      </c>
    </row>
    <row r="98" spans="1:11" ht="30" customHeight="1">
      <c r="A98" s="195" t="s">
        <v>745</v>
      </c>
      <c r="B98" s="57" t="s">
        <v>1713</v>
      </c>
      <c r="C98" s="57">
        <f>IF(B98='Scoring Keys'!$B$4,'Scoring Keys'!$D$4,IF(B98='Scoring Keys'!$B$5,'Scoring Keys'!$D$5,IF(B98='Scoring Keys'!$B$6,'Scoring Keys'!$D$6,IF(B98='Scoring Keys'!$B$7,'Scoring Keys'!$D$7,0))))</f>
        <v>0.9</v>
      </c>
      <c r="D98" s="127" t="s">
        <v>1766</v>
      </c>
      <c r="E98" s="57">
        <f>IF(D98='Scoring Keys'!$B$12,'Scoring Keys'!$D$12,IF(D98='Scoring Keys'!$B$13,'Scoring Keys'!$D$13,IF(D98='Scoring Keys'!$B$14,'Scoring Keys'!$D$14,IF(D98='Scoring Keys'!$B$15,'Scoring Keys'!$D$15,IF(D98='Scoring Keys'!$B$16,'Scoring Keys'!$D$16,0)))))</f>
        <v>0</v>
      </c>
      <c r="F98" s="57">
        <f t="shared" si="10"/>
        <v>0</v>
      </c>
      <c r="G98" s="136"/>
      <c r="H98" s="142" t="b">
        <f>OR(AND(C98='Scoring Keys'!$D$4,E98='Scoring Keys'!$D$14),AND(C98='Scoring Keys'!$D$4,E98='Scoring Keys'!$D$16),AND(C98='Scoring Keys'!$D$4,E98='Scoring Keys'!$D$17))</f>
        <v>0</v>
      </c>
      <c r="I98" s="142" t="b">
        <f>NOT(D98='Scoring Keys'!$B$18)</f>
        <v>0</v>
      </c>
      <c r="J98" s="168">
        <f t="shared" si="11"/>
        <v>1</v>
      </c>
      <c r="K98" s="168">
        <f t="shared" si="12"/>
        <v>0</v>
      </c>
    </row>
    <row r="99" spans="1:11" ht="30" customHeight="1">
      <c r="A99" s="195" t="s">
        <v>746</v>
      </c>
      <c r="B99" s="57" t="s">
        <v>1713</v>
      </c>
      <c r="C99" s="57">
        <f>IF(B99='Scoring Keys'!$B$4,'Scoring Keys'!$D$4,IF(B99='Scoring Keys'!$B$5,'Scoring Keys'!$D$5,IF(B99='Scoring Keys'!$B$6,'Scoring Keys'!$D$6,IF(B99='Scoring Keys'!$B$7,'Scoring Keys'!$D$7,0))))</f>
        <v>0.9</v>
      </c>
      <c r="D99" s="127" t="s">
        <v>1766</v>
      </c>
      <c r="E99" s="57">
        <f>IF(D99='Scoring Keys'!$B$12,'Scoring Keys'!$D$12,IF(D99='Scoring Keys'!$B$13,'Scoring Keys'!$D$13,IF(D99='Scoring Keys'!$B$14,'Scoring Keys'!$D$14,IF(D99='Scoring Keys'!$B$15,'Scoring Keys'!$D$15,IF(D99='Scoring Keys'!$B$16,'Scoring Keys'!$D$16,0)))))</f>
        <v>0</v>
      </c>
      <c r="F99" s="57">
        <f t="shared" si="10"/>
        <v>0</v>
      </c>
      <c r="G99" s="136"/>
      <c r="H99" s="142" t="b">
        <f>OR(AND(C99='Scoring Keys'!$D$4,E99='Scoring Keys'!$D$14),AND(C99='Scoring Keys'!$D$4,E99='Scoring Keys'!$D$16),AND(C99='Scoring Keys'!$D$4,E99='Scoring Keys'!$D$17))</f>
        <v>0</v>
      </c>
      <c r="I99" s="142" t="b">
        <f>NOT(D99='Scoring Keys'!$B$18)</f>
        <v>0</v>
      </c>
      <c r="J99" s="168">
        <f t="shared" si="11"/>
        <v>1</v>
      </c>
      <c r="K99" s="168">
        <f t="shared" si="12"/>
        <v>0</v>
      </c>
    </row>
    <row r="100" spans="1:11" ht="15">
      <c r="A100" s="197" t="s">
        <v>747</v>
      </c>
      <c r="B100" s="130"/>
      <c r="C100" s="130"/>
      <c r="D100" s="260"/>
      <c r="E100" s="261"/>
      <c r="F100" s="261"/>
      <c r="G100" s="262"/>
    </row>
    <row r="101" spans="1:11" ht="30" customHeight="1">
      <c r="A101" s="195" t="s">
        <v>748</v>
      </c>
      <c r="B101" s="57" t="s">
        <v>1713</v>
      </c>
      <c r="C101" s="57">
        <f>IF(B101='Scoring Keys'!$B$4,'Scoring Keys'!$D$4,IF(B101='Scoring Keys'!$B$5,'Scoring Keys'!$D$5,IF(B101='Scoring Keys'!$B$6,'Scoring Keys'!$D$6,IF(B101='Scoring Keys'!$B$7,'Scoring Keys'!$D$7,0))))</f>
        <v>0.9</v>
      </c>
      <c r="D101" s="127" t="s">
        <v>1766</v>
      </c>
      <c r="E101" s="57">
        <f>IF(D101='Scoring Keys'!$B$12,'Scoring Keys'!$D$12,IF(D101='Scoring Keys'!$B$13,'Scoring Keys'!$D$13,IF(D101='Scoring Keys'!$B$14,'Scoring Keys'!$D$14,IF(D101='Scoring Keys'!$B$15,'Scoring Keys'!$D$15,IF(D101='Scoring Keys'!$B$16,'Scoring Keys'!$D$16,0)))))</f>
        <v>0</v>
      </c>
      <c r="F101" s="57">
        <f t="shared" ref="F101:F107" si="13">C101*E101</f>
        <v>0</v>
      </c>
      <c r="G101" s="136"/>
      <c r="H101" s="142" t="b">
        <f>OR(AND(C101='Scoring Keys'!$D$4,E101='Scoring Keys'!$D$14),AND(C101='Scoring Keys'!$D$4,E101='Scoring Keys'!$D$16),AND(C101='Scoring Keys'!$D$4,E101='Scoring Keys'!$D$17))</f>
        <v>0</v>
      </c>
      <c r="I101" s="142" t="b">
        <f>NOT(D101='Scoring Keys'!$B$18)</f>
        <v>0</v>
      </c>
      <c r="J101" s="168">
        <f t="shared" ref="J101:J107" si="14">IF(I101,0,1)</f>
        <v>1</v>
      </c>
      <c r="K101" s="168">
        <f t="shared" ref="K101:K107" si="15">IF(AND(H101,(I101)),1,0)</f>
        <v>0</v>
      </c>
    </row>
    <row r="102" spans="1:11" ht="30" customHeight="1">
      <c r="A102" s="195" t="s">
        <v>749</v>
      </c>
      <c r="B102" s="57" t="s">
        <v>1713</v>
      </c>
      <c r="C102" s="57">
        <f>IF(B102='Scoring Keys'!$B$4,'Scoring Keys'!$D$4,IF(B102='Scoring Keys'!$B$5,'Scoring Keys'!$D$5,IF(B102='Scoring Keys'!$B$6,'Scoring Keys'!$D$6,IF(B102='Scoring Keys'!$B$7,'Scoring Keys'!$D$7,0))))</f>
        <v>0.9</v>
      </c>
      <c r="D102" s="127" t="s">
        <v>1766</v>
      </c>
      <c r="E102" s="57">
        <f>IF(D102='Scoring Keys'!$B$12,'Scoring Keys'!$D$12,IF(D102='Scoring Keys'!$B$13,'Scoring Keys'!$D$13,IF(D102='Scoring Keys'!$B$14,'Scoring Keys'!$D$14,IF(D102='Scoring Keys'!$B$15,'Scoring Keys'!$D$15,IF(D102='Scoring Keys'!$B$16,'Scoring Keys'!$D$16,0)))))</f>
        <v>0</v>
      </c>
      <c r="F102" s="57">
        <f t="shared" si="13"/>
        <v>0</v>
      </c>
      <c r="G102" s="136"/>
      <c r="H102" s="142" t="b">
        <f>OR(AND(C102='Scoring Keys'!$D$4,E102='Scoring Keys'!$D$14),AND(C102='Scoring Keys'!$D$4,E102='Scoring Keys'!$D$16),AND(C102='Scoring Keys'!$D$4,E102='Scoring Keys'!$D$17))</f>
        <v>0</v>
      </c>
      <c r="I102" s="142" t="b">
        <f>NOT(D102='Scoring Keys'!$B$18)</f>
        <v>0</v>
      </c>
      <c r="J102" s="168">
        <f t="shared" si="14"/>
        <v>1</v>
      </c>
      <c r="K102" s="168">
        <f t="shared" si="15"/>
        <v>0</v>
      </c>
    </row>
    <row r="103" spans="1:11" ht="30" customHeight="1">
      <c r="A103" s="195" t="s">
        <v>750</v>
      </c>
      <c r="B103" s="57" t="s">
        <v>1713</v>
      </c>
      <c r="C103" s="57">
        <f>IF(B103='Scoring Keys'!$B$4,'Scoring Keys'!$D$4,IF(B103='Scoring Keys'!$B$5,'Scoring Keys'!$D$5,IF(B103='Scoring Keys'!$B$6,'Scoring Keys'!$D$6,IF(B103='Scoring Keys'!$B$7,'Scoring Keys'!$D$7,0))))</f>
        <v>0.9</v>
      </c>
      <c r="D103" s="127" t="s">
        <v>1766</v>
      </c>
      <c r="E103" s="57">
        <f>IF(D103='Scoring Keys'!$B$12,'Scoring Keys'!$D$12,IF(D103='Scoring Keys'!$B$13,'Scoring Keys'!$D$13,IF(D103='Scoring Keys'!$B$14,'Scoring Keys'!$D$14,IF(D103='Scoring Keys'!$B$15,'Scoring Keys'!$D$15,IF(D103='Scoring Keys'!$B$16,'Scoring Keys'!$D$16,0)))))</f>
        <v>0</v>
      </c>
      <c r="F103" s="57">
        <f t="shared" si="13"/>
        <v>0</v>
      </c>
      <c r="G103" s="136"/>
      <c r="H103" s="142" t="b">
        <f>OR(AND(C103='Scoring Keys'!$D$4,E103='Scoring Keys'!$D$14),AND(C103='Scoring Keys'!$D$4,E103='Scoring Keys'!$D$16),AND(C103='Scoring Keys'!$D$4,E103='Scoring Keys'!$D$17))</f>
        <v>0</v>
      </c>
      <c r="I103" s="142" t="b">
        <f>NOT(D103='Scoring Keys'!$B$18)</f>
        <v>0</v>
      </c>
      <c r="J103" s="168">
        <f t="shared" si="14"/>
        <v>1</v>
      </c>
      <c r="K103" s="168">
        <f t="shared" si="15"/>
        <v>0</v>
      </c>
    </row>
    <row r="104" spans="1:11" ht="30" customHeight="1">
      <c r="A104" s="195" t="s">
        <v>751</v>
      </c>
      <c r="B104" s="57" t="s">
        <v>1713</v>
      </c>
      <c r="C104" s="57">
        <f>IF(B104='Scoring Keys'!$B$4,'Scoring Keys'!$D$4,IF(B104='Scoring Keys'!$B$5,'Scoring Keys'!$D$5,IF(B104='Scoring Keys'!$B$6,'Scoring Keys'!$D$6,IF(B104='Scoring Keys'!$B$7,'Scoring Keys'!$D$7,0))))</f>
        <v>0.9</v>
      </c>
      <c r="D104" s="127" t="s">
        <v>1766</v>
      </c>
      <c r="E104" s="57">
        <f>IF(D104='Scoring Keys'!$B$12,'Scoring Keys'!$D$12,IF(D104='Scoring Keys'!$B$13,'Scoring Keys'!$D$13,IF(D104='Scoring Keys'!$B$14,'Scoring Keys'!$D$14,IF(D104='Scoring Keys'!$B$15,'Scoring Keys'!$D$15,IF(D104='Scoring Keys'!$B$16,'Scoring Keys'!$D$16,0)))))</f>
        <v>0</v>
      </c>
      <c r="F104" s="57">
        <f t="shared" si="13"/>
        <v>0</v>
      </c>
      <c r="G104" s="136"/>
      <c r="H104" s="142" t="b">
        <f>OR(AND(C104='Scoring Keys'!$D$4,E104='Scoring Keys'!$D$14),AND(C104='Scoring Keys'!$D$4,E104='Scoring Keys'!$D$16),AND(C104='Scoring Keys'!$D$4,E104='Scoring Keys'!$D$17))</f>
        <v>0</v>
      </c>
      <c r="I104" s="142" t="b">
        <f>NOT(D104='Scoring Keys'!$B$18)</f>
        <v>0</v>
      </c>
      <c r="J104" s="168">
        <f t="shared" si="14"/>
        <v>1</v>
      </c>
      <c r="K104" s="168">
        <f t="shared" si="15"/>
        <v>0</v>
      </c>
    </row>
    <row r="105" spans="1:11" ht="30" customHeight="1">
      <c r="A105" s="195" t="s">
        <v>752</v>
      </c>
      <c r="B105" s="57" t="s">
        <v>1713</v>
      </c>
      <c r="C105" s="57">
        <f>IF(B105='Scoring Keys'!$B$4,'Scoring Keys'!$D$4,IF(B105='Scoring Keys'!$B$5,'Scoring Keys'!$D$5,IF(B105='Scoring Keys'!$B$6,'Scoring Keys'!$D$6,IF(B105='Scoring Keys'!$B$7,'Scoring Keys'!$D$7,0))))</f>
        <v>0.9</v>
      </c>
      <c r="D105" s="127" t="s">
        <v>1766</v>
      </c>
      <c r="E105" s="57">
        <f>IF(D105='Scoring Keys'!$B$12,'Scoring Keys'!$D$12,IF(D105='Scoring Keys'!$B$13,'Scoring Keys'!$D$13,IF(D105='Scoring Keys'!$B$14,'Scoring Keys'!$D$14,IF(D105='Scoring Keys'!$B$15,'Scoring Keys'!$D$15,IF(D105='Scoring Keys'!$B$16,'Scoring Keys'!$D$16,0)))))</f>
        <v>0</v>
      </c>
      <c r="F105" s="57">
        <f t="shared" si="13"/>
        <v>0</v>
      </c>
      <c r="G105" s="136"/>
      <c r="H105" s="142" t="b">
        <f>OR(AND(C105='Scoring Keys'!$D$4,E105='Scoring Keys'!$D$14),AND(C105='Scoring Keys'!$D$4,E105='Scoring Keys'!$D$16),AND(C105='Scoring Keys'!$D$4,E105='Scoring Keys'!$D$17))</f>
        <v>0</v>
      </c>
      <c r="I105" s="142" t="b">
        <f>NOT(D105='Scoring Keys'!$B$18)</f>
        <v>0</v>
      </c>
      <c r="J105" s="168">
        <f t="shared" si="14"/>
        <v>1</v>
      </c>
      <c r="K105" s="168">
        <f t="shared" si="15"/>
        <v>0</v>
      </c>
    </row>
    <row r="106" spans="1:11" ht="30" customHeight="1">
      <c r="A106" s="195" t="s">
        <v>753</v>
      </c>
      <c r="B106" s="57" t="s">
        <v>1713</v>
      </c>
      <c r="C106" s="57">
        <f>IF(B106='Scoring Keys'!$B$4,'Scoring Keys'!$D$4,IF(B106='Scoring Keys'!$B$5,'Scoring Keys'!$D$5,IF(B106='Scoring Keys'!$B$6,'Scoring Keys'!$D$6,IF(B106='Scoring Keys'!$B$7,'Scoring Keys'!$D$7,0))))</f>
        <v>0.9</v>
      </c>
      <c r="D106" s="127" t="s">
        <v>1766</v>
      </c>
      <c r="E106" s="57">
        <f>IF(D106='Scoring Keys'!$B$12,'Scoring Keys'!$D$12,IF(D106='Scoring Keys'!$B$13,'Scoring Keys'!$D$13,IF(D106='Scoring Keys'!$B$14,'Scoring Keys'!$D$14,IF(D106='Scoring Keys'!$B$15,'Scoring Keys'!$D$15,IF(D106='Scoring Keys'!$B$16,'Scoring Keys'!$D$16,0)))))</f>
        <v>0</v>
      </c>
      <c r="F106" s="57">
        <f t="shared" si="13"/>
        <v>0</v>
      </c>
      <c r="G106" s="136"/>
      <c r="H106" s="142" t="b">
        <f>OR(AND(C106='Scoring Keys'!$D$4,E106='Scoring Keys'!$D$14),AND(C106='Scoring Keys'!$D$4,E106='Scoring Keys'!$D$16),AND(C106='Scoring Keys'!$D$4,E106='Scoring Keys'!$D$17))</f>
        <v>0</v>
      </c>
      <c r="I106" s="142" t="b">
        <f>NOT(D106='Scoring Keys'!$B$18)</f>
        <v>0</v>
      </c>
      <c r="J106" s="168">
        <f t="shared" si="14"/>
        <v>1</v>
      </c>
      <c r="K106" s="168">
        <f t="shared" si="15"/>
        <v>0</v>
      </c>
    </row>
    <row r="107" spans="1:11" ht="63.75">
      <c r="A107" s="195" t="s">
        <v>754</v>
      </c>
      <c r="B107" s="57" t="s">
        <v>1713</v>
      </c>
      <c r="C107" s="57">
        <f>IF(B107='Scoring Keys'!$B$4,'Scoring Keys'!$D$4,IF(B107='Scoring Keys'!$B$5,'Scoring Keys'!$D$5,IF(B107='Scoring Keys'!$B$6,'Scoring Keys'!$D$6,IF(B107='Scoring Keys'!$B$7,'Scoring Keys'!$D$7,0))))</f>
        <v>0.9</v>
      </c>
      <c r="D107" s="127" t="s">
        <v>1766</v>
      </c>
      <c r="E107" s="57">
        <f>IF(D107='Scoring Keys'!$B$12,'Scoring Keys'!$D$12,IF(D107='Scoring Keys'!$B$13,'Scoring Keys'!$D$13,IF(D107='Scoring Keys'!$B$14,'Scoring Keys'!$D$14,IF(D107='Scoring Keys'!$B$15,'Scoring Keys'!$D$15,IF(D107='Scoring Keys'!$B$16,'Scoring Keys'!$D$16,0)))))</f>
        <v>0</v>
      </c>
      <c r="F107" s="57">
        <f t="shared" si="13"/>
        <v>0</v>
      </c>
      <c r="G107" s="136"/>
      <c r="H107" s="142" t="b">
        <f>OR(AND(C107='Scoring Keys'!$D$4,E107='Scoring Keys'!$D$14),AND(C107='Scoring Keys'!$D$4,E107='Scoring Keys'!$D$16),AND(C107='Scoring Keys'!$D$4,E107='Scoring Keys'!$D$17))</f>
        <v>0</v>
      </c>
      <c r="I107" s="142" t="b">
        <f>NOT(D107='Scoring Keys'!$B$18)</f>
        <v>0</v>
      </c>
      <c r="J107" s="168">
        <f t="shared" si="14"/>
        <v>1</v>
      </c>
      <c r="K107" s="168">
        <f t="shared" si="15"/>
        <v>0</v>
      </c>
    </row>
    <row r="108" spans="1:11" ht="15.75" customHeight="1">
      <c r="A108" s="197" t="s">
        <v>755</v>
      </c>
      <c r="B108" s="130"/>
      <c r="C108" s="130"/>
      <c r="D108" s="260"/>
      <c r="E108" s="261"/>
      <c r="F108" s="261"/>
      <c r="G108" s="262"/>
    </row>
    <row r="109" spans="1:11" ht="51">
      <c r="A109" s="195" t="s">
        <v>756</v>
      </c>
      <c r="B109" s="57" t="s">
        <v>1713</v>
      </c>
      <c r="C109" s="57">
        <f>IF(B109='Scoring Keys'!$B$4,'Scoring Keys'!$D$4,IF(B109='Scoring Keys'!$B$5,'Scoring Keys'!$D$5,IF(B109='Scoring Keys'!$B$6,'Scoring Keys'!$D$6,IF(B109='Scoring Keys'!$B$7,'Scoring Keys'!$D$7,0))))</f>
        <v>0.9</v>
      </c>
      <c r="D109" s="127" t="s">
        <v>1766</v>
      </c>
      <c r="E109" s="57">
        <f>IF(D109='Scoring Keys'!$B$12,'Scoring Keys'!$D$12,IF(D109='Scoring Keys'!$B$13,'Scoring Keys'!$D$13,IF(D109='Scoring Keys'!$B$14,'Scoring Keys'!$D$14,IF(D109='Scoring Keys'!$B$15,'Scoring Keys'!$D$15,IF(D109='Scoring Keys'!$B$16,'Scoring Keys'!$D$16,0)))))</f>
        <v>0</v>
      </c>
      <c r="F109" s="57">
        <f t="shared" ref="F109" si="16">C109*E109</f>
        <v>0</v>
      </c>
      <c r="G109" s="136"/>
      <c r="H109" s="142" t="b">
        <f>OR(AND(C109='Scoring Keys'!$D$4,E109='Scoring Keys'!$D$14),AND(C109='Scoring Keys'!$D$4,E109='Scoring Keys'!$D$16),AND(C109='Scoring Keys'!$D$4,E109='Scoring Keys'!$D$17))</f>
        <v>0</v>
      </c>
      <c r="I109" s="142" t="b">
        <f>NOT(D109='Scoring Keys'!$B$18)</f>
        <v>0</v>
      </c>
      <c r="J109" s="168">
        <f>IF(I109,0,1)</f>
        <v>1</v>
      </c>
      <c r="K109" s="168">
        <f>IF(AND(H109,(I109)),1,0)</f>
        <v>0</v>
      </c>
    </row>
    <row r="110" spans="1:11" ht="30" customHeight="1">
      <c r="A110" s="197" t="s">
        <v>757</v>
      </c>
      <c r="B110" s="130"/>
      <c r="C110" s="130"/>
      <c r="D110" s="260"/>
      <c r="E110" s="261"/>
      <c r="F110" s="261"/>
      <c r="G110" s="262"/>
    </row>
    <row r="111" spans="1:11" ht="30" customHeight="1">
      <c r="A111" s="195" t="s">
        <v>758</v>
      </c>
      <c r="B111" s="57" t="s">
        <v>1713</v>
      </c>
      <c r="C111" s="57">
        <f>IF(B111='Scoring Keys'!$B$4,'Scoring Keys'!$D$4,IF(B111='Scoring Keys'!$B$5,'Scoring Keys'!$D$5,IF(B111='Scoring Keys'!$B$6,'Scoring Keys'!$D$6,IF(B111='Scoring Keys'!$B$7,'Scoring Keys'!$D$7,0))))</f>
        <v>0.9</v>
      </c>
      <c r="D111" s="127" t="s">
        <v>1766</v>
      </c>
      <c r="E111" s="57">
        <f>IF(D111='Scoring Keys'!$B$12,'Scoring Keys'!$D$12,IF(D111='Scoring Keys'!$B$13,'Scoring Keys'!$D$13,IF(D111='Scoring Keys'!$B$14,'Scoring Keys'!$D$14,IF(D111='Scoring Keys'!$B$15,'Scoring Keys'!$D$15,IF(D111='Scoring Keys'!$B$16,'Scoring Keys'!$D$16,0)))))</f>
        <v>0</v>
      </c>
      <c r="F111" s="57">
        <f t="shared" ref="F111" si="17">C111*E111</f>
        <v>0</v>
      </c>
      <c r="G111" s="136"/>
      <c r="H111" s="142" t="b">
        <f>OR(AND(C111='Scoring Keys'!$D$4,E111='Scoring Keys'!$D$14),AND(C111='Scoring Keys'!$D$4,E111='Scoring Keys'!$D$16),AND(C111='Scoring Keys'!$D$4,E111='Scoring Keys'!$D$17))</f>
        <v>0</v>
      </c>
      <c r="I111" s="142" t="b">
        <f>NOT(D111='Scoring Keys'!$B$18)</f>
        <v>0</v>
      </c>
      <c r="J111" s="168">
        <f>IF(I111,0,1)</f>
        <v>1</v>
      </c>
      <c r="K111" s="168">
        <f>IF(AND(H111,(I111)),1,0)</f>
        <v>0</v>
      </c>
    </row>
    <row r="112" spans="1:11" ht="30" customHeight="1">
      <c r="A112" s="197" t="s">
        <v>759</v>
      </c>
      <c r="B112" s="130"/>
      <c r="C112" s="130"/>
      <c r="D112" s="260"/>
      <c r="E112" s="261"/>
      <c r="F112" s="261"/>
      <c r="G112" s="262"/>
    </row>
    <row r="113" spans="1:11" ht="42" customHeight="1">
      <c r="A113" s="195" t="s">
        <v>760</v>
      </c>
      <c r="B113" s="57" t="s">
        <v>1713</v>
      </c>
      <c r="C113" s="57">
        <f>IF(B113='Scoring Keys'!$B$4,'Scoring Keys'!$D$4,IF(B113='Scoring Keys'!$B$5,'Scoring Keys'!$D$5,IF(B113='Scoring Keys'!$B$6,'Scoring Keys'!$D$6,IF(B113='Scoring Keys'!$B$7,'Scoring Keys'!$D$7,0))))</f>
        <v>0.9</v>
      </c>
      <c r="D113" s="127" t="s">
        <v>1766</v>
      </c>
      <c r="E113" s="57">
        <f>IF(D113='Scoring Keys'!$B$12,'Scoring Keys'!$D$12,IF(D113='Scoring Keys'!$B$13,'Scoring Keys'!$D$13,IF(D113='Scoring Keys'!$B$14,'Scoring Keys'!$D$14,IF(D113='Scoring Keys'!$B$15,'Scoring Keys'!$D$15,IF(D113='Scoring Keys'!$B$16,'Scoring Keys'!$D$16,0)))))</f>
        <v>0</v>
      </c>
      <c r="F113" s="57">
        <f t="shared" ref="F113:F117" si="18">C113*E113</f>
        <v>0</v>
      </c>
      <c r="G113" s="136"/>
      <c r="H113" s="142" t="b">
        <f>OR(AND(C113='Scoring Keys'!$D$4,E113='Scoring Keys'!$D$14),AND(C113='Scoring Keys'!$D$4,E113='Scoring Keys'!$D$16),AND(C113='Scoring Keys'!$D$4,E113='Scoring Keys'!$D$17))</f>
        <v>0</v>
      </c>
      <c r="I113" s="142" t="b">
        <f>NOT(D113='Scoring Keys'!$B$18)</f>
        <v>0</v>
      </c>
      <c r="J113" s="168">
        <f t="shared" ref="J113:J117" si="19">IF(I113,0,1)</f>
        <v>1</v>
      </c>
      <c r="K113" s="168">
        <f t="shared" ref="K113:K117" si="20">IF(AND(H113,(I113)),1,0)</f>
        <v>0</v>
      </c>
    </row>
    <row r="114" spans="1:11" ht="30" customHeight="1">
      <c r="A114" s="196" t="s">
        <v>761</v>
      </c>
      <c r="B114" s="57" t="s">
        <v>1713</v>
      </c>
      <c r="C114" s="57">
        <f>IF(B114='Scoring Keys'!$B$4,'Scoring Keys'!$D$4,IF(B114='Scoring Keys'!$B$5,'Scoring Keys'!$D$5,IF(B114='Scoring Keys'!$B$6,'Scoring Keys'!$D$6,IF(B114='Scoring Keys'!$B$7,'Scoring Keys'!$D$7,0))))</f>
        <v>0.9</v>
      </c>
      <c r="D114" s="127" t="s">
        <v>1766</v>
      </c>
      <c r="E114" s="57">
        <f>IF(D114='Scoring Keys'!$B$12,'Scoring Keys'!$D$12,IF(D114='Scoring Keys'!$B$13,'Scoring Keys'!$D$13,IF(D114='Scoring Keys'!$B$14,'Scoring Keys'!$D$14,IF(D114='Scoring Keys'!$B$15,'Scoring Keys'!$D$15,IF(D114='Scoring Keys'!$B$16,'Scoring Keys'!$D$16,0)))))</f>
        <v>0</v>
      </c>
      <c r="F114" s="57">
        <f t="shared" si="18"/>
        <v>0</v>
      </c>
      <c r="G114" s="136"/>
      <c r="H114" s="142" t="b">
        <f>OR(AND(C114='Scoring Keys'!$D$4,E114='Scoring Keys'!$D$14),AND(C114='Scoring Keys'!$D$4,E114='Scoring Keys'!$D$16),AND(C114='Scoring Keys'!$D$4,E114='Scoring Keys'!$D$17))</f>
        <v>0</v>
      </c>
      <c r="I114" s="142" t="b">
        <f>NOT(D114='Scoring Keys'!$B$18)</f>
        <v>0</v>
      </c>
      <c r="J114" s="168">
        <f t="shared" si="19"/>
        <v>1</v>
      </c>
      <c r="K114" s="168">
        <f t="shared" si="20"/>
        <v>0</v>
      </c>
    </row>
    <row r="115" spans="1:11" ht="30" customHeight="1">
      <c r="A115" s="196" t="s">
        <v>762</v>
      </c>
      <c r="B115" s="57" t="s">
        <v>1713</v>
      </c>
      <c r="C115" s="57">
        <f>IF(B115='Scoring Keys'!$B$4,'Scoring Keys'!$D$4,IF(B115='Scoring Keys'!$B$5,'Scoring Keys'!$D$5,IF(B115='Scoring Keys'!$B$6,'Scoring Keys'!$D$6,IF(B115='Scoring Keys'!$B$7,'Scoring Keys'!$D$7,0))))</f>
        <v>0.9</v>
      </c>
      <c r="D115" s="127" t="s">
        <v>1766</v>
      </c>
      <c r="E115" s="57">
        <f>IF(D115='Scoring Keys'!$B$12,'Scoring Keys'!$D$12,IF(D115='Scoring Keys'!$B$13,'Scoring Keys'!$D$13,IF(D115='Scoring Keys'!$B$14,'Scoring Keys'!$D$14,IF(D115='Scoring Keys'!$B$15,'Scoring Keys'!$D$15,IF(D115='Scoring Keys'!$B$16,'Scoring Keys'!$D$16,0)))))</f>
        <v>0</v>
      </c>
      <c r="F115" s="57">
        <f t="shared" si="18"/>
        <v>0</v>
      </c>
      <c r="G115" s="136"/>
      <c r="H115" s="142" t="b">
        <f>OR(AND(C115='Scoring Keys'!$D$4,E115='Scoring Keys'!$D$14),AND(C115='Scoring Keys'!$D$4,E115='Scoring Keys'!$D$16),AND(C115='Scoring Keys'!$D$4,E115='Scoring Keys'!$D$17))</f>
        <v>0</v>
      </c>
      <c r="I115" s="142" t="b">
        <f>NOT(D115='Scoring Keys'!$B$18)</f>
        <v>0</v>
      </c>
      <c r="J115" s="168">
        <f t="shared" si="19"/>
        <v>1</v>
      </c>
      <c r="K115" s="168">
        <f t="shared" si="20"/>
        <v>0</v>
      </c>
    </row>
    <row r="116" spans="1:11" ht="30" customHeight="1">
      <c r="A116" s="170" t="s">
        <v>763</v>
      </c>
      <c r="B116" s="57" t="s">
        <v>1713</v>
      </c>
      <c r="C116" s="57">
        <f>IF(B116='Scoring Keys'!$B$4,'Scoring Keys'!$D$4,IF(B116='Scoring Keys'!$B$5,'Scoring Keys'!$D$5,IF(B116='Scoring Keys'!$B$6,'Scoring Keys'!$D$6,IF(B116='Scoring Keys'!$B$7,'Scoring Keys'!$D$7,0))))</f>
        <v>0.9</v>
      </c>
      <c r="D116" s="127" t="s">
        <v>1766</v>
      </c>
      <c r="E116" s="57">
        <f>IF(D116='Scoring Keys'!$B$12,'Scoring Keys'!$D$12,IF(D116='Scoring Keys'!$B$13,'Scoring Keys'!$D$13,IF(D116='Scoring Keys'!$B$14,'Scoring Keys'!$D$14,IF(D116='Scoring Keys'!$B$15,'Scoring Keys'!$D$15,IF(D116='Scoring Keys'!$B$16,'Scoring Keys'!$D$16,0)))))</f>
        <v>0</v>
      </c>
      <c r="F116" s="57">
        <f t="shared" si="18"/>
        <v>0</v>
      </c>
      <c r="G116" s="136"/>
      <c r="H116" s="142" t="b">
        <f>OR(AND(C116='Scoring Keys'!$D$4,E116='Scoring Keys'!$D$14),AND(C116='Scoring Keys'!$D$4,E116='Scoring Keys'!$D$16),AND(C116='Scoring Keys'!$D$4,E116='Scoring Keys'!$D$17))</f>
        <v>0</v>
      </c>
      <c r="I116" s="142" t="b">
        <f>NOT(D116='Scoring Keys'!$B$18)</f>
        <v>0</v>
      </c>
      <c r="J116" s="168">
        <f t="shared" si="19"/>
        <v>1</v>
      </c>
      <c r="K116" s="168">
        <f t="shared" si="20"/>
        <v>0</v>
      </c>
    </row>
    <row r="117" spans="1:11" ht="30" customHeight="1">
      <c r="A117" s="170" t="s">
        <v>764</v>
      </c>
      <c r="B117" s="57" t="s">
        <v>1713</v>
      </c>
      <c r="C117" s="57">
        <f>IF(B117='Scoring Keys'!$B$4,'Scoring Keys'!$D$4,IF(B117='Scoring Keys'!$B$5,'Scoring Keys'!$D$5,IF(B117='Scoring Keys'!$B$6,'Scoring Keys'!$D$6,IF(B117='Scoring Keys'!$B$7,'Scoring Keys'!$D$7,0))))</f>
        <v>0.9</v>
      </c>
      <c r="D117" s="127" t="s">
        <v>1766</v>
      </c>
      <c r="E117" s="57">
        <f>IF(D117='Scoring Keys'!$B$12,'Scoring Keys'!$D$12,IF(D117='Scoring Keys'!$B$13,'Scoring Keys'!$D$13,IF(D117='Scoring Keys'!$B$14,'Scoring Keys'!$D$14,IF(D117='Scoring Keys'!$B$15,'Scoring Keys'!$D$15,IF(D117='Scoring Keys'!$B$16,'Scoring Keys'!$D$16,0)))))</f>
        <v>0</v>
      </c>
      <c r="F117" s="57">
        <f t="shared" si="18"/>
        <v>0</v>
      </c>
      <c r="G117" s="136"/>
      <c r="H117" s="142" t="b">
        <f>OR(AND(C117='Scoring Keys'!$D$4,E117='Scoring Keys'!$D$14),AND(C117='Scoring Keys'!$D$4,E117='Scoring Keys'!$D$16),AND(C117='Scoring Keys'!$D$4,E117='Scoring Keys'!$D$17))</f>
        <v>0</v>
      </c>
      <c r="I117" s="142" t="b">
        <f>NOT(D117='Scoring Keys'!$B$18)</f>
        <v>0</v>
      </c>
      <c r="J117" s="168">
        <f t="shared" si="19"/>
        <v>1</v>
      </c>
      <c r="K117" s="168">
        <f t="shared" si="20"/>
        <v>0</v>
      </c>
    </row>
    <row r="118" spans="1:11">
      <c r="A118" s="273" t="s">
        <v>1844</v>
      </c>
      <c r="B118" s="274" t="s">
        <v>600</v>
      </c>
      <c r="C118" s="172"/>
      <c r="D118" s="260"/>
      <c r="E118" s="261"/>
      <c r="F118" s="261"/>
      <c r="G118" s="262"/>
    </row>
    <row r="119" spans="1:11" ht="89.25">
      <c r="A119" s="170" t="s">
        <v>765</v>
      </c>
      <c r="B119" s="57" t="s">
        <v>1713</v>
      </c>
      <c r="C119" s="57">
        <f>IF(B119='Scoring Keys'!$B$4,'Scoring Keys'!$D$4,IF(B119='Scoring Keys'!$B$5,'Scoring Keys'!$D$5,IF(B119='Scoring Keys'!$B$6,'Scoring Keys'!$D$6,IF(B119='Scoring Keys'!$B$7,'Scoring Keys'!$D$7,0))))</f>
        <v>0.9</v>
      </c>
      <c r="D119" s="127" t="s">
        <v>1766</v>
      </c>
      <c r="E119" s="57">
        <f>IF(D119='Scoring Keys'!$B$12,'Scoring Keys'!$D$12,IF(D119='Scoring Keys'!$B$13,'Scoring Keys'!$D$13,IF(D119='Scoring Keys'!$B$14,'Scoring Keys'!$D$14,IF(D119='Scoring Keys'!$B$15,'Scoring Keys'!$D$15,IF(D119='Scoring Keys'!$B$16,'Scoring Keys'!$D$16,0)))))</f>
        <v>0</v>
      </c>
      <c r="F119" s="57">
        <f t="shared" ref="F119" si="21">C119*E119</f>
        <v>0</v>
      </c>
      <c r="G119" s="136"/>
      <c r="H119" s="142" t="b">
        <f>OR(AND(C119='Scoring Keys'!$D$4,E119='Scoring Keys'!$D$14),AND(C119='Scoring Keys'!$D$4,E119='Scoring Keys'!$D$16),AND(C119='Scoring Keys'!$D$4,E119='Scoring Keys'!$D$17))</f>
        <v>0</v>
      </c>
      <c r="I119" s="142" t="b">
        <f>NOT(D119='Scoring Keys'!$B$18)</f>
        <v>0</v>
      </c>
      <c r="J119" s="168">
        <f>IF(I119,0,1)</f>
        <v>1</v>
      </c>
      <c r="K119" s="168">
        <f>IF(AND(H119,(I119)),1,0)</f>
        <v>0</v>
      </c>
    </row>
    <row r="120" spans="1:11">
      <c r="A120" s="273" t="s">
        <v>1845</v>
      </c>
      <c r="B120" s="274" t="s">
        <v>600</v>
      </c>
      <c r="C120" s="172"/>
      <c r="D120" s="260"/>
      <c r="E120" s="261"/>
      <c r="F120" s="261"/>
      <c r="G120" s="262"/>
    </row>
    <row r="121" spans="1:11" ht="51">
      <c r="A121" s="169" t="s">
        <v>1546</v>
      </c>
      <c r="B121" s="57" t="s">
        <v>600</v>
      </c>
      <c r="C121" s="57">
        <f>IF(B121='Scoring Keys'!$B$4,'Scoring Keys'!$D$4,IF(B121='Scoring Keys'!$B$5,'Scoring Keys'!$D$5,IF(B121='Scoring Keys'!$B$6,'Scoring Keys'!$D$6,IF(B121='Scoring Keys'!$B$7,'Scoring Keys'!$D$7,0))))</f>
        <v>1</v>
      </c>
      <c r="D121" s="127" t="s">
        <v>1766</v>
      </c>
      <c r="E121" s="57">
        <f>IF(D121='Scoring Keys'!$B$12,'Scoring Keys'!$D$12,IF(D121='Scoring Keys'!$B$13,'Scoring Keys'!$D$13,IF(D121='Scoring Keys'!$B$14,'Scoring Keys'!$D$14,IF(D121='Scoring Keys'!$B$15,'Scoring Keys'!$D$15,IF(D121='Scoring Keys'!$B$16,'Scoring Keys'!$D$16,0)))))</f>
        <v>0</v>
      </c>
      <c r="F121" s="57">
        <f t="shared" ref="F121:F134" si="22">C121*E121</f>
        <v>0</v>
      </c>
      <c r="G121" s="136"/>
      <c r="H121" s="142" t="b">
        <f>OR(AND(C121='Scoring Keys'!$D$4,E121='Scoring Keys'!$D$14),AND(C121='Scoring Keys'!$D$4,E121='Scoring Keys'!$D$16),AND(C121='Scoring Keys'!$D$4,E121='Scoring Keys'!$D$17))</f>
        <v>1</v>
      </c>
      <c r="I121" s="142" t="b">
        <f>NOT(D121='Scoring Keys'!$B$18)</f>
        <v>0</v>
      </c>
      <c r="J121" s="168">
        <f t="shared" ref="J121:J134" si="23">IF(I121,0,1)</f>
        <v>1</v>
      </c>
      <c r="K121" s="168">
        <f t="shared" ref="K121:K134" si="24">IF(AND(H121,(I121)),1,0)</f>
        <v>0</v>
      </c>
    </row>
    <row r="122" spans="1:11" ht="30" customHeight="1">
      <c r="A122" s="193" t="s">
        <v>766</v>
      </c>
      <c r="B122" s="57" t="s">
        <v>600</v>
      </c>
      <c r="C122" s="57">
        <f>IF(B122='Scoring Keys'!$B$4,'Scoring Keys'!$D$4,IF(B122='Scoring Keys'!$B$5,'Scoring Keys'!$D$5,IF(B122='Scoring Keys'!$B$6,'Scoring Keys'!$D$6,IF(B122='Scoring Keys'!$B$7,'Scoring Keys'!$D$7,0))))</f>
        <v>1</v>
      </c>
      <c r="D122" s="127" t="s">
        <v>1766</v>
      </c>
      <c r="E122" s="57">
        <f>IF(D122='Scoring Keys'!$B$12,'Scoring Keys'!$D$12,IF(D122='Scoring Keys'!$B$13,'Scoring Keys'!$D$13,IF(D122='Scoring Keys'!$B$14,'Scoring Keys'!$D$14,IF(D122='Scoring Keys'!$B$15,'Scoring Keys'!$D$15,IF(D122='Scoring Keys'!$B$16,'Scoring Keys'!$D$16,0)))))</f>
        <v>0</v>
      </c>
      <c r="F122" s="57">
        <f t="shared" si="22"/>
        <v>0</v>
      </c>
      <c r="G122" s="136"/>
      <c r="H122" s="142" t="b">
        <f>OR(AND(C122='Scoring Keys'!$D$4,E122='Scoring Keys'!$D$14),AND(C122='Scoring Keys'!$D$4,E122='Scoring Keys'!$D$16),AND(C122='Scoring Keys'!$D$4,E122='Scoring Keys'!$D$17))</f>
        <v>1</v>
      </c>
      <c r="I122" s="142" t="b">
        <f>NOT(D122='Scoring Keys'!$B$18)</f>
        <v>0</v>
      </c>
      <c r="J122" s="168">
        <f t="shared" si="23"/>
        <v>1</v>
      </c>
      <c r="K122" s="168">
        <f t="shared" si="24"/>
        <v>0</v>
      </c>
    </row>
    <row r="123" spans="1:11" ht="30" customHeight="1">
      <c r="A123" s="193" t="s">
        <v>767</v>
      </c>
      <c r="B123" s="57" t="s">
        <v>600</v>
      </c>
      <c r="C123" s="57">
        <f>IF(B123='Scoring Keys'!$B$4,'Scoring Keys'!$D$4,IF(B123='Scoring Keys'!$B$5,'Scoring Keys'!$D$5,IF(B123='Scoring Keys'!$B$6,'Scoring Keys'!$D$6,IF(B123='Scoring Keys'!$B$7,'Scoring Keys'!$D$7,0))))</f>
        <v>1</v>
      </c>
      <c r="D123" s="127" t="s">
        <v>1766</v>
      </c>
      <c r="E123" s="57">
        <f>IF(D123='Scoring Keys'!$B$12,'Scoring Keys'!$D$12,IF(D123='Scoring Keys'!$B$13,'Scoring Keys'!$D$13,IF(D123='Scoring Keys'!$B$14,'Scoring Keys'!$D$14,IF(D123='Scoring Keys'!$B$15,'Scoring Keys'!$D$15,IF(D123='Scoring Keys'!$B$16,'Scoring Keys'!$D$16,0)))))</f>
        <v>0</v>
      </c>
      <c r="F123" s="57">
        <f t="shared" si="22"/>
        <v>0</v>
      </c>
      <c r="G123" s="136"/>
      <c r="H123" s="142" t="b">
        <f>OR(AND(C123='Scoring Keys'!$D$4,E123='Scoring Keys'!$D$14),AND(C123='Scoring Keys'!$D$4,E123='Scoring Keys'!$D$16),AND(C123='Scoring Keys'!$D$4,E123='Scoring Keys'!$D$17))</f>
        <v>1</v>
      </c>
      <c r="I123" s="142" t="b">
        <f>NOT(D123='Scoring Keys'!$B$18)</f>
        <v>0</v>
      </c>
      <c r="J123" s="168">
        <f t="shared" si="23"/>
        <v>1</v>
      </c>
      <c r="K123" s="168">
        <f t="shared" si="24"/>
        <v>0</v>
      </c>
    </row>
    <row r="124" spans="1:11" ht="30" customHeight="1">
      <c r="A124" s="194" t="s">
        <v>768</v>
      </c>
      <c r="B124" s="57" t="s">
        <v>600</v>
      </c>
      <c r="C124" s="57">
        <f>IF(B124='Scoring Keys'!$B$4,'Scoring Keys'!$D$4,IF(B124='Scoring Keys'!$B$5,'Scoring Keys'!$D$5,IF(B124='Scoring Keys'!$B$6,'Scoring Keys'!$D$6,IF(B124='Scoring Keys'!$B$7,'Scoring Keys'!$D$7,0))))</f>
        <v>1</v>
      </c>
      <c r="D124" s="127" t="s">
        <v>1766</v>
      </c>
      <c r="E124" s="57">
        <f>IF(D124='Scoring Keys'!$B$12,'Scoring Keys'!$D$12,IF(D124='Scoring Keys'!$B$13,'Scoring Keys'!$D$13,IF(D124='Scoring Keys'!$B$14,'Scoring Keys'!$D$14,IF(D124='Scoring Keys'!$B$15,'Scoring Keys'!$D$15,IF(D124='Scoring Keys'!$B$16,'Scoring Keys'!$D$16,0)))))</f>
        <v>0</v>
      </c>
      <c r="F124" s="57">
        <f t="shared" si="22"/>
        <v>0</v>
      </c>
      <c r="G124" s="136"/>
      <c r="H124" s="142" t="b">
        <f>OR(AND(C124='Scoring Keys'!$D$4,E124='Scoring Keys'!$D$14),AND(C124='Scoring Keys'!$D$4,E124='Scoring Keys'!$D$16),AND(C124='Scoring Keys'!$D$4,E124='Scoring Keys'!$D$17))</f>
        <v>1</v>
      </c>
      <c r="I124" s="142" t="b">
        <f>NOT(D124='Scoring Keys'!$B$18)</f>
        <v>0</v>
      </c>
      <c r="J124" s="168">
        <f t="shared" si="23"/>
        <v>1</v>
      </c>
      <c r="K124" s="168">
        <f t="shared" si="24"/>
        <v>0</v>
      </c>
    </row>
    <row r="125" spans="1:11" ht="30" customHeight="1">
      <c r="A125" s="194" t="s">
        <v>769</v>
      </c>
      <c r="B125" s="57" t="s">
        <v>600</v>
      </c>
      <c r="C125" s="57">
        <f>IF(B125='Scoring Keys'!$B$4,'Scoring Keys'!$D$4,IF(B125='Scoring Keys'!$B$5,'Scoring Keys'!$D$5,IF(B125='Scoring Keys'!$B$6,'Scoring Keys'!$D$6,IF(B125='Scoring Keys'!$B$7,'Scoring Keys'!$D$7,0))))</f>
        <v>1</v>
      </c>
      <c r="D125" s="127" t="s">
        <v>1766</v>
      </c>
      <c r="E125" s="57">
        <f>IF(D125='Scoring Keys'!$B$12,'Scoring Keys'!$D$12,IF(D125='Scoring Keys'!$B$13,'Scoring Keys'!$D$13,IF(D125='Scoring Keys'!$B$14,'Scoring Keys'!$D$14,IF(D125='Scoring Keys'!$B$15,'Scoring Keys'!$D$15,IF(D125='Scoring Keys'!$B$16,'Scoring Keys'!$D$16,0)))))</f>
        <v>0</v>
      </c>
      <c r="F125" s="57">
        <f t="shared" si="22"/>
        <v>0</v>
      </c>
      <c r="G125" s="136"/>
      <c r="H125" s="142" t="b">
        <f>OR(AND(C125='Scoring Keys'!$D$4,E125='Scoring Keys'!$D$14),AND(C125='Scoring Keys'!$D$4,E125='Scoring Keys'!$D$16),AND(C125='Scoring Keys'!$D$4,E125='Scoring Keys'!$D$17))</f>
        <v>1</v>
      </c>
      <c r="I125" s="142" t="b">
        <f>NOT(D125='Scoring Keys'!$B$18)</f>
        <v>0</v>
      </c>
      <c r="J125" s="168">
        <f t="shared" si="23"/>
        <v>1</v>
      </c>
      <c r="K125" s="168">
        <f t="shared" si="24"/>
        <v>0</v>
      </c>
    </row>
    <row r="126" spans="1:11" ht="30" customHeight="1">
      <c r="A126" s="193" t="s">
        <v>456</v>
      </c>
      <c r="B126" s="57" t="s">
        <v>1713</v>
      </c>
      <c r="C126" s="57">
        <f>IF(B126='Scoring Keys'!$B$4,'Scoring Keys'!$D$4,IF(B126='Scoring Keys'!$B$5,'Scoring Keys'!$D$5,IF(B126='Scoring Keys'!$B$6,'Scoring Keys'!$D$6,IF(B126='Scoring Keys'!$B$7,'Scoring Keys'!$D$7,0))))</f>
        <v>0.9</v>
      </c>
      <c r="D126" s="127" t="s">
        <v>1766</v>
      </c>
      <c r="E126" s="57">
        <f>IF(D126='Scoring Keys'!$B$12,'Scoring Keys'!$D$12,IF(D126='Scoring Keys'!$B$13,'Scoring Keys'!$D$13,IF(D126='Scoring Keys'!$B$14,'Scoring Keys'!$D$14,IF(D126='Scoring Keys'!$B$15,'Scoring Keys'!$D$15,IF(D126='Scoring Keys'!$B$16,'Scoring Keys'!$D$16,0)))))</f>
        <v>0</v>
      </c>
      <c r="F126" s="57">
        <f t="shared" si="22"/>
        <v>0</v>
      </c>
      <c r="G126" s="136"/>
      <c r="H126" s="142" t="b">
        <f>OR(AND(C126='Scoring Keys'!$D$4,E126='Scoring Keys'!$D$14),AND(C126='Scoring Keys'!$D$4,E126='Scoring Keys'!$D$16),AND(C126='Scoring Keys'!$D$4,E126='Scoring Keys'!$D$17))</f>
        <v>0</v>
      </c>
      <c r="I126" s="142" t="b">
        <f>NOT(D126='Scoring Keys'!$B$18)</f>
        <v>0</v>
      </c>
      <c r="J126" s="168">
        <f t="shared" si="23"/>
        <v>1</v>
      </c>
      <c r="K126" s="168">
        <f t="shared" si="24"/>
        <v>0</v>
      </c>
    </row>
    <row r="127" spans="1:11" ht="30" customHeight="1">
      <c r="A127" s="193" t="s">
        <v>770</v>
      </c>
      <c r="B127" s="57" t="s">
        <v>600</v>
      </c>
      <c r="C127" s="57">
        <f>IF(B127='Scoring Keys'!$B$4,'Scoring Keys'!$D$4,IF(B127='Scoring Keys'!$B$5,'Scoring Keys'!$D$5,IF(B127='Scoring Keys'!$B$6,'Scoring Keys'!$D$6,IF(B127='Scoring Keys'!$B$7,'Scoring Keys'!$D$7,0))))</f>
        <v>1</v>
      </c>
      <c r="D127" s="127" t="s">
        <v>1766</v>
      </c>
      <c r="E127" s="57">
        <f>IF(D127='Scoring Keys'!$B$12,'Scoring Keys'!$D$12,IF(D127='Scoring Keys'!$B$13,'Scoring Keys'!$D$13,IF(D127='Scoring Keys'!$B$14,'Scoring Keys'!$D$14,IF(D127='Scoring Keys'!$B$15,'Scoring Keys'!$D$15,IF(D127='Scoring Keys'!$B$16,'Scoring Keys'!$D$16,0)))))</f>
        <v>0</v>
      </c>
      <c r="F127" s="57">
        <f t="shared" si="22"/>
        <v>0</v>
      </c>
      <c r="G127" s="136"/>
      <c r="H127" s="142" t="b">
        <f>OR(AND(C127='Scoring Keys'!$D$4,E127='Scoring Keys'!$D$14),AND(C127='Scoring Keys'!$D$4,E127='Scoring Keys'!$D$16),AND(C127='Scoring Keys'!$D$4,E127='Scoring Keys'!$D$17))</f>
        <v>1</v>
      </c>
      <c r="I127" s="142" t="b">
        <f>NOT(D127='Scoring Keys'!$B$18)</f>
        <v>0</v>
      </c>
      <c r="J127" s="168">
        <f t="shared" si="23"/>
        <v>1</v>
      </c>
      <c r="K127" s="168">
        <f t="shared" si="24"/>
        <v>0</v>
      </c>
    </row>
    <row r="128" spans="1:11" ht="30" customHeight="1">
      <c r="A128" s="193" t="s">
        <v>771</v>
      </c>
      <c r="B128" s="57" t="s">
        <v>1713</v>
      </c>
      <c r="C128" s="57">
        <f>IF(B128='Scoring Keys'!$B$4,'Scoring Keys'!$D$4,IF(B128='Scoring Keys'!$B$5,'Scoring Keys'!$D$5,IF(B128='Scoring Keys'!$B$6,'Scoring Keys'!$D$6,IF(B128='Scoring Keys'!$B$7,'Scoring Keys'!$D$7,0))))</f>
        <v>0.9</v>
      </c>
      <c r="D128" s="127" t="s">
        <v>1766</v>
      </c>
      <c r="E128" s="57">
        <f>IF(D128='Scoring Keys'!$B$12,'Scoring Keys'!$D$12,IF(D128='Scoring Keys'!$B$13,'Scoring Keys'!$D$13,IF(D128='Scoring Keys'!$B$14,'Scoring Keys'!$D$14,IF(D128='Scoring Keys'!$B$15,'Scoring Keys'!$D$15,IF(D128='Scoring Keys'!$B$16,'Scoring Keys'!$D$16,0)))))</f>
        <v>0</v>
      </c>
      <c r="F128" s="57">
        <f t="shared" si="22"/>
        <v>0</v>
      </c>
      <c r="G128" s="136"/>
      <c r="H128" s="142" t="b">
        <f>OR(AND(C128='Scoring Keys'!$D$4,E128='Scoring Keys'!$D$14),AND(C128='Scoring Keys'!$D$4,E128='Scoring Keys'!$D$16),AND(C128='Scoring Keys'!$D$4,E128='Scoring Keys'!$D$17))</f>
        <v>0</v>
      </c>
      <c r="I128" s="142" t="b">
        <f>NOT(D128='Scoring Keys'!$B$18)</f>
        <v>0</v>
      </c>
      <c r="J128" s="168">
        <f t="shared" si="23"/>
        <v>1</v>
      </c>
      <c r="K128" s="168">
        <f t="shared" si="24"/>
        <v>0</v>
      </c>
    </row>
    <row r="129" spans="1:11" ht="30" customHeight="1">
      <c r="A129" s="193" t="s">
        <v>772</v>
      </c>
      <c r="B129" s="57" t="s">
        <v>1713</v>
      </c>
      <c r="C129" s="57">
        <f>IF(B129='Scoring Keys'!$B$4,'Scoring Keys'!$D$4,IF(B129='Scoring Keys'!$B$5,'Scoring Keys'!$D$5,IF(B129='Scoring Keys'!$B$6,'Scoring Keys'!$D$6,IF(B129='Scoring Keys'!$B$7,'Scoring Keys'!$D$7,0))))</f>
        <v>0.9</v>
      </c>
      <c r="D129" s="127" t="s">
        <v>1766</v>
      </c>
      <c r="E129" s="57">
        <f>IF(D129='Scoring Keys'!$B$12,'Scoring Keys'!$D$12,IF(D129='Scoring Keys'!$B$13,'Scoring Keys'!$D$13,IF(D129='Scoring Keys'!$B$14,'Scoring Keys'!$D$14,IF(D129='Scoring Keys'!$B$15,'Scoring Keys'!$D$15,IF(D129='Scoring Keys'!$B$16,'Scoring Keys'!$D$16,0)))))</f>
        <v>0</v>
      </c>
      <c r="F129" s="57">
        <f t="shared" si="22"/>
        <v>0</v>
      </c>
      <c r="G129" s="136"/>
      <c r="H129" s="142" t="b">
        <f>OR(AND(C129='Scoring Keys'!$D$4,E129='Scoring Keys'!$D$14),AND(C129='Scoring Keys'!$D$4,E129='Scoring Keys'!$D$16),AND(C129='Scoring Keys'!$D$4,E129='Scoring Keys'!$D$17))</f>
        <v>0</v>
      </c>
      <c r="I129" s="142" t="b">
        <f>NOT(D129='Scoring Keys'!$B$18)</f>
        <v>0</v>
      </c>
      <c r="J129" s="168">
        <f t="shared" si="23"/>
        <v>1</v>
      </c>
      <c r="K129" s="168">
        <f t="shared" si="24"/>
        <v>0</v>
      </c>
    </row>
    <row r="130" spans="1:11" ht="30" customHeight="1">
      <c r="A130" s="193" t="s">
        <v>773</v>
      </c>
      <c r="B130" s="57" t="s">
        <v>1713</v>
      </c>
      <c r="C130" s="57">
        <f>IF(B130='Scoring Keys'!$B$4,'Scoring Keys'!$D$4,IF(B130='Scoring Keys'!$B$5,'Scoring Keys'!$D$5,IF(B130='Scoring Keys'!$B$6,'Scoring Keys'!$D$6,IF(B130='Scoring Keys'!$B$7,'Scoring Keys'!$D$7,0))))</f>
        <v>0.9</v>
      </c>
      <c r="D130" s="127" t="s">
        <v>1766</v>
      </c>
      <c r="E130" s="57">
        <f>IF(D130='Scoring Keys'!$B$12,'Scoring Keys'!$D$12,IF(D130='Scoring Keys'!$B$13,'Scoring Keys'!$D$13,IF(D130='Scoring Keys'!$B$14,'Scoring Keys'!$D$14,IF(D130='Scoring Keys'!$B$15,'Scoring Keys'!$D$15,IF(D130='Scoring Keys'!$B$16,'Scoring Keys'!$D$16,0)))))</f>
        <v>0</v>
      </c>
      <c r="F130" s="57">
        <f t="shared" si="22"/>
        <v>0</v>
      </c>
      <c r="G130" s="136"/>
      <c r="H130" s="142" t="b">
        <f>OR(AND(C130='Scoring Keys'!$D$4,E130='Scoring Keys'!$D$14),AND(C130='Scoring Keys'!$D$4,E130='Scoring Keys'!$D$16),AND(C130='Scoring Keys'!$D$4,E130='Scoring Keys'!$D$17))</f>
        <v>0</v>
      </c>
      <c r="I130" s="142" t="b">
        <f>NOT(D130='Scoring Keys'!$B$18)</f>
        <v>0</v>
      </c>
      <c r="J130" s="168">
        <f t="shared" si="23"/>
        <v>1</v>
      </c>
      <c r="K130" s="168">
        <f t="shared" si="24"/>
        <v>0</v>
      </c>
    </row>
    <row r="131" spans="1:11" ht="30" customHeight="1">
      <c r="A131" s="193" t="s">
        <v>585</v>
      </c>
      <c r="B131" s="57" t="s">
        <v>600</v>
      </c>
      <c r="C131" s="57">
        <f>IF(B131='Scoring Keys'!$B$4,'Scoring Keys'!$D$4,IF(B131='Scoring Keys'!$B$5,'Scoring Keys'!$D$5,IF(B131='Scoring Keys'!$B$6,'Scoring Keys'!$D$6,IF(B131='Scoring Keys'!$B$7,'Scoring Keys'!$D$7,0))))</f>
        <v>1</v>
      </c>
      <c r="D131" s="127" t="s">
        <v>1766</v>
      </c>
      <c r="E131" s="57">
        <f>IF(D131='Scoring Keys'!$B$12,'Scoring Keys'!$D$12,IF(D131='Scoring Keys'!$B$13,'Scoring Keys'!$D$13,IF(D131='Scoring Keys'!$B$14,'Scoring Keys'!$D$14,IF(D131='Scoring Keys'!$B$15,'Scoring Keys'!$D$15,IF(D131='Scoring Keys'!$B$16,'Scoring Keys'!$D$16,0)))))</f>
        <v>0</v>
      </c>
      <c r="F131" s="57">
        <f t="shared" si="22"/>
        <v>0</v>
      </c>
      <c r="G131" s="136"/>
      <c r="H131" s="142" t="b">
        <f>OR(AND(C131='Scoring Keys'!$D$4,E131='Scoring Keys'!$D$14),AND(C131='Scoring Keys'!$D$4,E131='Scoring Keys'!$D$16),AND(C131='Scoring Keys'!$D$4,E131='Scoring Keys'!$D$17))</f>
        <v>1</v>
      </c>
      <c r="I131" s="142" t="b">
        <f>NOT(D131='Scoring Keys'!$B$18)</f>
        <v>0</v>
      </c>
      <c r="J131" s="168">
        <f t="shared" si="23"/>
        <v>1</v>
      </c>
      <c r="K131" s="168">
        <f t="shared" si="24"/>
        <v>0</v>
      </c>
    </row>
    <row r="132" spans="1:11" ht="30" customHeight="1">
      <c r="A132" s="193" t="s">
        <v>457</v>
      </c>
      <c r="B132" s="57" t="s">
        <v>1713</v>
      </c>
      <c r="C132" s="57">
        <f>IF(B132='Scoring Keys'!$B$4,'Scoring Keys'!$D$4,IF(B132='Scoring Keys'!$B$5,'Scoring Keys'!$D$5,IF(B132='Scoring Keys'!$B$6,'Scoring Keys'!$D$6,IF(B132='Scoring Keys'!$B$7,'Scoring Keys'!$D$7,0))))</f>
        <v>0.9</v>
      </c>
      <c r="D132" s="127" t="s">
        <v>1766</v>
      </c>
      <c r="E132" s="57">
        <f>IF(D132='Scoring Keys'!$B$12,'Scoring Keys'!$D$12,IF(D132='Scoring Keys'!$B$13,'Scoring Keys'!$D$13,IF(D132='Scoring Keys'!$B$14,'Scoring Keys'!$D$14,IF(D132='Scoring Keys'!$B$15,'Scoring Keys'!$D$15,IF(D132='Scoring Keys'!$B$16,'Scoring Keys'!$D$16,0)))))</f>
        <v>0</v>
      </c>
      <c r="F132" s="57">
        <f t="shared" si="22"/>
        <v>0</v>
      </c>
      <c r="G132" s="136"/>
      <c r="H132" s="142" t="b">
        <f>OR(AND(C132='Scoring Keys'!$D$4,E132='Scoring Keys'!$D$14),AND(C132='Scoring Keys'!$D$4,E132='Scoring Keys'!$D$16),AND(C132='Scoring Keys'!$D$4,E132='Scoring Keys'!$D$17))</f>
        <v>0</v>
      </c>
      <c r="I132" s="142" t="b">
        <f>NOT(D132='Scoring Keys'!$B$18)</f>
        <v>0</v>
      </c>
      <c r="J132" s="168">
        <f t="shared" si="23"/>
        <v>1</v>
      </c>
      <c r="K132" s="168">
        <f t="shared" si="24"/>
        <v>0</v>
      </c>
    </row>
    <row r="133" spans="1:11" ht="30" customHeight="1">
      <c r="A133" s="193" t="s">
        <v>774</v>
      </c>
      <c r="B133" s="57" t="s">
        <v>600</v>
      </c>
      <c r="C133" s="57">
        <f>IF(B133='Scoring Keys'!$B$4,'Scoring Keys'!$D$4,IF(B133='Scoring Keys'!$B$5,'Scoring Keys'!$D$5,IF(B133='Scoring Keys'!$B$6,'Scoring Keys'!$D$6,IF(B133='Scoring Keys'!$B$7,'Scoring Keys'!$D$7,0))))</f>
        <v>1</v>
      </c>
      <c r="D133" s="127" t="s">
        <v>1766</v>
      </c>
      <c r="E133" s="57">
        <f>IF(D133='Scoring Keys'!$B$12,'Scoring Keys'!$D$12,IF(D133='Scoring Keys'!$B$13,'Scoring Keys'!$D$13,IF(D133='Scoring Keys'!$B$14,'Scoring Keys'!$D$14,IF(D133='Scoring Keys'!$B$15,'Scoring Keys'!$D$15,IF(D133='Scoring Keys'!$B$16,'Scoring Keys'!$D$16,0)))))</f>
        <v>0</v>
      </c>
      <c r="F133" s="57">
        <f t="shared" si="22"/>
        <v>0</v>
      </c>
      <c r="G133" s="136"/>
      <c r="H133" s="142" t="b">
        <f>OR(AND(C133='Scoring Keys'!$D$4,E133='Scoring Keys'!$D$14),AND(C133='Scoring Keys'!$D$4,E133='Scoring Keys'!$D$16),AND(C133='Scoring Keys'!$D$4,E133='Scoring Keys'!$D$17))</f>
        <v>1</v>
      </c>
      <c r="I133" s="142" t="b">
        <f>NOT(D133='Scoring Keys'!$B$18)</f>
        <v>0</v>
      </c>
      <c r="J133" s="168">
        <f t="shared" si="23"/>
        <v>1</v>
      </c>
      <c r="K133" s="168">
        <f t="shared" si="24"/>
        <v>0</v>
      </c>
    </row>
    <row r="134" spans="1:11" ht="30" customHeight="1">
      <c r="A134" s="193" t="s">
        <v>458</v>
      </c>
      <c r="B134" s="57" t="s">
        <v>1713</v>
      </c>
      <c r="C134" s="57">
        <f>IF(B134='Scoring Keys'!$B$4,'Scoring Keys'!$D$4,IF(B134='Scoring Keys'!$B$5,'Scoring Keys'!$D$5,IF(B134='Scoring Keys'!$B$6,'Scoring Keys'!$D$6,IF(B134='Scoring Keys'!$B$7,'Scoring Keys'!$D$7,0))))</f>
        <v>0.9</v>
      </c>
      <c r="D134" s="127" t="s">
        <v>1766</v>
      </c>
      <c r="E134" s="57">
        <f>IF(D134='Scoring Keys'!$B$12,'Scoring Keys'!$D$12,IF(D134='Scoring Keys'!$B$13,'Scoring Keys'!$D$13,IF(D134='Scoring Keys'!$B$14,'Scoring Keys'!$D$14,IF(D134='Scoring Keys'!$B$15,'Scoring Keys'!$D$15,IF(D134='Scoring Keys'!$B$16,'Scoring Keys'!$D$16,0)))))</f>
        <v>0</v>
      </c>
      <c r="F134" s="57">
        <f t="shared" si="22"/>
        <v>0</v>
      </c>
      <c r="G134" s="136"/>
      <c r="H134" s="142" t="b">
        <f>OR(AND(C134='Scoring Keys'!$D$4,E134='Scoring Keys'!$D$14),AND(C134='Scoring Keys'!$D$4,E134='Scoring Keys'!$D$16),AND(C134='Scoring Keys'!$D$4,E134='Scoring Keys'!$D$17))</f>
        <v>0</v>
      </c>
      <c r="I134" s="142" t="b">
        <f>NOT(D134='Scoring Keys'!$B$18)</f>
        <v>0</v>
      </c>
      <c r="J134" s="168">
        <f t="shared" si="23"/>
        <v>1</v>
      </c>
      <c r="K134" s="168">
        <f t="shared" si="24"/>
        <v>0</v>
      </c>
    </row>
    <row r="135" spans="1:11" ht="30" customHeight="1">
      <c r="A135" s="193" t="s">
        <v>584</v>
      </c>
      <c r="B135" s="130"/>
      <c r="C135" s="130"/>
      <c r="D135" s="260"/>
      <c r="E135" s="261"/>
      <c r="F135" s="261"/>
      <c r="G135" s="262"/>
    </row>
    <row r="136" spans="1:11" ht="30" customHeight="1">
      <c r="A136" s="194" t="s">
        <v>459</v>
      </c>
      <c r="B136" s="57" t="s">
        <v>1713</v>
      </c>
      <c r="C136" s="57">
        <f>IF(B136='Scoring Keys'!$B$4,'Scoring Keys'!$D$4,IF(B136='Scoring Keys'!$B$5,'Scoring Keys'!$D$5,IF(B136='Scoring Keys'!$B$6,'Scoring Keys'!$D$6,IF(B136='Scoring Keys'!$B$7,'Scoring Keys'!$D$7,0))))</f>
        <v>0.9</v>
      </c>
      <c r="D136" s="127" t="s">
        <v>1766</v>
      </c>
      <c r="E136" s="57">
        <f>IF(D136='Scoring Keys'!$B$12,'Scoring Keys'!$D$12,IF(D136='Scoring Keys'!$B$13,'Scoring Keys'!$D$13,IF(D136='Scoring Keys'!$B$14,'Scoring Keys'!$D$14,IF(D136='Scoring Keys'!$B$15,'Scoring Keys'!$D$15,IF(D136='Scoring Keys'!$B$16,'Scoring Keys'!$D$16,0)))))</f>
        <v>0</v>
      </c>
      <c r="F136" s="57">
        <f t="shared" ref="F136:F154" si="25">C136*E136</f>
        <v>0</v>
      </c>
      <c r="G136" s="136"/>
      <c r="H136" s="142" t="b">
        <f>OR(AND(C136='Scoring Keys'!$D$4,E136='Scoring Keys'!$D$14),AND(C136='Scoring Keys'!$D$4,E136='Scoring Keys'!$D$16),AND(C136='Scoring Keys'!$D$4,E136='Scoring Keys'!$D$17))</f>
        <v>0</v>
      </c>
      <c r="I136" s="142" t="b">
        <f>NOT(D136='Scoring Keys'!$B$18)</f>
        <v>0</v>
      </c>
      <c r="J136" s="168">
        <f t="shared" ref="J136:J154" si="26">IF(I136,0,1)</f>
        <v>1</v>
      </c>
      <c r="K136" s="168">
        <f t="shared" ref="K136:K154" si="27">IF(AND(H136,(I136)),1,0)</f>
        <v>0</v>
      </c>
    </row>
    <row r="137" spans="1:11" ht="30" customHeight="1">
      <c r="A137" s="194" t="s">
        <v>460</v>
      </c>
      <c r="B137" s="57" t="s">
        <v>1713</v>
      </c>
      <c r="C137" s="57">
        <f>IF(B137='Scoring Keys'!$B$4,'Scoring Keys'!$D$4,IF(B137='Scoring Keys'!$B$5,'Scoring Keys'!$D$5,IF(B137='Scoring Keys'!$B$6,'Scoring Keys'!$D$6,IF(B137='Scoring Keys'!$B$7,'Scoring Keys'!$D$7,0))))</f>
        <v>0.9</v>
      </c>
      <c r="D137" s="127" t="s">
        <v>1766</v>
      </c>
      <c r="E137" s="57">
        <f>IF(D137='Scoring Keys'!$B$12,'Scoring Keys'!$D$12,IF(D137='Scoring Keys'!$B$13,'Scoring Keys'!$D$13,IF(D137='Scoring Keys'!$B$14,'Scoring Keys'!$D$14,IF(D137='Scoring Keys'!$B$15,'Scoring Keys'!$D$15,IF(D137='Scoring Keys'!$B$16,'Scoring Keys'!$D$16,0)))))</f>
        <v>0</v>
      </c>
      <c r="F137" s="57">
        <f t="shared" si="25"/>
        <v>0</v>
      </c>
      <c r="G137" s="136"/>
      <c r="H137" s="142" t="b">
        <f>OR(AND(C137='Scoring Keys'!$D$4,E137='Scoring Keys'!$D$14),AND(C137='Scoring Keys'!$D$4,E137='Scoring Keys'!$D$16),AND(C137='Scoring Keys'!$D$4,E137='Scoring Keys'!$D$17))</f>
        <v>0</v>
      </c>
      <c r="I137" s="142" t="b">
        <f>NOT(D137='Scoring Keys'!$B$18)</f>
        <v>0</v>
      </c>
      <c r="J137" s="168">
        <f t="shared" si="26"/>
        <v>1</v>
      </c>
      <c r="K137" s="168">
        <f t="shared" si="27"/>
        <v>0</v>
      </c>
    </row>
    <row r="138" spans="1:11" ht="30" customHeight="1">
      <c r="A138" s="194" t="s">
        <v>461</v>
      </c>
      <c r="B138" s="57" t="s">
        <v>1713</v>
      </c>
      <c r="C138" s="57">
        <f>IF(B138='Scoring Keys'!$B$4,'Scoring Keys'!$D$4,IF(B138='Scoring Keys'!$B$5,'Scoring Keys'!$D$5,IF(B138='Scoring Keys'!$B$6,'Scoring Keys'!$D$6,IF(B138='Scoring Keys'!$B$7,'Scoring Keys'!$D$7,0))))</f>
        <v>0.9</v>
      </c>
      <c r="D138" s="127" t="s">
        <v>1766</v>
      </c>
      <c r="E138" s="57">
        <f>IF(D138='Scoring Keys'!$B$12,'Scoring Keys'!$D$12,IF(D138='Scoring Keys'!$B$13,'Scoring Keys'!$D$13,IF(D138='Scoring Keys'!$B$14,'Scoring Keys'!$D$14,IF(D138='Scoring Keys'!$B$15,'Scoring Keys'!$D$15,IF(D138='Scoring Keys'!$B$16,'Scoring Keys'!$D$16,0)))))</f>
        <v>0</v>
      </c>
      <c r="F138" s="57">
        <f t="shared" si="25"/>
        <v>0</v>
      </c>
      <c r="G138" s="136"/>
      <c r="H138" s="142" t="b">
        <f>OR(AND(C138='Scoring Keys'!$D$4,E138='Scoring Keys'!$D$14),AND(C138='Scoring Keys'!$D$4,E138='Scoring Keys'!$D$16),AND(C138='Scoring Keys'!$D$4,E138='Scoring Keys'!$D$17))</f>
        <v>0</v>
      </c>
      <c r="I138" s="142" t="b">
        <f>NOT(D138='Scoring Keys'!$B$18)</f>
        <v>0</v>
      </c>
      <c r="J138" s="168">
        <f t="shared" si="26"/>
        <v>1</v>
      </c>
      <c r="K138" s="168">
        <f t="shared" si="27"/>
        <v>0</v>
      </c>
    </row>
    <row r="139" spans="1:11" ht="30" customHeight="1">
      <c r="A139" s="194" t="s">
        <v>462</v>
      </c>
      <c r="B139" s="57" t="s">
        <v>1713</v>
      </c>
      <c r="C139" s="57">
        <f>IF(B139='Scoring Keys'!$B$4,'Scoring Keys'!$D$4,IF(B139='Scoring Keys'!$B$5,'Scoring Keys'!$D$5,IF(B139='Scoring Keys'!$B$6,'Scoring Keys'!$D$6,IF(B139='Scoring Keys'!$B$7,'Scoring Keys'!$D$7,0))))</f>
        <v>0.9</v>
      </c>
      <c r="D139" s="127" t="s">
        <v>1766</v>
      </c>
      <c r="E139" s="57">
        <f>IF(D139='Scoring Keys'!$B$12,'Scoring Keys'!$D$12,IF(D139='Scoring Keys'!$B$13,'Scoring Keys'!$D$13,IF(D139='Scoring Keys'!$B$14,'Scoring Keys'!$D$14,IF(D139='Scoring Keys'!$B$15,'Scoring Keys'!$D$15,IF(D139='Scoring Keys'!$B$16,'Scoring Keys'!$D$16,0)))))</f>
        <v>0</v>
      </c>
      <c r="F139" s="57">
        <f t="shared" si="25"/>
        <v>0</v>
      </c>
      <c r="G139" s="136"/>
      <c r="H139" s="142" t="b">
        <f>OR(AND(C139='Scoring Keys'!$D$4,E139='Scoring Keys'!$D$14),AND(C139='Scoring Keys'!$D$4,E139='Scoring Keys'!$D$16),AND(C139='Scoring Keys'!$D$4,E139='Scoring Keys'!$D$17))</f>
        <v>0</v>
      </c>
      <c r="I139" s="142" t="b">
        <f>NOT(D139='Scoring Keys'!$B$18)</f>
        <v>0</v>
      </c>
      <c r="J139" s="168">
        <f t="shared" si="26"/>
        <v>1</v>
      </c>
      <c r="K139" s="168">
        <f t="shared" si="27"/>
        <v>0</v>
      </c>
    </row>
    <row r="140" spans="1:11" ht="30" customHeight="1">
      <c r="A140" s="194" t="s">
        <v>463</v>
      </c>
      <c r="B140" s="57" t="s">
        <v>1713</v>
      </c>
      <c r="C140" s="57">
        <f>IF(B140='Scoring Keys'!$B$4,'Scoring Keys'!$D$4,IF(B140='Scoring Keys'!$B$5,'Scoring Keys'!$D$5,IF(B140='Scoring Keys'!$B$6,'Scoring Keys'!$D$6,IF(B140='Scoring Keys'!$B$7,'Scoring Keys'!$D$7,0))))</f>
        <v>0.9</v>
      </c>
      <c r="D140" s="127" t="s">
        <v>1766</v>
      </c>
      <c r="E140" s="57">
        <f>IF(D140='Scoring Keys'!$B$12,'Scoring Keys'!$D$12,IF(D140='Scoring Keys'!$B$13,'Scoring Keys'!$D$13,IF(D140='Scoring Keys'!$B$14,'Scoring Keys'!$D$14,IF(D140='Scoring Keys'!$B$15,'Scoring Keys'!$D$15,IF(D140='Scoring Keys'!$B$16,'Scoring Keys'!$D$16,0)))))</f>
        <v>0</v>
      </c>
      <c r="F140" s="57">
        <f t="shared" si="25"/>
        <v>0</v>
      </c>
      <c r="G140" s="136"/>
      <c r="H140" s="142" t="b">
        <f>OR(AND(C140='Scoring Keys'!$D$4,E140='Scoring Keys'!$D$14),AND(C140='Scoring Keys'!$D$4,E140='Scoring Keys'!$D$16),AND(C140='Scoring Keys'!$D$4,E140='Scoring Keys'!$D$17))</f>
        <v>0</v>
      </c>
      <c r="I140" s="142" t="b">
        <f>NOT(D140='Scoring Keys'!$B$18)</f>
        <v>0</v>
      </c>
      <c r="J140" s="168">
        <f t="shared" si="26"/>
        <v>1</v>
      </c>
      <c r="K140" s="168">
        <f t="shared" si="27"/>
        <v>0</v>
      </c>
    </row>
    <row r="141" spans="1:11" ht="30" customHeight="1">
      <c r="A141" s="194" t="s">
        <v>464</v>
      </c>
      <c r="B141" s="57" t="s">
        <v>1713</v>
      </c>
      <c r="C141" s="57">
        <f>IF(B141='Scoring Keys'!$B$4,'Scoring Keys'!$D$4,IF(B141='Scoring Keys'!$B$5,'Scoring Keys'!$D$5,IF(B141='Scoring Keys'!$B$6,'Scoring Keys'!$D$6,IF(B141='Scoring Keys'!$B$7,'Scoring Keys'!$D$7,0))))</f>
        <v>0.9</v>
      </c>
      <c r="D141" s="127" t="s">
        <v>1766</v>
      </c>
      <c r="E141" s="57">
        <f>IF(D141='Scoring Keys'!$B$12,'Scoring Keys'!$D$12,IF(D141='Scoring Keys'!$B$13,'Scoring Keys'!$D$13,IF(D141='Scoring Keys'!$B$14,'Scoring Keys'!$D$14,IF(D141='Scoring Keys'!$B$15,'Scoring Keys'!$D$15,IF(D141='Scoring Keys'!$B$16,'Scoring Keys'!$D$16,0)))))</f>
        <v>0</v>
      </c>
      <c r="F141" s="57">
        <f t="shared" si="25"/>
        <v>0</v>
      </c>
      <c r="G141" s="136"/>
      <c r="H141" s="142" t="b">
        <f>OR(AND(C141='Scoring Keys'!$D$4,E141='Scoring Keys'!$D$14),AND(C141='Scoring Keys'!$D$4,E141='Scoring Keys'!$D$16),AND(C141='Scoring Keys'!$D$4,E141='Scoring Keys'!$D$17))</f>
        <v>0</v>
      </c>
      <c r="I141" s="142" t="b">
        <f>NOT(D141='Scoring Keys'!$B$18)</f>
        <v>0</v>
      </c>
      <c r="J141" s="168">
        <f t="shared" si="26"/>
        <v>1</v>
      </c>
      <c r="K141" s="168">
        <f t="shared" si="27"/>
        <v>0</v>
      </c>
    </row>
    <row r="142" spans="1:11" ht="30" customHeight="1">
      <c r="A142" s="194" t="s">
        <v>465</v>
      </c>
      <c r="B142" s="57" t="s">
        <v>1713</v>
      </c>
      <c r="C142" s="57">
        <f>IF(B142='Scoring Keys'!$B$4,'Scoring Keys'!$D$4,IF(B142='Scoring Keys'!$B$5,'Scoring Keys'!$D$5,IF(B142='Scoring Keys'!$B$6,'Scoring Keys'!$D$6,IF(B142='Scoring Keys'!$B$7,'Scoring Keys'!$D$7,0))))</f>
        <v>0.9</v>
      </c>
      <c r="D142" s="127" t="s">
        <v>1766</v>
      </c>
      <c r="E142" s="57">
        <f>IF(D142='Scoring Keys'!$B$12,'Scoring Keys'!$D$12,IF(D142='Scoring Keys'!$B$13,'Scoring Keys'!$D$13,IF(D142='Scoring Keys'!$B$14,'Scoring Keys'!$D$14,IF(D142='Scoring Keys'!$B$15,'Scoring Keys'!$D$15,IF(D142='Scoring Keys'!$B$16,'Scoring Keys'!$D$16,0)))))</f>
        <v>0</v>
      </c>
      <c r="F142" s="57">
        <f t="shared" si="25"/>
        <v>0</v>
      </c>
      <c r="G142" s="136"/>
      <c r="H142" s="142" t="b">
        <f>OR(AND(C142='Scoring Keys'!$D$4,E142='Scoring Keys'!$D$14),AND(C142='Scoring Keys'!$D$4,E142='Scoring Keys'!$D$16),AND(C142='Scoring Keys'!$D$4,E142='Scoring Keys'!$D$17))</f>
        <v>0</v>
      </c>
      <c r="I142" s="142" t="b">
        <f>NOT(D142='Scoring Keys'!$B$18)</f>
        <v>0</v>
      </c>
      <c r="J142" s="168">
        <f t="shared" si="26"/>
        <v>1</v>
      </c>
      <c r="K142" s="168">
        <f t="shared" si="27"/>
        <v>0</v>
      </c>
    </row>
    <row r="143" spans="1:11" ht="30" customHeight="1">
      <c r="A143" s="194" t="s">
        <v>466</v>
      </c>
      <c r="B143" s="57" t="s">
        <v>1713</v>
      </c>
      <c r="C143" s="57">
        <f>IF(B143='Scoring Keys'!$B$4,'Scoring Keys'!$D$4,IF(B143='Scoring Keys'!$B$5,'Scoring Keys'!$D$5,IF(B143='Scoring Keys'!$B$6,'Scoring Keys'!$D$6,IF(B143='Scoring Keys'!$B$7,'Scoring Keys'!$D$7,0))))</f>
        <v>0.9</v>
      </c>
      <c r="D143" s="127" t="s">
        <v>1766</v>
      </c>
      <c r="E143" s="57">
        <f>IF(D143='Scoring Keys'!$B$12,'Scoring Keys'!$D$12,IF(D143='Scoring Keys'!$B$13,'Scoring Keys'!$D$13,IF(D143='Scoring Keys'!$B$14,'Scoring Keys'!$D$14,IF(D143='Scoring Keys'!$B$15,'Scoring Keys'!$D$15,IF(D143='Scoring Keys'!$B$16,'Scoring Keys'!$D$16,0)))))</f>
        <v>0</v>
      </c>
      <c r="F143" s="57">
        <f t="shared" si="25"/>
        <v>0</v>
      </c>
      <c r="G143" s="136"/>
      <c r="H143" s="142" t="b">
        <f>OR(AND(C143='Scoring Keys'!$D$4,E143='Scoring Keys'!$D$14),AND(C143='Scoring Keys'!$D$4,E143='Scoring Keys'!$D$16),AND(C143='Scoring Keys'!$D$4,E143='Scoring Keys'!$D$17))</f>
        <v>0</v>
      </c>
      <c r="I143" s="142" t="b">
        <f>NOT(D143='Scoring Keys'!$B$18)</f>
        <v>0</v>
      </c>
      <c r="J143" s="168">
        <f t="shared" si="26"/>
        <v>1</v>
      </c>
      <c r="K143" s="168">
        <f t="shared" si="27"/>
        <v>0</v>
      </c>
    </row>
    <row r="144" spans="1:11" ht="30" customHeight="1">
      <c r="A144" s="193" t="s">
        <v>583</v>
      </c>
      <c r="B144" s="57" t="s">
        <v>1713</v>
      </c>
      <c r="C144" s="57">
        <f>IF(B144='Scoring Keys'!$B$4,'Scoring Keys'!$D$4,IF(B144='Scoring Keys'!$B$5,'Scoring Keys'!$D$5,IF(B144='Scoring Keys'!$B$6,'Scoring Keys'!$D$6,IF(B144='Scoring Keys'!$B$7,'Scoring Keys'!$D$7,0))))</f>
        <v>0.9</v>
      </c>
      <c r="D144" s="127" t="s">
        <v>1766</v>
      </c>
      <c r="E144" s="57">
        <f>IF(D144='Scoring Keys'!$B$12,'Scoring Keys'!$D$12,IF(D144='Scoring Keys'!$B$13,'Scoring Keys'!$D$13,IF(D144='Scoring Keys'!$B$14,'Scoring Keys'!$D$14,IF(D144='Scoring Keys'!$B$15,'Scoring Keys'!$D$15,IF(D144='Scoring Keys'!$B$16,'Scoring Keys'!$D$16,0)))))</f>
        <v>0</v>
      </c>
      <c r="F144" s="57">
        <f t="shared" si="25"/>
        <v>0</v>
      </c>
      <c r="G144" s="136"/>
      <c r="H144" s="142" t="b">
        <f>OR(AND(C144='Scoring Keys'!$D$4,E144='Scoring Keys'!$D$14),AND(C144='Scoring Keys'!$D$4,E144='Scoring Keys'!$D$16),AND(C144='Scoring Keys'!$D$4,E144='Scoring Keys'!$D$17))</f>
        <v>0</v>
      </c>
      <c r="I144" s="142" t="b">
        <f>NOT(D144='Scoring Keys'!$B$18)</f>
        <v>0</v>
      </c>
      <c r="J144" s="168">
        <f t="shared" si="26"/>
        <v>1</v>
      </c>
      <c r="K144" s="168">
        <f t="shared" si="27"/>
        <v>0</v>
      </c>
    </row>
    <row r="145" spans="1:11" ht="30" customHeight="1">
      <c r="A145" s="193" t="s">
        <v>467</v>
      </c>
      <c r="B145" s="57" t="s">
        <v>1713</v>
      </c>
      <c r="C145" s="57">
        <f>IF(B145='Scoring Keys'!$B$4,'Scoring Keys'!$D$4,IF(B145='Scoring Keys'!$B$5,'Scoring Keys'!$D$5,IF(B145='Scoring Keys'!$B$6,'Scoring Keys'!$D$6,IF(B145='Scoring Keys'!$B$7,'Scoring Keys'!$D$7,0))))</f>
        <v>0.9</v>
      </c>
      <c r="D145" s="127" t="s">
        <v>1766</v>
      </c>
      <c r="E145" s="57">
        <f>IF(D145='Scoring Keys'!$B$12,'Scoring Keys'!$D$12,IF(D145='Scoring Keys'!$B$13,'Scoring Keys'!$D$13,IF(D145='Scoring Keys'!$B$14,'Scoring Keys'!$D$14,IF(D145='Scoring Keys'!$B$15,'Scoring Keys'!$D$15,IF(D145='Scoring Keys'!$B$16,'Scoring Keys'!$D$16,0)))))</f>
        <v>0</v>
      </c>
      <c r="F145" s="57">
        <f t="shared" si="25"/>
        <v>0</v>
      </c>
      <c r="G145" s="136"/>
      <c r="H145" s="142" t="b">
        <f>OR(AND(C145='Scoring Keys'!$D$4,E145='Scoring Keys'!$D$14),AND(C145='Scoring Keys'!$D$4,E145='Scoring Keys'!$D$16),AND(C145='Scoring Keys'!$D$4,E145='Scoring Keys'!$D$17))</f>
        <v>0</v>
      </c>
      <c r="I145" s="142" t="b">
        <f>NOT(D145='Scoring Keys'!$B$18)</f>
        <v>0</v>
      </c>
      <c r="J145" s="168">
        <f t="shared" si="26"/>
        <v>1</v>
      </c>
      <c r="K145" s="168">
        <f t="shared" si="27"/>
        <v>0</v>
      </c>
    </row>
    <row r="146" spans="1:11" s="192" customFormat="1" ht="38.25">
      <c r="A146" s="169" t="s">
        <v>1547</v>
      </c>
      <c r="B146" s="57" t="s">
        <v>600</v>
      </c>
      <c r="C146" s="57">
        <f>IF(B146='Scoring Keys'!$B$4,'Scoring Keys'!$D$4,IF(B146='Scoring Keys'!$B$5,'Scoring Keys'!$D$5,IF(B146='Scoring Keys'!$B$6,'Scoring Keys'!$D$6,IF(B146='Scoring Keys'!$B$7,'Scoring Keys'!$D$7,0))))</f>
        <v>1</v>
      </c>
      <c r="D146" s="127" t="s">
        <v>1766</v>
      </c>
      <c r="E146" s="57">
        <f>IF(D146='Scoring Keys'!$B$12,'Scoring Keys'!$D$12,IF(D146='Scoring Keys'!$B$13,'Scoring Keys'!$D$13,IF(D146='Scoring Keys'!$B$14,'Scoring Keys'!$D$14,IF(D146='Scoring Keys'!$B$15,'Scoring Keys'!$D$15,IF(D146='Scoring Keys'!$B$16,'Scoring Keys'!$D$16,0)))))</f>
        <v>0</v>
      </c>
      <c r="F146" s="57">
        <f t="shared" si="25"/>
        <v>0</v>
      </c>
      <c r="G146" s="136"/>
      <c r="H146" s="142" t="b">
        <f>OR(AND(C146='Scoring Keys'!$D$4,E146='Scoring Keys'!$D$14),AND(C146='Scoring Keys'!$D$4,E146='Scoring Keys'!$D$16),AND(C146='Scoring Keys'!$D$4,E146='Scoring Keys'!$D$17))</f>
        <v>1</v>
      </c>
      <c r="I146" s="142" t="b">
        <f>NOT(D146='Scoring Keys'!$B$18)</f>
        <v>0</v>
      </c>
      <c r="J146" s="168">
        <f t="shared" si="26"/>
        <v>1</v>
      </c>
      <c r="K146" s="168">
        <f t="shared" si="27"/>
        <v>0</v>
      </c>
    </row>
    <row r="147" spans="1:11" s="192" customFormat="1" ht="30" customHeight="1">
      <c r="A147" s="169" t="s">
        <v>828</v>
      </c>
      <c r="B147" s="57" t="s">
        <v>600</v>
      </c>
      <c r="C147" s="57">
        <f>IF(B147='Scoring Keys'!$B$4,'Scoring Keys'!$D$4,IF(B147='Scoring Keys'!$B$5,'Scoring Keys'!$D$5,IF(B147='Scoring Keys'!$B$6,'Scoring Keys'!$D$6,IF(B147='Scoring Keys'!$B$7,'Scoring Keys'!$D$7,0))))</f>
        <v>1</v>
      </c>
      <c r="D147" s="127" t="s">
        <v>1766</v>
      </c>
      <c r="E147" s="57">
        <f>IF(D147='Scoring Keys'!$B$12,'Scoring Keys'!$D$12,IF(D147='Scoring Keys'!$B$13,'Scoring Keys'!$D$13,IF(D147='Scoring Keys'!$B$14,'Scoring Keys'!$D$14,IF(D147='Scoring Keys'!$B$15,'Scoring Keys'!$D$15,IF(D147='Scoring Keys'!$B$16,'Scoring Keys'!$D$16,0)))))</f>
        <v>0</v>
      </c>
      <c r="F147" s="57">
        <f t="shared" si="25"/>
        <v>0</v>
      </c>
      <c r="G147" s="136"/>
      <c r="H147" s="142" t="b">
        <f>OR(AND(C147='Scoring Keys'!$D$4,E147='Scoring Keys'!$D$14),AND(C147='Scoring Keys'!$D$4,E147='Scoring Keys'!$D$16),AND(C147='Scoring Keys'!$D$4,E147='Scoring Keys'!$D$17))</f>
        <v>1</v>
      </c>
      <c r="I147" s="142" t="b">
        <f>NOT(D147='Scoring Keys'!$B$18)</f>
        <v>0</v>
      </c>
      <c r="J147" s="168">
        <f t="shared" si="26"/>
        <v>1</v>
      </c>
      <c r="K147" s="168">
        <f t="shared" si="27"/>
        <v>0</v>
      </c>
    </row>
    <row r="148" spans="1:11" s="192" customFormat="1" ht="30" customHeight="1">
      <c r="A148" s="169" t="s">
        <v>1728</v>
      </c>
      <c r="B148" s="57" t="s">
        <v>600</v>
      </c>
      <c r="C148" s="57">
        <f>IF(B148='Scoring Keys'!$B$4,'Scoring Keys'!$D$4,IF(B148='Scoring Keys'!$B$5,'Scoring Keys'!$D$5,IF(B148='Scoring Keys'!$B$6,'Scoring Keys'!$D$6,IF(B148='Scoring Keys'!$B$7,'Scoring Keys'!$D$7,0))))</f>
        <v>1</v>
      </c>
      <c r="D148" s="127" t="s">
        <v>1766</v>
      </c>
      <c r="E148" s="57">
        <f>IF(D148='Scoring Keys'!$B$12,'Scoring Keys'!$D$12,IF(D148='Scoring Keys'!$B$13,'Scoring Keys'!$D$13,IF(D148='Scoring Keys'!$B$14,'Scoring Keys'!$D$14,IF(D148='Scoring Keys'!$B$15,'Scoring Keys'!$D$15,IF(D148='Scoring Keys'!$B$16,'Scoring Keys'!$D$16,0)))))</f>
        <v>0</v>
      </c>
      <c r="F148" s="57">
        <f t="shared" si="25"/>
        <v>0</v>
      </c>
      <c r="G148" s="136"/>
      <c r="H148" s="142" t="b">
        <f>OR(AND(C148='Scoring Keys'!$D$4,E148='Scoring Keys'!$D$14),AND(C148='Scoring Keys'!$D$4,E148='Scoring Keys'!$D$16),AND(C148='Scoring Keys'!$D$4,E148='Scoring Keys'!$D$17))</f>
        <v>1</v>
      </c>
      <c r="I148" s="142" t="b">
        <f>NOT(D148='Scoring Keys'!$B$18)</f>
        <v>0</v>
      </c>
      <c r="J148" s="168">
        <f t="shared" si="26"/>
        <v>1</v>
      </c>
      <c r="K148" s="168">
        <f t="shared" si="27"/>
        <v>0</v>
      </c>
    </row>
    <row r="149" spans="1:11" s="192" customFormat="1" ht="30" customHeight="1">
      <c r="A149" s="169" t="s">
        <v>826</v>
      </c>
      <c r="B149" s="57" t="s">
        <v>600</v>
      </c>
      <c r="C149" s="57">
        <f>IF(B149='Scoring Keys'!$B$4,'Scoring Keys'!$D$4,IF(B149='Scoring Keys'!$B$5,'Scoring Keys'!$D$5,IF(B149='Scoring Keys'!$B$6,'Scoring Keys'!$D$6,IF(B149='Scoring Keys'!$B$7,'Scoring Keys'!$D$7,0))))</f>
        <v>1</v>
      </c>
      <c r="D149" s="127" t="s">
        <v>1766</v>
      </c>
      <c r="E149" s="57">
        <f>IF(D149='Scoring Keys'!$B$12,'Scoring Keys'!$D$12,IF(D149='Scoring Keys'!$B$13,'Scoring Keys'!$D$13,IF(D149='Scoring Keys'!$B$14,'Scoring Keys'!$D$14,IF(D149='Scoring Keys'!$B$15,'Scoring Keys'!$D$15,IF(D149='Scoring Keys'!$B$16,'Scoring Keys'!$D$16,0)))))</f>
        <v>0</v>
      </c>
      <c r="F149" s="57">
        <f t="shared" si="25"/>
        <v>0</v>
      </c>
      <c r="G149" s="136"/>
      <c r="H149" s="142" t="b">
        <f>OR(AND(C149='Scoring Keys'!$D$4,E149='Scoring Keys'!$D$14),AND(C149='Scoring Keys'!$D$4,E149='Scoring Keys'!$D$16),AND(C149='Scoring Keys'!$D$4,E149='Scoring Keys'!$D$17))</f>
        <v>1</v>
      </c>
      <c r="I149" s="142" t="b">
        <f>NOT(D149='Scoring Keys'!$B$18)</f>
        <v>0</v>
      </c>
      <c r="J149" s="168">
        <f t="shared" si="26"/>
        <v>1</v>
      </c>
      <c r="K149" s="168">
        <f t="shared" si="27"/>
        <v>0</v>
      </c>
    </row>
    <row r="150" spans="1:11" s="192" customFormat="1" ht="63.75">
      <c r="A150" s="169" t="s">
        <v>827</v>
      </c>
      <c r="B150" s="57" t="s">
        <v>1713</v>
      </c>
      <c r="C150" s="57">
        <f>IF(B150='Scoring Keys'!$B$4,'Scoring Keys'!$D$4,IF(B150='Scoring Keys'!$B$5,'Scoring Keys'!$D$5,IF(B150='Scoring Keys'!$B$6,'Scoring Keys'!$D$6,IF(B150='Scoring Keys'!$B$7,'Scoring Keys'!$D$7,0))))</f>
        <v>0.9</v>
      </c>
      <c r="D150" s="127" t="s">
        <v>1766</v>
      </c>
      <c r="E150" s="57">
        <f>IF(D150='Scoring Keys'!$B$12,'Scoring Keys'!$D$12,IF(D150='Scoring Keys'!$B$13,'Scoring Keys'!$D$13,IF(D150='Scoring Keys'!$B$14,'Scoring Keys'!$D$14,IF(D150='Scoring Keys'!$B$15,'Scoring Keys'!$D$15,IF(D150='Scoring Keys'!$B$16,'Scoring Keys'!$D$16,0)))))</f>
        <v>0</v>
      </c>
      <c r="F150" s="57">
        <f t="shared" si="25"/>
        <v>0</v>
      </c>
      <c r="G150" s="136"/>
      <c r="H150" s="142" t="b">
        <f>OR(AND(C150='Scoring Keys'!$D$4,E150='Scoring Keys'!$D$14),AND(C150='Scoring Keys'!$D$4,E150='Scoring Keys'!$D$16),AND(C150='Scoring Keys'!$D$4,E150='Scoring Keys'!$D$17))</f>
        <v>0</v>
      </c>
      <c r="I150" s="142" t="b">
        <f>NOT(D150='Scoring Keys'!$B$18)</f>
        <v>0</v>
      </c>
      <c r="J150" s="168">
        <f t="shared" si="26"/>
        <v>1</v>
      </c>
      <c r="K150" s="168">
        <f t="shared" si="27"/>
        <v>0</v>
      </c>
    </row>
    <row r="151" spans="1:11" s="192" customFormat="1" ht="25.5">
      <c r="A151" s="170" t="s">
        <v>830</v>
      </c>
      <c r="B151" s="57" t="s">
        <v>1713</v>
      </c>
      <c r="C151" s="57">
        <f>IF(B151='Scoring Keys'!$B$4,'Scoring Keys'!$D$4,IF(B151='Scoring Keys'!$B$5,'Scoring Keys'!$D$5,IF(B151='Scoring Keys'!$B$6,'Scoring Keys'!$D$6,IF(B151='Scoring Keys'!$B$7,'Scoring Keys'!$D$7,0))))</f>
        <v>0.9</v>
      </c>
      <c r="D151" s="127" t="s">
        <v>1766</v>
      </c>
      <c r="E151" s="57">
        <f>IF(D151='Scoring Keys'!$B$12,'Scoring Keys'!$D$12,IF(D151='Scoring Keys'!$B$13,'Scoring Keys'!$D$13,IF(D151='Scoring Keys'!$B$14,'Scoring Keys'!$D$14,IF(D151='Scoring Keys'!$B$15,'Scoring Keys'!$D$15,IF(D151='Scoring Keys'!$B$16,'Scoring Keys'!$D$16,0)))))</f>
        <v>0</v>
      </c>
      <c r="F151" s="57">
        <f t="shared" si="25"/>
        <v>0</v>
      </c>
      <c r="G151" s="136"/>
      <c r="H151" s="142" t="b">
        <f>OR(AND(C151='Scoring Keys'!$D$4,E151='Scoring Keys'!$D$14),AND(C151='Scoring Keys'!$D$4,E151='Scoring Keys'!$D$16),AND(C151='Scoring Keys'!$D$4,E151='Scoring Keys'!$D$17))</f>
        <v>0</v>
      </c>
      <c r="I151" s="142" t="b">
        <f>NOT(D151='Scoring Keys'!$B$18)</f>
        <v>0</v>
      </c>
      <c r="J151" s="168">
        <f t="shared" si="26"/>
        <v>1</v>
      </c>
      <c r="K151" s="168">
        <f t="shared" si="27"/>
        <v>0</v>
      </c>
    </row>
    <row r="152" spans="1:11" s="192" customFormat="1" ht="25.5">
      <c r="A152" s="170" t="s">
        <v>831</v>
      </c>
      <c r="B152" s="57" t="s">
        <v>1713</v>
      </c>
      <c r="C152" s="57">
        <f>IF(B152='Scoring Keys'!$B$4,'Scoring Keys'!$D$4,IF(B152='Scoring Keys'!$B$5,'Scoring Keys'!$D$5,IF(B152='Scoring Keys'!$B$6,'Scoring Keys'!$D$6,IF(B152='Scoring Keys'!$B$7,'Scoring Keys'!$D$7,0))))</f>
        <v>0.9</v>
      </c>
      <c r="D152" s="127" t="s">
        <v>1766</v>
      </c>
      <c r="E152" s="57">
        <f>IF(D152='Scoring Keys'!$B$12,'Scoring Keys'!$D$12,IF(D152='Scoring Keys'!$B$13,'Scoring Keys'!$D$13,IF(D152='Scoring Keys'!$B$14,'Scoring Keys'!$D$14,IF(D152='Scoring Keys'!$B$15,'Scoring Keys'!$D$15,IF(D152='Scoring Keys'!$B$16,'Scoring Keys'!$D$16,0)))))</f>
        <v>0</v>
      </c>
      <c r="F152" s="57">
        <f t="shared" si="25"/>
        <v>0</v>
      </c>
      <c r="G152" s="136"/>
      <c r="H152" s="142" t="b">
        <f>OR(AND(C152='Scoring Keys'!$D$4,E152='Scoring Keys'!$D$14),AND(C152='Scoring Keys'!$D$4,E152='Scoring Keys'!$D$16),AND(C152='Scoring Keys'!$D$4,E152='Scoring Keys'!$D$17))</f>
        <v>0</v>
      </c>
      <c r="I152" s="142" t="b">
        <f>NOT(D152='Scoring Keys'!$B$18)</f>
        <v>0</v>
      </c>
      <c r="J152" s="168">
        <f t="shared" si="26"/>
        <v>1</v>
      </c>
      <c r="K152" s="168">
        <f t="shared" si="27"/>
        <v>0</v>
      </c>
    </row>
    <row r="153" spans="1:11" s="192" customFormat="1" ht="30" customHeight="1">
      <c r="A153" s="169" t="s">
        <v>1727</v>
      </c>
      <c r="B153" s="57" t="s">
        <v>1713</v>
      </c>
      <c r="C153" s="57">
        <f>IF(B153='Scoring Keys'!$B$4,'Scoring Keys'!$D$4,IF(B153='Scoring Keys'!$B$5,'Scoring Keys'!$D$5,IF(B153='Scoring Keys'!$B$6,'Scoring Keys'!$D$6,IF(B153='Scoring Keys'!$B$7,'Scoring Keys'!$D$7,0))))</f>
        <v>0.9</v>
      </c>
      <c r="D153" s="127" t="s">
        <v>1766</v>
      </c>
      <c r="E153" s="57">
        <f>IF(D153='Scoring Keys'!$B$12,'Scoring Keys'!$D$12,IF(D153='Scoring Keys'!$B$13,'Scoring Keys'!$D$13,IF(D153='Scoring Keys'!$B$14,'Scoring Keys'!$D$14,IF(D153='Scoring Keys'!$B$15,'Scoring Keys'!$D$15,IF(D153='Scoring Keys'!$B$16,'Scoring Keys'!$D$16,0)))))</f>
        <v>0</v>
      </c>
      <c r="F153" s="57">
        <f t="shared" si="25"/>
        <v>0</v>
      </c>
      <c r="G153" s="136"/>
      <c r="H153" s="142" t="b">
        <f>OR(AND(C153='Scoring Keys'!$D$4,E153='Scoring Keys'!$D$14),AND(C153='Scoring Keys'!$D$4,E153='Scoring Keys'!$D$16),AND(C153='Scoring Keys'!$D$4,E153='Scoring Keys'!$D$17))</f>
        <v>0</v>
      </c>
      <c r="I153" s="142" t="b">
        <f>NOT(D153='Scoring Keys'!$B$18)</f>
        <v>0</v>
      </c>
      <c r="J153" s="168">
        <f t="shared" si="26"/>
        <v>1</v>
      </c>
      <c r="K153" s="168">
        <f t="shared" si="27"/>
        <v>0</v>
      </c>
    </row>
    <row r="154" spans="1:11" s="192" customFormat="1" ht="30" customHeight="1">
      <c r="A154" s="169" t="s">
        <v>829</v>
      </c>
      <c r="B154" s="57" t="s">
        <v>600</v>
      </c>
      <c r="C154" s="57">
        <f>IF(B154='Scoring Keys'!$B$4,'Scoring Keys'!$D$4,IF(B154='Scoring Keys'!$B$5,'Scoring Keys'!$D$5,IF(B154='Scoring Keys'!$B$6,'Scoring Keys'!$D$6,IF(B154='Scoring Keys'!$B$7,'Scoring Keys'!$D$7,0))))</f>
        <v>1</v>
      </c>
      <c r="D154" s="127" t="s">
        <v>1766</v>
      </c>
      <c r="E154" s="57">
        <f>IF(D154='Scoring Keys'!$B$12,'Scoring Keys'!$D$12,IF(D154='Scoring Keys'!$B$13,'Scoring Keys'!$D$13,IF(D154='Scoring Keys'!$B$14,'Scoring Keys'!$D$14,IF(D154='Scoring Keys'!$B$15,'Scoring Keys'!$D$15,IF(D154='Scoring Keys'!$B$16,'Scoring Keys'!$D$16,0)))))</f>
        <v>0</v>
      </c>
      <c r="F154" s="57">
        <f t="shared" si="25"/>
        <v>0</v>
      </c>
      <c r="G154" s="136"/>
      <c r="H154" s="142" t="b">
        <f>OR(AND(C154='Scoring Keys'!$D$4,E154='Scoring Keys'!$D$14),AND(C154='Scoring Keys'!$D$4,E154='Scoring Keys'!$D$16),AND(C154='Scoring Keys'!$D$4,E154='Scoring Keys'!$D$17))</f>
        <v>1</v>
      </c>
      <c r="I154" s="142" t="b">
        <f>NOT(D154='Scoring Keys'!$B$18)</f>
        <v>0</v>
      </c>
      <c r="J154" s="168">
        <f t="shared" si="26"/>
        <v>1</v>
      </c>
      <c r="K154" s="168">
        <f t="shared" si="27"/>
        <v>0</v>
      </c>
    </row>
    <row r="155" spans="1:11">
      <c r="A155" s="273" t="s">
        <v>1846</v>
      </c>
      <c r="B155" s="274" t="s">
        <v>600</v>
      </c>
      <c r="C155" s="172"/>
      <c r="D155" s="260"/>
      <c r="E155" s="261"/>
      <c r="F155" s="261"/>
      <c r="G155" s="262"/>
    </row>
    <row r="156" spans="1:11" s="192" customFormat="1" ht="89.25">
      <c r="A156" s="169" t="s">
        <v>832</v>
      </c>
      <c r="B156" s="57" t="s">
        <v>1713</v>
      </c>
      <c r="C156" s="57">
        <f>IF(B156='Scoring Keys'!$B$4,'Scoring Keys'!$D$4,IF(B156='Scoring Keys'!$B$5,'Scoring Keys'!$D$5,IF(B156='Scoring Keys'!$B$6,'Scoring Keys'!$D$6,IF(B156='Scoring Keys'!$B$7,'Scoring Keys'!$D$7,0))))</f>
        <v>0.9</v>
      </c>
      <c r="D156" s="127" t="s">
        <v>1766</v>
      </c>
      <c r="E156" s="57">
        <f>IF(D156='Scoring Keys'!$B$12,'Scoring Keys'!$D$12,IF(D156='Scoring Keys'!$B$13,'Scoring Keys'!$D$13,IF(D156='Scoring Keys'!$B$14,'Scoring Keys'!$D$14,IF(D156='Scoring Keys'!$B$15,'Scoring Keys'!$D$15,IF(D156='Scoring Keys'!$B$16,'Scoring Keys'!$D$16,0)))))</f>
        <v>0</v>
      </c>
      <c r="F156" s="57">
        <f t="shared" ref="F156:F162" si="28">C156*E156</f>
        <v>0</v>
      </c>
      <c r="G156" s="136"/>
      <c r="H156" s="142" t="b">
        <f>OR(AND(C156='Scoring Keys'!$D$4,E156='Scoring Keys'!$D$14),AND(C156='Scoring Keys'!$D$4,E156='Scoring Keys'!$D$16),AND(C156='Scoring Keys'!$D$4,E156='Scoring Keys'!$D$17))</f>
        <v>0</v>
      </c>
      <c r="I156" s="142" t="b">
        <f>NOT(D156='Scoring Keys'!$B$18)</f>
        <v>0</v>
      </c>
      <c r="J156" s="168">
        <f t="shared" ref="J156:J162" si="29">IF(I156,0,1)</f>
        <v>1</v>
      </c>
      <c r="K156" s="168">
        <f t="shared" ref="K156:K162" si="30">IF(AND(H156,(I156)),1,0)</f>
        <v>0</v>
      </c>
    </row>
    <row r="157" spans="1:11" s="192" customFormat="1" ht="30" customHeight="1">
      <c r="A157" s="193" t="s">
        <v>582</v>
      </c>
      <c r="B157" s="57" t="s">
        <v>1713</v>
      </c>
      <c r="C157" s="57">
        <f>IF(B157='Scoring Keys'!$B$4,'Scoring Keys'!$D$4,IF(B157='Scoring Keys'!$B$5,'Scoring Keys'!$D$5,IF(B157='Scoring Keys'!$B$6,'Scoring Keys'!$D$6,IF(B157='Scoring Keys'!$B$7,'Scoring Keys'!$D$7,0))))</f>
        <v>0.9</v>
      </c>
      <c r="D157" s="127" t="s">
        <v>1766</v>
      </c>
      <c r="E157" s="57">
        <f>IF(D157='Scoring Keys'!$B$12,'Scoring Keys'!$D$12,IF(D157='Scoring Keys'!$B$13,'Scoring Keys'!$D$13,IF(D157='Scoring Keys'!$B$14,'Scoring Keys'!$D$14,IF(D157='Scoring Keys'!$B$15,'Scoring Keys'!$D$15,IF(D157='Scoring Keys'!$B$16,'Scoring Keys'!$D$16,0)))))</f>
        <v>0</v>
      </c>
      <c r="F157" s="57">
        <f t="shared" si="28"/>
        <v>0</v>
      </c>
      <c r="G157" s="136"/>
      <c r="H157" s="142" t="b">
        <f>OR(AND(C157='Scoring Keys'!$D$4,E157='Scoring Keys'!$D$14),AND(C157='Scoring Keys'!$D$4,E157='Scoring Keys'!$D$16),AND(C157='Scoring Keys'!$D$4,E157='Scoring Keys'!$D$17))</f>
        <v>0</v>
      </c>
      <c r="I157" s="142" t="b">
        <f>NOT(D157='Scoring Keys'!$B$18)</f>
        <v>0</v>
      </c>
      <c r="J157" s="168">
        <f t="shared" si="29"/>
        <v>1</v>
      </c>
      <c r="K157" s="168">
        <f t="shared" si="30"/>
        <v>0</v>
      </c>
    </row>
    <row r="158" spans="1:11" s="192" customFormat="1" ht="30" customHeight="1">
      <c r="A158" s="193" t="s">
        <v>557</v>
      </c>
      <c r="B158" s="57" t="s">
        <v>1713</v>
      </c>
      <c r="C158" s="57">
        <f>IF(B158='Scoring Keys'!$B$4,'Scoring Keys'!$D$4,IF(B158='Scoring Keys'!$B$5,'Scoring Keys'!$D$5,IF(B158='Scoring Keys'!$B$6,'Scoring Keys'!$D$6,IF(B158='Scoring Keys'!$B$7,'Scoring Keys'!$D$7,0))))</f>
        <v>0.9</v>
      </c>
      <c r="D158" s="127" t="s">
        <v>1766</v>
      </c>
      <c r="E158" s="57">
        <f>IF(D158='Scoring Keys'!$B$12,'Scoring Keys'!$D$12,IF(D158='Scoring Keys'!$B$13,'Scoring Keys'!$D$13,IF(D158='Scoring Keys'!$B$14,'Scoring Keys'!$D$14,IF(D158='Scoring Keys'!$B$15,'Scoring Keys'!$D$15,IF(D158='Scoring Keys'!$B$16,'Scoring Keys'!$D$16,0)))))</f>
        <v>0</v>
      </c>
      <c r="F158" s="57">
        <f t="shared" si="28"/>
        <v>0</v>
      </c>
      <c r="G158" s="136"/>
      <c r="H158" s="142" t="b">
        <f>OR(AND(C158='Scoring Keys'!$D$4,E158='Scoring Keys'!$D$14),AND(C158='Scoring Keys'!$D$4,E158='Scoring Keys'!$D$16),AND(C158='Scoring Keys'!$D$4,E158='Scoring Keys'!$D$17))</f>
        <v>0</v>
      </c>
      <c r="I158" s="142" t="b">
        <f>NOT(D158='Scoring Keys'!$B$18)</f>
        <v>0</v>
      </c>
      <c r="J158" s="168">
        <f t="shared" si="29"/>
        <v>1</v>
      </c>
      <c r="K158" s="168">
        <f t="shared" si="30"/>
        <v>0</v>
      </c>
    </row>
    <row r="159" spans="1:11" s="192" customFormat="1" ht="30" customHeight="1">
      <c r="A159" s="193" t="s">
        <v>558</v>
      </c>
      <c r="B159" s="57" t="s">
        <v>1713</v>
      </c>
      <c r="C159" s="57">
        <f>IF(B159='Scoring Keys'!$B$4,'Scoring Keys'!$D$4,IF(B159='Scoring Keys'!$B$5,'Scoring Keys'!$D$5,IF(B159='Scoring Keys'!$B$6,'Scoring Keys'!$D$6,IF(B159='Scoring Keys'!$B$7,'Scoring Keys'!$D$7,0))))</f>
        <v>0.9</v>
      </c>
      <c r="D159" s="127" t="s">
        <v>1766</v>
      </c>
      <c r="E159" s="57">
        <f>IF(D159='Scoring Keys'!$B$12,'Scoring Keys'!$D$12,IF(D159='Scoring Keys'!$B$13,'Scoring Keys'!$D$13,IF(D159='Scoring Keys'!$B$14,'Scoring Keys'!$D$14,IF(D159='Scoring Keys'!$B$15,'Scoring Keys'!$D$15,IF(D159='Scoring Keys'!$B$16,'Scoring Keys'!$D$16,0)))))</f>
        <v>0</v>
      </c>
      <c r="F159" s="57">
        <f t="shared" si="28"/>
        <v>0</v>
      </c>
      <c r="G159" s="136"/>
      <c r="H159" s="142" t="b">
        <f>OR(AND(C159='Scoring Keys'!$D$4,E159='Scoring Keys'!$D$14),AND(C159='Scoring Keys'!$D$4,E159='Scoring Keys'!$D$16),AND(C159='Scoring Keys'!$D$4,E159='Scoring Keys'!$D$17))</f>
        <v>0</v>
      </c>
      <c r="I159" s="142" t="b">
        <f>NOT(D159='Scoring Keys'!$B$18)</f>
        <v>0</v>
      </c>
      <c r="J159" s="168">
        <f t="shared" si="29"/>
        <v>1</v>
      </c>
      <c r="K159" s="168">
        <f t="shared" si="30"/>
        <v>0</v>
      </c>
    </row>
    <row r="160" spans="1:11" s="192" customFormat="1" ht="30" customHeight="1">
      <c r="A160" s="193" t="s">
        <v>559</v>
      </c>
      <c r="B160" s="57" t="s">
        <v>1713</v>
      </c>
      <c r="C160" s="57">
        <f>IF(B160='Scoring Keys'!$B$4,'Scoring Keys'!$D$4,IF(B160='Scoring Keys'!$B$5,'Scoring Keys'!$D$5,IF(B160='Scoring Keys'!$B$6,'Scoring Keys'!$D$6,IF(B160='Scoring Keys'!$B$7,'Scoring Keys'!$D$7,0))))</f>
        <v>0.9</v>
      </c>
      <c r="D160" s="127" t="s">
        <v>1766</v>
      </c>
      <c r="E160" s="57">
        <f>IF(D160='Scoring Keys'!$B$12,'Scoring Keys'!$D$12,IF(D160='Scoring Keys'!$B$13,'Scoring Keys'!$D$13,IF(D160='Scoring Keys'!$B$14,'Scoring Keys'!$D$14,IF(D160='Scoring Keys'!$B$15,'Scoring Keys'!$D$15,IF(D160='Scoring Keys'!$B$16,'Scoring Keys'!$D$16,0)))))</f>
        <v>0</v>
      </c>
      <c r="F160" s="57">
        <f t="shared" si="28"/>
        <v>0</v>
      </c>
      <c r="G160" s="136"/>
      <c r="H160" s="142" t="b">
        <f>OR(AND(C160='Scoring Keys'!$D$4,E160='Scoring Keys'!$D$14),AND(C160='Scoring Keys'!$D$4,E160='Scoring Keys'!$D$16),AND(C160='Scoring Keys'!$D$4,E160='Scoring Keys'!$D$17))</f>
        <v>0</v>
      </c>
      <c r="I160" s="142" t="b">
        <f>NOT(D160='Scoring Keys'!$B$18)</f>
        <v>0</v>
      </c>
      <c r="J160" s="168">
        <f t="shared" si="29"/>
        <v>1</v>
      </c>
      <c r="K160" s="168">
        <f t="shared" si="30"/>
        <v>0</v>
      </c>
    </row>
    <row r="161" spans="1:11" s="192" customFormat="1" ht="30" customHeight="1">
      <c r="A161" s="193" t="s">
        <v>581</v>
      </c>
      <c r="B161" s="57" t="s">
        <v>1713</v>
      </c>
      <c r="C161" s="57">
        <f>IF(B161='Scoring Keys'!$B$4,'Scoring Keys'!$D$4,IF(B161='Scoring Keys'!$B$5,'Scoring Keys'!$D$5,IF(B161='Scoring Keys'!$B$6,'Scoring Keys'!$D$6,IF(B161='Scoring Keys'!$B$7,'Scoring Keys'!$D$7,0))))</f>
        <v>0.9</v>
      </c>
      <c r="D161" s="127" t="s">
        <v>1766</v>
      </c>
      <c r="E161" s="57">
        <f>IF(D161='Scoring Keys'!$B$12,'Scoring Keys'!$D$12,IF(D161='Scoring Keys'!$B$13,'Scoring Keys'!$D$13,IF(D161='Scoring Keys'!$B$14,'Scoring Keys'!$D$14,IF(D161='Scoring Keys'!$B$15,'Scoring Keys'!$D$15,IF(D161='Scoring Keys'!$B$16,'Scoring Keys'!$D$16,0)))))</f>
        <v>0</v>
      </c>
      <c r="F161" s="57">
        <f t="shared" si="28"/>
        <v>0</v>
      </c>
      <c r="G161" s="136"/>
      <c r="H161" s="142" t="b">
        <f>OR(AND(C161='Scoring Keys'!$D$4,E161='Scoring Keys'!$D$14),AND(C161='Scoring Keys'!$D$4,E161='Scoring Keys'!$D$16),AND(C161='Scoring Keys'!$D$4,E161='Scoring Keys'!$D$17))</f>
        <v>0</v>
      </c>
      <c r="I161" s="142" t="b">
        <f>NOT(D161='Scoring Keys'!$B$18)</f>
        <v>0</v>
      </c>
      <c r="J161" s="168">
        <f t="shared" si="29"/>
        <v>1</v>
      </c>
      <c r="K161" s="168">
        <f t="shared" si="30"/>
        <v>0</v>
      </c>
    </row>
    <row r="162" spans="1:11" s="192" customFormat="1" ht="30" customHeight="1">
      <c r="A162" s="169" t="s">
        <v>833</v>
      </c>
      <c r="B162" s="57" t="s">
        <v>600</v>
      </c>
      <c r="C162" s="57">
        <f>IF(B162='Scoring Keys'!$B$4,'Scoring Keys'!$D$4,IF(B162='Scoring Keys'!$B$5,'Scoring Keys'!$D$5,IF(B162='Scoring Keys'!$B$6,'Scoring Keys'!$D$6,IF(B162='Scoring Keys'!$B$7,'Scoring Keys'!$D$7,0))))</f>
        <v>1</v>
      </c>
      <c r="D162" s="127" t="s">
        <v>1766</v>
      </c>
      <c r="E162" s="57">
        <f>IF(D162='Scoring Keys'!$B$12,'Scoring Keys'!$D$12,IF(D162='Scoring Keys'!$B$13,'Scoring Keys'!$D$13,IF(D162='Scoring Keys'!$B$14,'Scoring Keys'!$D$14,IF(D162='Scoring Keys'!$B$15,'Scoring Keys'!$D$15,IF(D162='Scoring Keys'!$B$16,'Scoring Keys'!$D$16,0)))))</f>
        <v>0</v>
      </c>
      <c r="F162" s="57">
        <f t="shared" si="28"/>
        <v>0</v>
      </c>
      <c r="G162" s="136"/>
      <c r="H162" s="142" t="b">
        <f>OR(AND(C162='Scoring Keys'!$D$4,E162='Scoring Keys'!$D$14),AND(C162='Scoring Keys'!$D$4,E162='Scoring Keys'!$D$16),AND(C162='Scoring Keys'!$D$4,E162='Scoring Keys'!$D$17))</f>
        <v>1</v>
      </c>
      <c r="I162" s="142" t="b">
        <f>NOT(D162='Scoring Keys'!$B$18)</f>
        <v>0</v>
      </c>
      <c r="J162" s="168">
        <f t="shared" si="29"/>
        <v>1</v>
      </c>
      <c r="K162" s="168">
        <f t="shared" si="30"/>
        <v>0</v>
      </c>
    </row>
  </sheetData>
  <sheetProtection algorithmName="SHA-512" hashValue="63swEAA5FtmZhy3ZjlOF/ODXft9d6+i8e2YdFKsNpLdRr2Me7xmeYtVmmKcTBWqzomGqGlv/1INyA1Wll0QfEA==" saltValue="BYC4azB9b3HDu3c+m2v4dA==" spinCount="100000" sheet="1" objects="1" scenarios="1"/>
  <mergeCells count="23">
    <mergeCell ref="A155:B155"/>
    <mergeCell ref="D155:G155"/>
    <mergeCell ref="A118:B118"/>
    <mergeCell ref="A120:B120"/>
    <mergeCell ref="D118:G118"/>
    <mergeCell ref="D120:G120"/>
    <mergeCell ref="D135:G135"/>
    <mergeCell ref="A5:G5"/>
    <mergeCell ref="A9:B9"/>
    <mergeCell ref="A11:B11"/>
    <mergeCell ref="A6:G6"/>
    <mergeCell ref="A7:B8"/>
    <mergeCell ref="D7:G7"/>
    <mergeCell ref="D9:G9"/>
    <mergeCell ref="D11:G11"/>
    <mergeCell ref="D75:G75"/>
    <mergeCell ref="D69:G69"/>
    <mergeCell ref="D10:G10"/>
    <mergeCell ref="D112:G112"/>
    <mergeCell ref="D110:G110"/>
    <mergeCell ref="D108:G108"/>
    <mergeCell ref="D100:G100"/>
    <mergeCell ref="D90:G90"/>
  </mergeCells>
  <conditionalFormatting sqref="D2">
    <cfRule type="expression" dxfId="165" priority="27">
      <formula>$E$2&gt;0</formula>
    </cfRule>
  </conditionalFormatting>
  <conditionalFormatting sqref="D3">
    <cfRule type="expression" dxfId="164" priority="26">
      <formula>$E$3&gt;0</formula>
    </cfRule>
  </conditionalFormatting>
  <conditionalFormatting sqref="D12">
    <cfRule type="expression" dxfId="163" priority="25">
      <formula>K12=1</formula>
    </cfRule>
  </conditionalFormatting>
  <conditionalFormatting sqref="D13:D68">
    <cfRule type="expression" dxfId="162" priority="12">
      <formula>K13=1</formula>
    </cfRule>
  </conditionalFormatting>
  <conditionalFormatting sqref="D70:D74">
    <cfRule type="expression" dxfId="161" priority="11">
      <formula>K70=1</formula>
    </cfRule>
  </conditionalFormatting>
  <conditionalFormatting sqref="D76:D89">
    <cfRule type="expression" dxfId="160" priority="10">
      <formula>K76=1</formula>
    </cfRule>
  </conditionalFormatting>
  <conditionalFormatting sqref="D91:D99">
    <cfRule type="expression" dxfId="159" priority="9">
      <formula>K91=1</formula>
    </cfRule>
  </conditionalFormatting>
  <conditionalFormatting sqref="D101:D107">
    <cfRule type="expression" dxfId="158" priority="8">
      <formula>K101=1</formula>
    </cfRule>
  </conditionalFormatting>
  <conditionalFormatting sqref="D109">
    <cfRule type="expression" dxfId="157" priority="7">
      <formula>K109=1</formula>
    </cfRule>
  </conditionalFormatting>
  <conditionalFormatting sqref="D111">
    <cfRule type="expression" dxfId="156" priority="6">
      <formula>K111=1</formula>
    </cfRule>
  </conditionalFormatting>
  <conditionalFormatting sqref="D113:D117">
    <cfRule type="expression" dxfId="155" priority="5">
      <formula>K113=1</formula>
    </cfRule>
  </conditionalFormatting>
  <conditionalFormatting sqref="D119">
    <cfRule type="expression" dxfId="154" priority="4">
      <formula>K119=1</formula>
    </cfRule>
  </conditionalFormatting>
  <conditionalFormatting sqref="D121:D134">
    <cfRule type="expression" dxfId="153" priority="3">
      <formula>K121=1</formula>
    </cfRule>
  </conditionalFormatting>
  <conditionalFormatting sqref="D136:D154">
    <cfRule type="expression" dxfId="152" priority="2">
      <formula>K136=1</formula>
    </cfRule>
  </conditionalFormatting>
  <conditionalFormatting sqref="D156:D162">
    <cfRule type="expression" dxfId="151" priority="1">
      <formula>K156=1</formula>
    </cfRule>
  </conditionalFormatting>
  <hyperlinks>
    <hyperlink ref="G1" location="'Summary Scores'!A1" display="Click Here To Return To Main Page" xr:uid="{00000000-0004-0000-0400-000000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00000000-0002-0000-0400-000000000000}">
          <x14:formula1>
            <xm:f>'Scoring Keys'!$B$4:$B$8</xm:f>
          </x14:formula1>
          <xm:sqref>B70:B74 B91:B99 B101:B107 B109 B111 B76:B89 B12:B68 B113:B134 B136:B162</xm:sqref>
        </x14:dataValidation>
        <x14:dataValidation type="list" showInputMessage="1" showErrorMessage="1" xr:uid="{00000000-0002-0000-0400-000001000000}">
          <x14:formula1>
            <xm:f>'Scoring Keys'!$B$12:$B$18</xm:f>
          </x14:formula1>
          <xm:sqref>D121:D134 D136:D154 D111 D109 D70:D74 D76:D89 D91:D99 D101:D107 D12:D68 D119 D113:D117 D156:D162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K187"/>
  <sheetViews>
    <sheetView zoomScaleNormal="100" workbookViewId="0">
      <pane ySplit="8" topLeftCell="A9" activePane="bottomLeft" state="frozen"/>
      <selection activeCell="C18" sqref="C18"/>
      <selection pane="bottomLeft" activeCell="D10" sqref="D10"/>
    </sheetView>
  </sheetViews>
  <sheetFormatPr defaultColWidth="9.140625" defaultRowHeight="15.75"/>
  <cols>
    <col min="1" max="1" width="60.7109375" style="192" customWidth="1"/>
    <col min="2" max="2" width="15.7109375" style="192" customWidth="1"/>
    <col min="3" max="3" width="12.7109375" style="192" hidden="1" customWidth="1"/>
    <col min="4" max="4" width="45.7109375" style="180" customWidth="1"/>
    <col min="5" max="6" width="10.7109375" style="180" customWidth="1"/>
    <col min="7" max="7" width="60.7109375" style="192" customWidth="1"/>
    <col min="8" max="8" width="12.7109375" style="175" hidden="1" customWidth="1"/>
    <col min="9" max="11" width="9.140625" style="175" hidden="1" customWidth="1"/>
    <col min="12" max="16384" width="9.140625" style="175"/>
  </cols>
  <sheetData>
    <row r="1" spans="1:11">
      <c r="A1" s="173" t="s">
        <v>1631</v>
      </c>
      <c r="B1" s="174">
        <f>AVERAGE(C10:C165)</f>
        <v>0.93197278911564918</v>
      </c>
      <c r="C1" s="175"/>
      <c r="D1" s="176" t="s">
        <v>1813</v>
      </c>
      <c r="E1" s="177">
        <f>COUNTIF(F10:F500,"&gt;-.10")</f>
        <v>147</v>
      </c>
      <c r="F1" s="178"/>
      <c r="G1" s="179" t="s">
        <v>1918</v>
      </c>
    </row>
    <row r="2" spans="1:11">
      <c r="A2" s="173" t="s">
        <v>1632</v>
      </c>
      <c r="B2" s="174">
        <f>AVERAGE(E10:E165)</f>
        <v>0</v>
      </c>
      <c r="C2" s="175"/>
      <c r="D2" s="176" t="s">
        <v>1814</v>
      </c>
      <c r="E2" s="177">
        <f>COUNTIF(K10:K471,"1")</f>
        <v>0</v>
      </c>
      <c r="F2" s="178"/>
    </row>
    <row r="3" spans="1:11">
      <c r="A3" s="173" t="s">
        <v>1633</v>
      </c>
      <c r="B3" s="174">
        <f>AVERAGE(F10:F165)</f>
        <v>0</v>
      </c>
      <c r="C3" s="175"/>
      <c r="D3" s="176" t="s">
        <v>1819</v>
      </c>
      <c r="E3" s="177">
        <f>COUNTIF(J10:J471,"1")</f>
        <v>147</v>
      </c>
      <c r="F3" s="178"/>
    </row>
    <row r="4" spans="1:11">
      <c r="A4" s="173" t="s">
        <v>1634</v>
      </c>
      <c r="B4" s="174">
        <f>SUM(F10:F165)</f>
        <v>0</v>
      </c>
      <c r="C4" s="175"/>
      <c r="E4" s="178"/>
      <c r="F4" s="178"/>
    </row>
    <row r="5" spans="1:11" s="181" customFormat="1" ht="20.100000000000001" customHeight="1">
      <c r="A5" s="263" t="s">
        <v>1796</v>
      </c>
      <c r="B5" s="264"/>
      <c r="C5" s="264"/>
      <c r="D5" s="264"/>
      <c r="E5" s="264"/>
      <c r="F5" s="264"/>
      <c r="G5" s="265"/>
    </row>
    <row r="6" spans="1:11" s="181" customFormat="1" ht="51" customHeight="1">
      <c r="A6" s="280" t="s">
        <v>834</v>
      </c>
      <c r="B6" s="281"/>
      <c r="C6" s="281"/>
      <c r="D6" s="281"/>
      <c r="E6" s="281"/>
      <c r="F6" s="281"/>
      <c r="G6" s="282"/>
    </row>
    <row r="7" spans="1:11" s="181" customFormat="1" ht="18" customHeight="1">
      <c r="A7" s="270" t="s">
        <v>1770</v>
      </c>
      <c r="B7" s="271"/>
      <c r="C7" s="272"/>
      <c r="D7" s="267" t="s">
        <v>417</v>
      </c>
      <c r="E7" s="268"/>
      <c r="F7" s="268"/>
      <c r="G7" s="269"/>
    </row>
    <row r="8" spans="1:11" s="181" customFormat="1" ht="75" customHeight="1">
      <c r="A8" s="276"/>
      <c r="B8" s="283"/>
      <c r="C8" s="277"/>
      <c r="D8" s="185" t="s">
        <v>1571</v>
      </c>
      <c r="E8" s="186" t="s">
        <v>1574</v>
      </c>
      <c r="F8" s="185" t="s">
        <v>1570</v>
      </c>
      <c r="G8" s="185" t="s">
        <v>580</v>
      </c>
      <c r="H8" s="187" t="s">
        <v>1815</v>
      </c>
      <c r="I8" s="187" t="s">
        <v>1816</v>
      </c>
      <c r="J8" s="187" t="s">
        <v>1818</v>
      </c>
      <c r="K8" s="188" t="s">
        <v>1817</v>
      </c>
    </row>
    <row r="9" spans="1:11" s="180" customFormat="1">
      <c r="A9" s="273" t="s">
        <v>1847</v>
      </c>
      <c r="B9" s="274"/>
      <c r="C9" s="139" t="s">
        <v>1573</v>
      </c>
      <c r="D9" s="278"/>
      <c r="E9" s="278"/>
      <c r="F9" s="278"/>
      <c r="G9" s="279"/>
      <c r="H9" s="189"/>
      <c r="I9" s="189"/>
      <c r="J9" s="190"/>
      <c r="K9" s="190"/>
    </row>
    <row r="10" spans="1:11" ht="76.5">
      <c r="A10" s="169" t="s">
        <v>1560</v>
      </c>
      <c r="B10" s="57" t="s">
        <v>600</v>
      </c>
      <c r="C10" s="57">
        <f>IF(B10='Scoring Keys'!$B$4,'Scoring Keys'!$D$4,IF(B10='Scoring Keys'!$B$5,'Scoring Keys'!$D$5,IF(B10='Scoring Keys'!$B$7,'Scoring Keys'!$D$7,0)))</f>
        <v>1</v>
      </c>
      <c r="D10" s="127" t="s">
        <v>1766</v>
      </c>
      <c r="E10" s="57">
        <f>IF(D10='Scoring Keys'!$B$12,'Scoring Keys'!$D$12,IF(D10='Scoring Keys'!$B$13,'Scoring Keys'!$D$13,IF(D10='Scoring Keys'!$B$14,'Scoring Keys'!$D$14,IF(D10='Scoring Keys'!$B$15,'Scoring Keys'!$D$15,IF(D10='Scoring Keys'!$B$16,'Scoring Keys'!$D$16,0)))))</f>
        <v>0</v>
      </c>
      <c r="F10" s="57">
        <f>C10*E10</f>
        <v>0</v>
      </c>
      <c r="G10" s="58"/>
      <c r="H10" s="142" t="b">
        <f>OR(AND(C10='Scoring Keys'!$D$4,E10='Scoring Keys'!$D$14),AND(C10='Scoring Keys'!$D$4,E10='Scoring Keys'!$D$16),AND(C10='Scoring Keys'!$D$4,E10='Scoring Keys'!$D$17))</f>
        <v>1</v>
      </c>
      <c r="I10" s="142" t="b">
        <f>NOT(D10='Scoring Keys'!$B$18)</f>
        <v>0</v>
      </c>
      <c r="J10" s="168">
        <f>IF(I10,0,1)</f>
        <v>1</v>
      </c>
      <c r="K10" s="168">
        <f>IF(AND(H10,(I10)),1,0)</f>
        <v>0</v>
      </c>
    </row>
    <row r="11" spans="1:11" ht="30" customHeight="1">
      <c r="A11" s="169" t="s">
        <v>835</v>
      </c>
      <c r="B11" s="57" t="s">
        <v>600</v>
      </c>
      <c r="C11" s="57">
        <f>IF(B11='Scoring Keys'!$B$4,'Scoring Keys'!$D$4,IF(B11='Scoring Keys'!$B$5,'Scoring Keys'!$D$5,IF(B11='Scoring Keys'!$B$7,'Scoring Keys'!$D$7,0)))</f>
        <v>1</v>
      </c>
      <c r="D11" s="127" t="s">
        <v>1766</v>
      </c>
      <c r="E11" s="57">
        <f>IF(D11='Scoring Keys'!$B$12,'Scoring Keys'!$D$12,IF(D11='Scoring Keys'!$B$13,'Scoring Keys'!$D$13,IF(D11='Scoring Keys'!$B$14,'Scoring Keys'!$D$14,IF(D11='Scoring Keys'!$B$15,'Scoring Keys'!$D$15,IF(D11='Scoring Keys'!$B$16,'Scoring Keys'!$D$16,0)))))</f>
        <v>0</v>
      </c>
      <c r="F11" s="57">
        <f t="shared" ref="F11:F33" si="0">C11*E11</f>
        <v>0</v>
      </c>
      <c r="G11" s="58"/>
      <c r="H11" s="142" t="b">
        <f>OR(AND(C11='Scoring Keys'!$D$4,E11='Scoring Keys'!$D$14),AND(C11='Scoring Keys'!$D$4,E11='Scoring Keys'!$D$16),AND(C11='Scoring Keys'!$D$4,E11='Scoring Keys'!$D$17))</f>
        <v>1</v>
      </c>
      <c r="I11" s="142" t="b">
        <f>NOT(D11='Scoring Keys'!$B$18)</f>
        <v>0</v>
      </c>
      <c r="J11" s="168">
        <f t="shared" ref="J11:J33" si="1">IF(I11,0,1)</f>
        <v>1</v>
      </c>
      <c r="K11" s="168">
        <f t="shared" ref="K11:K33" si="2">IF(AND(H11,(I11)),1,0)</f>
        <v>0</v>
      </c>
    </row>
    <row r="12" spans="1:11" ht="30" customHeight="1">
      <c r="A12" s="170" t="s">
        <v>836</v>
      </c>
      <c r="B12" s="57" t="s">
        <v>600</v>
      </c>
      <c r="C12" s="57">
        <f>IF(B12='Scoring Keys'!$B$4,'Scoring Keys'!$D$4,IF(B12='Scoring Keys'!$B$5,'Scoring Keys'!$D$5,IF(B12='Scoring Keys'!$B$7,'Scoring Keys'!$D$7,0)))</f>
        <v>1</v>
      </c>
      <c r="D12" s="127" t="s">
        <v>1766</v>
      </c>
      <c r="E12" s="57">
        <f>IF(D12='Scoring Keys'!$B$12,'Scoring Keys'!$D$12,IF(D12='Scoring Keys'!$B$13,'Scoring Keys'!$D$13,IF(D12='Scoring Keys'!$B$14,'Scoring Keys'!$D$14,IF(D12='Scoring Keys'!$B$15,'Scoring Keys'!$D$15,IF(D12='Scoring Keys'!$B$16,'Scoring Keys'!$D$16,0)))))</f>
        <v>0</v>
      </c>
      <c r="F12" s="57">
        <f t="shared" si="0"/>
        <v>0</v>
      </c>
      <c r="G12" s="58"/>
      <c r="H12" s="142" t="b">
        <f>OR(AND(C12='Scoring Keys'!$D$4,E12='Scoring Keys'!$D$14),AND(C12='Scoring Keys'!$D$4,E12='Scoring Keys'!$D$16),AND(C12='Scoring Keys'!$D$4,E12='Scoring Keys'!$D$17))</f>
        <v>1</v>
      </c>
      <c r="I12" s="142" t="b">
        <f>NOT(D12='Scoring Keys'!$B$18)</f>
        <v>0</v>
      </c>
      <c r="J12" s="168">
        <f t="shared" si="1"/>
        <v>1</v>
      </c>
      <c r="K12" s="168">
        <f t="shared" si="2"/>
        <v>0</v>
      </c>
    </row>
    <row r="13" spans="1:11" ht="30" customHeight="1">
      <c r="A13" s="170" t="s">
        <v>837</v>
      </c>
      <c r="B13" s="57" t="s">
        <v>600</v>
      </c>
      <c r="C13" s="57">
        <f>IF(B13='Scoring Keys'!$B$4,'Scoring Keys'!$D$4,IF(B13='Scoring Keys'!$B$5,'Scoring Keys'!$D$5,IF(B13='Scoring Keys'!$B$7,'Scoring Keys'!$D$7,0)))</f>
        <v>1</v>
      </c>
      <c r="D13" s="127" t="s">
        <v>1766</v>
      </c>
      <c r="E13" s="57">
        <f>IF(D13='Scoring Keys'!$B$12,'Scoring Keys'!$D$12,IF(D13='Scoring Keys'!$B$13,'Scoring Keys'!$D$13,IF(D13='Scoring Keys'!$B$14,'Scoring Keys'!$D$14,IF(D13='Scoring Keys'!$B$15,'Scoring Keys'!$D$15,IF(D13='Scoring Keys'!$B$16,'Scoring Keys'!$D$16,0)))))</f>
        <v>0</v>
      </c>
      <c r="F13" s="57">
        <f t="shared" si="0"/>
        <v>0</v>
      </c>
      <c r="G13" s="58"/>
      <c r="H13" s="142" t="b">
        <f>OR(AND(C13='Scoring Keys'!$D$4,E13='Scoring Keys'!$D$14),AND(C13='Scoring Keys'!$D$4,E13='Scoring Keys'!$D$16),AND(C13='Scoring Keys'!$D$4,E13='Scoring Keys'!$D$17))</f>
        <v>1</v>
      </c>
      <c r="I13" s="142" t="b">
        <f>NOT(D13='Scoring Keys'!$B$18)</f>
        <v>0</v>
      </c>
      <c r="J13" s="168">
        <f t="shared" si="1"/>
        <v>1</v>
      </c>
      <c r="K13" s="168">
        <f t="shared" si="2"/>
        <v>0</v>
      </c>
    </row>
    <row r="14" spans="1:11" ht="30" customHeight="1">
      <c r="A14" s="170" t="s">
        <v>838</v>
      </c>
      <c r="B14" s="57" t="s">
        <v>600</v>
      </c>
      <c r="C14" s="57">
        <f>IF(B14='Scoring Keys'!$B$4,'Scoring Keys'!$D$4,IF(B14='Scoring Keys'!$B$5,'Scoring Keys'!$D$5,IF(B14='Scoring Keys'!$B$7,'Scoring Keys'!$D$7,0)))</f>
        <v>1</v>
      </c>
      <c r="D14" s="127" t="s">
        <v>1766</v>
      </c>
      <c r="E14" s="57">
        <f>IF(D14='Scoring Keys'!$B$12,'Scoring Keys'!$D$12,IF(D14='Scoring Keys'!$B$13,'Scoring Keys'!$D$13,IF(D14='Scoring Keys'!$B$14,'Scoring Keys'!$D$14,IF(D14='Scoring Keys'!$B$15,'Scoring Keys'!$D$15,IF(D14='Scoring Keys'!$B$16,'Scoring Keys'!$D$16,0)))))</f>
        <v>0</v>
      </c>
      <c r="F14" s="57">
        <f t="shared" si="0"/>
        <v>0</v>
      </c>
      <c r="G14" s="58"/>
      <c r="H14" s="142" t="b">
        <f>OR(AND(C14='Scoring Keys'!$D$4,E14='Scoring Keys'!$D$14),AND(C14='Scoring Keys'!$D$4,E14='Scoring Keys'!$D$16),AND(C14='Scoring Keys'!$D$4,E14='Scoring Keys'!$D$17))</f>
        <v>1</v>
      </c>
      <c r="I14" s="142" t="b">
        <f>NOT(D14='Scoring Keys'!$B$18)</f>
        <v>0</v>
      </c>
      <c r="J14" s="168">
        <f t="shared" si="1"/>
        <v>1</v>
      </c>
      <c r="K14" s="168">
        <f t="shared" si="2"/>
        <v>0</v>
      </c>
    </row>
    <row r="15" spans="1:11" ht="30" customHeight="1">
      <c r="A15" s="170" t="s">
        <v>839</v>
      </c>
      <c r="B15" s="57" t="s">
        <v>600</v>
      </c>
      <c r="C15" s="57">
        <f>IF(B15='Scoring Keys'!$B$4,'Scoring Keys'!$D$4,IF(B15='Scoring Keys'!$B$5,'Scoring Keys'!$D$5,IF(B15='Scoring Keys'!$B$7,'Scoring Keys'!$D$7,0)))</f>
        <v>1</v>
      </c>
      <c r="D15" s="127" t="s">
        <v>1766</v>
      </c>
      <c r="E15" s="57">
        <f>IF(D15='Scoring Keys'!$B$12,'Scoring Keys'!$D$12,IF(D15='Scoring Keys'!$B$13,'Scoring Keys'!$D$13,IF(D15='Scoring Keys'!$B$14,'Scoring Keys'!$D$14,IF(D15='Scoring Keys'!$B$15,'Scoring Keys'!$D$15,IF(D15='Scoring Keys'!$B$16,'Scoring Keys'!$D$16,0)))))</f>
        <v>0</v>
      </c>
      <c r="F15" s="57">
        <f t="shared" si="0"/>
        <v>0</v>
      </c>
      <c r="G15" s="58"/>
      <c r="H15" s="142" t="b">
        <f>OR(AND(C15='Scoring Keys'!$D$4,E15='Scoring Keys'!$D$14),AND(C15='Scoring Keys'!$D$4,E15='Scoring Keys'!$D$16),AND(C15='Scoring Keys'!$D$4,E15='Scoring Keys'!$D$17))</f>
        <v>1</v>
      </c>
      <c r="I15" s="142" t="b">
        <f>NOT(D15='Scoring Keys'!$B$18)</f>
        <v>0</v>
      </c>
      <c r="J15" s="168">
        <f t="shared" si="1"/>
        <v>1</v>
      </c>
      <c r="K15" s="168">
        <f t="shared" si="2"/>
        <v>0</v>
      </c>
    </row>
    <row r="16" spans="1:11" ht="30" customHeight="1">
      <c r="A16" s="170" t="s">
        <v>840</v>
      </c>
      <c r="B16" s="57" t="s">
        <v>600</v>
      </c>
      <c r="C16" s="57">
        <f>IF(B16='Scoring Keys'!$B$4,'Scoring Keys'!$D$4,IF(B16='Scoring Keys'!$B$5,'Scoring Keys'!$D$5,IF(B16='Scoring Keys'!$B$7,'Scoring Keys'!$D$7,0)))</f>
        <v>1</v>
      </c>
      <c r="D16" s="127" t="s">
        <v>1766</v>
      </c>
      <c r="E16" s="57">
        <f>IF(D16='Scoring Keys'!$B$12,'Scoring Keys'!$D$12,IF(D16='Scoring Keys'!$B$13,'Scoring Keys'!$D$13,IF(D16='Scoring Keys'!$B$14,'Scoring Keys'!$D$14,IF(D16='Scoring Keys'!$B$15,'Scoring Keys'!$D$15,IF(D16='Scoring Keys'!$B$16,'Scoring Keys'!$D$16,0)))))</f>
        <v>0</v>
      </c>
      <c r="F16" s="57">
        <f t="shared" si="0"/>
        <v>0</v>
      </c>
      <c r="G16" s="58"/>
      <c r="H16" s="142" t="b">
        <f>OR(AND(C16='Scoring Keys'!$D$4,E16='Scoring Keys'!$D$14),AND(C16='Scoring Keys'!$D$4,E16='Scoring Keys'!$D$16),AND(C16='Scoring Keys'!$D$4,E16='Scoring Keys'!$D$17))</f>
        <v>1</v>
      </c>
      <c r="I16" s="142" t="b">
        <f>NOT(D16='Scoring Keys'!$B$18)</f>
        <v>0</v>
      </c>
      <c r="J16" s="168">
        <f t="shared" si="1"/>
        <v>1</v>
      </c>
      <c r="K16" s="168">
        <f t="shared" si="2"/>
        <v>0</v>
      </c>
    </row>
    <row r="17" spans="1:11" ht="30" customHeight="1">
      <c r="A17" s="170" t="s">
        <v>841</v>
      </c>
      <c r="B17" s="57" t="s">
        <v>600</v>
      </c>
      <c r="C17" s="57">
        <f>IF(B17='Scoring Keys'!$B$4,'Scoring Keys'!$D$4,IF(B17='Scoring Keys'!$B$5,'Scoring Keys'!$D$5,IF(B17='Scoring Keys'!$B$7,'Scoring Keys'!$D$7,0)))</f>
        <v>1</v>
      </c>
      <c r="D17" s="127" t="s">
        <v>1766</v>
      </c>
      <c r="E17" s="57">
        <f>IF(D17='Scoring Keys'!$B$12,'Scoring Keys'!$D$12,IF(D17='Scoring Keys'!$B$13,'Scoring Keys'!$D$13,IF(D17='Scoring Keys'!$B$14,'Scoring Keys'!$D$14,IF(D17='Scoring Keys'!$B$15,'Scoring Keys'!$D$15,IF(D17='Scoring Keys'!$B$16,'Scoring Keys'!$D$16,0)))))</f>
        <v>0</v>
      </c>
      <c r="F17" s="57">
        <f t="shared" si="0"/>
        <v>0</v>
      </c>
      <c r="G17" s="58"/>
      <c r="H17" s="142" t="b">
        <f>OR(AND(C17='Scoring Keys'!$D$4,E17='Scoring Keys'!$D$14),AND(C17='Scoring Keys'!$D$4,E17='Scoring Keys'!$D$16),AND(C17='Scoring Keys'!$D$4,E17='Scoring Keys'!$D$17))</f>
        <v>1</v>
      </c>
      <c r="I17" s="142" t="b">
        <f>NOT(D17='Scoring Keys'!$B$18)</f>
        <v>0</v>
      </c>
      <c r="J17" s="168">
        <f t="shared" si="1"/>
        <v>1</v>
      </c>
      <c r="K17" s="168">
        <f t="shared" si="2"/>
        <v>0</v>
      </c>
    </row>
    <row r="18" spans="1:11" ht="30" customHeight="1">
      <c r="A18" s="170" t="s">
        <v>842</v>
      </c>
      <c r="B18" s="57" t="s">
        <v>600</v>
      </c>
      <c r="C18" s="57">
        <f>IF(B18='Scoring Keys'!$B$4,'Scoring Keys'!$D$4,IF(B18='Scoring Keys'!$B$5,'Scoring Keys'!$D$5,IF(B18='Scoring Keys'!$B$7,'Scoring Keys'!$D$7,0)))</f>
        <v>1</v>
      </c>
      <c r="D18" s="127" t="s">
        <v>1766</v>
      </c>
      <c r="E18" s="57">
        <f>IF(D18='Scoring Keys'!$B$12,'Scoring Keys'!$D$12,IF(D18='Scoring Keys'!$B$13,'Scoring Keys'!$D$13,IF(D18='Scoring Keys'!$B$14,'Scoring Keys'!$D$14,IF(D18='Scoring Keys'!$B$15,'Scoring Keys'!$D$15,IF(D18='Scoring Keys'!$B$16,'Scoring Keys'!$D$16,0)))))</f>
        <v>0</v>
      </c>
      <c r="F18" s="57">
        <f t="shared" si="0"/>
        <v>0</v>
      </c>
      <c r="G18" s="58"/>
      <c r="H18" s="142" t="b">
        <f>OR(AND(C18='Scoring Keys'!$D$4,E18='Scoring Keys'!$D$14),AND(C18='Scoring Keys'!$D$4,E18='Scoring Keys'!$D$16),AND(C18='Scoring Keys'!$D$4,E18='Scoring Keys'!$D$17))</f>
        <v>1</v>
      </c>
      <c r="I18" s="142" t="b">
        <f>NOT(D18='Scoring Keys'!$B$18)</f>
        <v>0</v>
      </c>
      <c r="J18" s="168">
        <f t="shared" si="1"/>
        <v>1</v>
      </c>
      <c r="K18" s="168">
        <f t="shared" si="2"/>
        <v>0</v>
      </c>
    </row>
    <row r="19" spans="1:11" ht="30" customHeight="1">
      <c r="A19" s="170" t="s">
        <v>843</v>
      </c>
      <c r="B19" s="57" t="s">
        <v>600</v>
      </c>
      <c r="C19" s="57">
        <f>IF(B19='Scoring Keys'!$B$4,'Scoring Keys'!$D$4,IF(B19='Scoring Keys'!$B$5,'Scoring Keys'!$D$5,IF(B19='Scoring Keys'!$B$7,'Scoring Keys'!$D$7,0)))</f>
        <v>1</v>
      </c>
      <c r="D19" s="127" t="s">
        <v>1766</v>
      </c>
      <c r="E19" s="57">
        <f>IF(D19='Scoring Keys'!$B$12,'Scoring Keys'!$D$12,IF(D19='Scoring Keys'!$B$13,'Scoring Keys'!$D$13,IF(D19='Scoring Keys'!$B$14,'Scoring Keys'!$D$14,IF(D19='Scoring Keys'!$B$15,'Scoring Keys'!$D$15,IF(D19='Scoring Keys'!$B$16,'Scoring Keys'!$D$16,0)))))</f>
        <v>0</v>
      </c>
      <c r="F19" s="57">
        <f t="shared" si="0"/>
        <v>0</v>
      </c>
      <c r="G19" s="58"/>
      <c r="H19" s="142" t="b">
        <f>OR(AND(C19='Scoring Keys'!$D$4,E19='Scoring Keys'!$D$14),AND(C19='Scoring Keys'!$D$4,E19='Scoring Keys'!$D$16),AND(C19='Scoring Keys'!$D$4,E19='Scoring Keys'!$D$17))</f>
        <v>1</v>
      </c>
      <c r="I19" s="142" t="b">
        <f>NOT(D19='Scoring Keys'!$B$18)</f>
        <v>0</v>
      </c>
      <c r="J19" s="168">
        <f t="shared" si="1"/>
        <v>1</v>
      </c>
      <c r="K19" s="168">
        <f t="shared" si="2"/>
        <v>0</v>
      </c>
    </row>
    <row r="20" spans="1:11" ht="102">
      <c r="A20" s="170" t="s">
        <v>1548</v>
      </c>
      <c r="B20" s="57" t="s">
        <v>1713</v>
      </c>
      <c r="C20" s="57">
        <f>IF(B20='Scoring Keys'!$B$4,'Scoring Keys'!$D$4,IF(B20='Scoring Keys'!$B$5,'Scoring Keys'!$D$5,IF(B20='Scoring Keys'!$B$7,'Scoring Keys'!$D$7,0)))</f>
        <v>0.9</v>
      </c>
      <c r="D20" s="127" t="s">
        <v>1766</v>
      </c>
      <c r="E20" s="57">
        <f>IF(D20='Scoring Keys'!$B$12,'Scoring Keys'!$D$12,IF(D20='Scoring Keys'!$B$13,'Scoring Keys'!$D$13,IF(D20='Scoring Keys'!$B$14,'Scoring Keys'!$D$14,IF(D20='Scoring Keys'!$B$15,'Scoring Keys'!$D$15,IF(D20='Scoring Keys'!$B$16,'Scoring Keys'!$D$16,0)))))</f>
        <v>0</v>
      </c>
      <c r="F20" s="57">
        <f t="shared" si="0"/>
        <v>0</v>
      </c>
      <c r="G20" s="58"/>
      <c r="H20" s="142" t="b">
        <f>OR(AND(C20='Scoring Keys'!$D$4,E20='Scoring Keys'!$D$14),AND(C20='Scoring Keys'!$D$4,E20='Scoring Keys'!$D$16),AND(C20='Scoring Keys'!$D$4,E20='Scoring Keys'!$D$17))</f>
        <v>0</v>
      </c>
      <c r="I20" s="142" t="b">
        <f>NOT(D20='Scoring Keys'!$B$18)</f>
        <v>0</v>
      </c>
      <c r="J20" s="168">
        <f t="shared" si="1"/>
        <v>1</v>
      </c>
      <c r="K20" s="168">
        <f t="shared" si="2"/>
        <v>0</v>
      </c>
    </row>
    <row r="21" spans="1:11" ht="30" customHeight="1">
      <c r="A21" s="170" t="s">
        <v>844</v>
      </c>
      <c r="B21" s="57" t="s">
        <v>600</v>
      </c>
      <c r="C21" s="57">
        <f>IF(B21='Scoring Keys'!$B$4,'Scoring Keys'!$D$4,IF(B21='Scoring Keys'!$B$5,'Scoring Keys'!$D$5,IF(B21='Scoring Keys'!$B$7,'Scoring Keys'!$D$7,0)))</f>
        <v>1</v>
      </c>
      <c r="D21" s="127" t="s">
        <v>1766</v>
      </c>
      <c r="E21" s="57">
        <f>IF(D21='Scoring Keys'!$B$12,'Scoring Keys'!$D$12,IF(D21='Scoring Keys'!$B$13,'Scoring Keys'!$D$13,IF(D21='Scoring Keys'!$B$14,'Scoring Keys'!$D$14,IF(D21='Scoring Keys'!$B$15,'Scoring Keys'!$D$15,IF(D21='Scoring Keys'!$B$16,'Scoring Keys'!$D$16,0)))))</f>
        <v>0</v>
      </c>
      <c r="F21" s="57">
        <f t="shared" si="0"/>
        <v>0</v>
      </c>
      <c r="G21" s="58"/>
      <c r="H21" s="142" t="b">
        <f>OR(AND(C21='Scoring Keys'!$D$4,E21='Scoring Keys'!$D$14),AND(C21='Scoring Keys'!$D$4,E21='Scoring Keys'!$D$16),AND(C21='Scoring Keys'!$D$4,E21='Scoring Keys'!$D$17))</f>
        <v>1</v>
      </c>
      <c r="I21" s="142" t="b">
        <f>NOT(D21='Scoring Keys'!$B$18)</f>
        <v>0</v>
      </c>
      <c r="J21" s="168">
        <f t="shared" si="1"/>
        <v>1</v>
      </c>
      <c r="K21" s="168">
        <f t="shared" si="2"/>
        <v>0</v>
      </c>
    </row>
    <row r="22" spans="1:11" ht="30" customHeight="1">
      <c r="A22" s="196" t="s">
        <v>848</v>
      </c>
      <c r="B22" s="57" t="s">
        <v>600</v>
      </c>
      <c r="C22" s="57">
        <f>IF(B22='Scoring Keys'!$B$4,'Scoring Keys'!$D$4,IF(B22='Scoring Keys'!$B$5,'Scoring Keys'!$D$5,IF(B22='Scoring Keys'!$B$7,'Scoring Keys'!$D$7,0)))</f>
        <v>1</v>
      </c>
      <c r="D22" s="127" t="s">
        <v>1766</v>
      </c>
      <c r="E22" s="57">
        <f>IF(D22='Scoring Keys'!$B$12,'Scoring Keys'!$D$12,IF(D22='Scoring Keys'!$B$13,'Scoring Keys'!$D$13,IF(D22='Scoring Keys'!$B$14,'Scoring Keys'!$D$14,IF(D22='Scoring Keys'!$B$15,'Scoring Keys'!$D$15,IF(D22='Scoring Keys'!$B$16,'Scoring Keys'!$D$16,0)))))</f>
        <v>0</v>
      </c>
      <c r="F22" s="57">
        <f t="shared" si="0"/>
        <v>0</v>
      </c>
      <c r="G22" s="58"/>
      <c r="H22" s="142" t="b">
        <f>OR(AND(C22='Scoring Keys'!$D$4,E22='Scoring Keys'!$D$14),AND(C22='Scoring Keys'!$D$4,E22='Scoring Keys'!$D$16),AND(C22='Scoring Keys'!$D$4,E22='Scoring Keys'!$D$17))</f>
        <v>1</v>
      </c>
      <c r="I22" s="142" t="b">
        <f>NOT(D22='Scoring Keys'!$B$18)</f>
        <v>0</v>
      </c>
      <c r="J22" s="168">
        <f t="shared" si="1"/>
        <v>1</v>
      </c>
      <c r="K22" s="168">
        <f t="shared" si="2"/>
        <v>0</v>
      </c>
    </row>
    <row r="23" spans="1:11" ht="30" customHeight="1">
      <c r="A23" s="196" t="s">
        <v>849</v>
      </c>
      <c r="B23" s="57" t="s">
        <v>600</v>
      </c>
      <c r="C23" s="57">
        <f>IF(B23='Scoring Keys'!$B$4,'Scoring Keys'!$D$4,IF(B23='Scoring Keys'!$B$5,'Scoring Keys'!$D$5,IF(B23='Scoring Keys'!$B$7,'Scoring Keys'!$D$7,0)))</f>
        <v>1</v>
      </c>
      <c r="D23" s="127" t="s">
        <v>1766</v>
      </c>
      <c r="E23" s="57">
        <f>IF(D23='Scoring Keys'!$B$12,'Scoring Keys'!$D$12,IF(D23='Scoring Keys'!$B$13,'Scoring Keys'!$D$13,IF(D23='Scoring Keys'!$B$14,'Scoring Keys'!$D$14,IF(D23='Scoring Keys'!$B$15,'Scoring Keys'!$D$15,IF(D23='Scoring Keys'!$B$16,'Scoring Keys'!$D$16,0)))))</f>
        <v>0</v>
      </c>
      <c r="F23" s="57">
        <f t="shared" si="0"/>
        <v>0</v>
      </c>
      <c r="G23" s="58"/>
      <c r="H23" s="142" t="b">
        <f>OR(AND(C23='Scoring Keys'!$D$4,E23='Scoring Keys'!$D$14),AND(C23='Scoring Keys'!$D$4,E23='Scoring Keys'!$D$16),AND(C23='Scoring Keys'!$D$4,E23='Scoring Keys'!$D$17))</f>
        <v>1</v>
      </c>
      <c r="I23" s="142" t="b">
        <f>NOT(D23='Scoring Keys'!$B$18)</f>
        <v>0</v>
      </c>
      <c r="J23" s="168">
        <f t="shared" si="1"/>
        <v>1</v>
      </c>
      <c r="K23" s="168">
        <f t="shared" si="2"/>
        <v>0</v>
      </c>
    </row>
    <row r="24" spans="1:11" ht="30" customHeight="1">
      <c r="A24" s="170" t="s">
        <v>845</v>
      </c>
      <c r="B24" s="57" t="s">
        <v>600</v>
      </c>
      <c r="C24" s="57">
        <f>IF(B24='Scoring Keys'!$B$4,'Scoring Keys'!$D$4,IF(B24='Scoring Keys'!$B$5,'Scoring Keys'!$D$5,IF(B24='Scoring Keys'!$B$7,'Scoring Keys'!$D$7,0)))</f>
        <v>1</v>
      </c>
      <c r="D24" s="127" t="s">
        <v>1766</v>
      </c>
      <c r="E24" s="57">
        <f>IF(D24='Scoring Keys'!$B$12,'Scoring Keys'!$D$12,IF(D24='Scoring Keys'!$B$13,'Scoring Keys'!$D$13,IF(D24='Scoring Keys'!$B$14,'Scoring Keys'!$D$14,IF(D24='Scoring Keys'!$B$15,'Scoring Keys'!$D$15,IF(D24='Scoring Keys'!$B$16,'Scoring Keys'!$D$16,0)))))</f>
        <v>0</v>
      </c>
      <c r="F24" s="57">
        <f t="shared" si="0"/>
        <v>0</v>
      </c>
      <c r="G24" s="58"/>
      <c r="H24" s="142" t="b">
        <f>OR(AND(C24='Scoring Keys'!$D$4,E24='Scoring Keys'!$D$14),AND(C24='Scoring Keys'!$D$4,E24='Scoring Keys'!$D$16),AND(C24='Scoring Keys'!$D$4,E24='Scoring Keys'!$D$17))</f>
        <v>1</v>
      </c>
      <c r="I24" s="142" t="b">
        <f>NOT(D24='Scoring Keys'!$B$18)</f>
        <v>0</v>
      </c>
      <c r="J24" s="168">
        <f t="shared" si="1"/>
        <v>1</v>
      </c>
      <c r="K24" s="168">
        <f t="shared" si="2"/>
        <v>0</v>
      </c>
    </row>
    <row r="25" spans="1:11" ht="30" customHeight="1">
      <c r="A25" s="196" t="s">
        <v>850</v>
      </c>
      <c r="B25" s="57" t="s">
        <v>600</v>
      </c>
      <c r="C25" s="57">
        <f>IF(B25='Scoring Keys'!$B$4,'Scoring Keys'!$D$4,IF(B25='Scoring Keys'!$B$5,'Scoring Keys'!$D$5,IF(B25='Scoring Keys'!$B$7,'Scoring Keys'!$D$7,0)))</f>
        <v>1</v>
      </c>
      <c r="D25" s="127" t="s">
        <v>1766</v>
      </c>
      <c r="E25" s="57">
        <f>IF(D25='Scoring Keys'!$B$12,'Scoring Keys'!$D$12,IF(D25='Scoring Keys'!$B$13,'Scoring Keys'!$D$13,IF(D25='Scoring Keys'!$B$14,'Scoring Keys'!$D$14,IF(D25='Scoring Keys'!$B$15,'Scoring Keys'!$D$15,IF(D25='Scoring Keys'!$B$16,'Scoring Keys'!$D$16,0)))))</f>
        <v>0</v>
      </c>
      <c r="F25" s="57">
        <f t="shared" si="0"/>
        <v>0</v>
      </c>
      <c r="G25" s="58"/>
      <c r="H25" s="142" t="b">
        <f>OR(AND(C25='Scoring Keys'!$D$4,E25='Scoring Keys'!$D$14),AND(C25='Scoring Keys'!$D$4,E25='Scoring Keys'!$D$16),AND(C25='Scoring Keys'!$D$4,E25='Scoring Keys'!$D$17))</f>
        <v>1</v>
      </c>
      <c r="I25" s="142" t="b">
        <f>NOT(D25='Scoring Keys'!$B$18)</f>
        <v>0</v>
      </c>
      <c r="J25" s="168">
        <f t="shared" si="1"/>
        <v>1</v>
      </c>
      <c r="K25" s="168">
        <f t="shared" si="2"/>
        <v>0</v>
      </c>
    </row>
    <row r="26" spans="1:11" ht="30" customHeight="1">
      <c r="A26" s="196" t="s">
        <v>851</v>
      </c>
      <c r="B26" s="57" t="s">
        <v>600</v>
      </c>
      <c r="C26" s="57">
        <f>IF(B26='Scoring Keys'!$B$4,'Scoring Keys'!$D$4,IF(B26='Scoring Keys'!$B$5,'Scoring Keys'!$D$5,IF(B26='Scoring Keys'!$B$7,'Scoring Keys'!$D$7,0)))</f>
        <v>1</v>
      </c>
      <c r="D26" s="127" t="s">
        <v>1766</v>
      </c>
      <c r="E26" s="57">
        <f>IF(D26='Scoring Keys'!$B$12,'Scoring Keys'!$D$12,IF(D26='Scoring Keys'!$B$13,'Scoring Keys'!$D$13,IF(D26='Scoring Keys'!$B$14,'Scoring Keys'!$D$14,IF(D26='Scoring Keys'!$B$15,'Scoring Keys'!$D$15,IF(D26='Scoring Keys'!$B$16,'Scoring Keys'!$D$16,0)))))</f>
        <v>0</v>
      </c>
      <c r="F26" s="57">
        <f t="shared" si="0"/>
        <v>0</v>
      </c>
      <c r="G26" s="58"/>
      <c r="H26" s="142" t="b">
        <f>OR(AND(C26='Scoring Keys'!$D$4,E26='Scoring Keys'!$D$14),AND(C26='Scoring Keys'!$D$4,E26='Scoring Keys'!$D$16),AND(C26='Scoring Keys'!$D$4,E26='Scoring Keys'!$D$17))</f>
        <v>1</v>
      </c>
      <c r="I26" s="142" t="b">
        <f>NOT(D26='Scoring Keys'!$B$18)</f>
        <v>0</v>
      </c>
      <c r="J26" s="168">
        <f t="shared" si="1"/>
        <v>1</v>
      </c>
      <c r="K26" s="168">
        <f t="shared" si="2"/>
        <v>0</v>
      </c>
    </row>
    <row r="27" spans="1:11" ht="30" customHeight="1">
      <c r="A27" s="170" t="s">
        <v>846</v>
      </c>
      <c r="B27" s="57" t="s">
        <v>1713</v>
      </c>
      <c r="C27" s="57">
        <f>IF(B27='Scoring Keys'!$B$4,'Scoring Keys'!$D$4,IF(B27='Scoring Keys'!$B$5,'Scoring Keys'!$D$5,IF(B27='Scoring Keys'!$B$7,'Scoring Keys'!$D$7,0)))</f>
        <v>0.9</v>
      </c>
      <c r="D27" s="127" t="s">
        <v>1766</v>
      </c>
      <c r="E27" s="57">
        <f>IF(D27='Scoring Keys'!$B$12,'Scoring Keys'!$D$12,IF(D27='Scoring Keys'!$B$13,'Scoring Keys'!$D$13,IF(D27='Scoring Keys'!$B$14,'Scoring Keys'!$D$14,IF(D27='Scoring Keys'!$B$15,'Scoring Keys'!$D$15,IF(D27='Scoring Keys'!$B$16,'Scoring Keys'!$D$16,0)))))</f>
        <v>0</v>
      </c>
      <c r="F27" s="57">
        <f t="shared" si="0"/>
        <v>0</v>
      </c>
      <c r="G27" s="58"/>
      <c r="H27" s="142" t="b">
        <f>OR(AND(C27='Scoring Keys'!$D$4,E27='Scoring Keys'!$D$14),AND(C27='Scoring Keys'!$D$4,E27='Scoring Keys'!$D$16),AND(C27='Scoring Keys'!$D$4,E27='Scoring Keys'!$D$17))</f>
        <v>0</v>
      </c>
      <c r="I27" s="142" t="b">
        <f>NOT(D27='Scoring Keys'!$B$18)</f>
        <v>0</v>
      </c>
      <c r="J27" s="168">
        <f t="shared" si="1"/>
        <v>1</v>
      </c>
      <c r="K27" s="168">
        <f t="shared" si="2"/>
        <v>0</v>
      </c>
    </row>
    <row r="28" spans="1:11" ht="51">
      <c r="A28" s="170" t="s">
        <v>847</v>
      </c>
      <c r="B28" s="57" t="s">
        <v>600</v>
      </c>
      <c r="C28" s="57">
        <f>IF(B28='Scoring Keys'!$B$4,'Scoring Keys'!$D$4,IF(B28='Scoring Keys'!$B$5,'Scoring Keys'!$D$5,IF(B28='Scoring Keys'!$B$7,'Scoring Keys'!$D$7,0)))</f>
        <v>1</v>
      </c>
      <c r="D28" s="127" t="s">
        <v>1766</v>
      </c>
      <c r="E28" s="57">
        <f>IF(D28='Scoring Keys'!$B$12,'Scoring Keys'!$D$12,IF(D28='Scoring Keys'!$B$13,'Scoring Keys'!$D$13,IF(D28='Scoring Keys'!$B$14,'Scoring Keys'!$D$14,IF(D28='Scoring Keys'!$B$15,'Scoring Keys'!$D$15,IF(D28='Scoring Keys'!$B$16,'Scoring Keys'!$D$16,0)))))</f>
        <v>0</v>
      </c>
      <c r="F28" s="57">
        <f t="shared" si="0"/>
        <v>0</v>
      </c>
      <c r="G28" s="58"/>
      <c r="H28" s="142" t="b">
        <f>OR(AND(C28='Scoring Keys'!$D$4,E28='Scoring Keys'!$D$14),AND(C28='Scoring Keys'!$D$4,E28='Scoring Keys'!$D$16),AND(C28='Scoring Keys'!$D$4,E28='Scoring Keys'!$D$17))</f>
        <v>1</v>
      </c>
      <c r="I28" s="142" t="b">
        <f>NOT(D28='Scoring Keys'!$B$18)</f>
        <v>0</v>
      </c>
      <c r="J28" s="168">
        <f t="shared" si="1"/>
        <v>1</v>
      </c>
      <c r="K28" s="168">
        <f t="shared" si="2"/>
        <v>0</v>
      </c>
    </row>
    <row r="29" spans="1:11" ht="38.25">
      <c r="A29" s="196" t="s">
        <v>852</v>
      </c>
      <c r="B29" s="57" t="s">
        <v>600</v>
      </c>
      <c r="C29" s="57">
        <f>IF(B29='Scoring Keys'!$B$4,'Scoring Keys'!$D$4,IF(B29='Scoring Keys'!$B$5,'Scoring Keys'!$D$5,IF(B29='Scoring Keys'!$B$7,'Scoring Keys'!$D$7,0)))</f>
        <v>1</v>
      </c>
      <c r="D29" s="127" t="s">
        <v>1766</v>
      </c>
      <c r="E29" s="57">
        <f>IF(D29='Scoring Keys'!$B$12,'Scoring Keys'!$D$12,IF(D29='Scoring Keys'!$B$13,'Scoring Keys'!$D$13,IF(D29='Scoring Keys'!$B$14,'Scoring Keys'!$D$14,IF(D29='Scoring Keys'!$B$15,'Scoring Keys'!$D$15,IF(D29='Scoring Keys'!$B$16,'Scoring Keys'!$D$16,0)))))</f>
        <v>0</v>
      </c>
      <c r="F29" s="57">
        <f t="shared" si="0"/>
        <v>0</v>
      </c>
      <c r="G29" s="58"/>
      <c r="H29" s="142" t="b">
        <f>OR(AND(C29='Scoring Keys'!$D$4,E29='Scoring Keys'!$D$14),AND(C29='Scoring Keys'!$D$4,E29='Scoring Keys'!$D$16),AND(C29='Scoring Keys'!$D$4,E29='Scoring Keys'!$D$17))</f>
        <v>1</v>
      </c>
      <c r="I29" s="142" t="b">
        <f>NOT(D29='Scoring Keys'!$B$18)</f>
        <v>0</v>
      </c>
      <c r="J29" s="168">
        <f t="shared" si="1"/>
        <v>1</v>
      </c>
      <c r="K29" s="168">
        <f t="shared" si="2"/>
        <v>0</v>
      </c>
    </row>
    <row r="30" spans="1:11" ht="30" customHeight="1">
      <c r="A30" s="169" t="s">
        <v>853</v>
      </c>
      <c r="B30" s="57" t="s">
        <v>600</v>
      </c>
      <c r="C30" s="57">
        <f>IF(B30='Scoring Keys'!$B$4,'Scoring Keys'!$D$4,IF(B30='Scoring Keys'!$B$5,'Scoring Keys'!$D$5,IF(B30='Scoring Keys'!$B$7,'Scoring Keys'!$D$7,0)))</f>
        <v>1</v>
      </c>
      <c r="D30" s="127" t="s">
        <v>1766</v>
      </c>
      <c r="E30" s="57">
        <f>IF(D30='Scoring Keys'!$B$12,'Scoring Keys'!$D$12,IF(D30='Scoring Keys'!$B$13,'Scoring Keys'!$D$13,IF(D30='Scoring Keys'!$B$14,'Scoring Keys'!$D$14,IF(D30='Scoring Keys'!$B$15,'Scoring Keys'!$D$15,IF(D30='Scoring Keys'!$B$16,'Scoring Keys'!$D$16,0)))))</f>
        <v>0</v>
      </c>
      <c r="F30" s="57">
        <f t="shared" si="0"/>
        <v>0</v>
      </c>
      <c r="G30" s="58"/>
      <c r="H30" s="142" t="b">
        <f>OR(AND(C30='Scoring Keys'!$D$4,E30='Scoring Keys'!$D$14),AND(C30='Scoring Keys'!$D$4,E30='Scoring Keys'!$D$16),AND(C30='Scoring Keys'!$D$4,E30='Scoring Keys'!$D$17))</f>
        <v>1</v>
      </c>
      <c r="I30" s="142" t="b">
        <f>NOT(D30='Scoring Keys'!$B$18)</f>
        <v>0</v>
      </c>
      <c r="J30" s="168">
        <f t="shared" si="1"/>
        <v>1</v>
      </c>
      <c r="K30" s="168">
        <f t="shared" si="2"/>
        <v>0</v>
      </c>
    </row>
    <row r="31" spans="1:11" ht="30" customHeight="1">
      <c r="A31" s="169" t="s">
        <v>854</v>
      </c>
      <c r="B31" s="57" t="s">
        <v>1713</v>
      </c>
      <c r="C31" s="57">
        <f>IF(B31='Scoring Keys'!$B$4,'Scoring Keys'!$D$4,IF(B31='Scoring Keys'!$B$5,'Scoring Keys'!$D$5,IF(B31='Scoring Keys'!$B$7,'Scoring Keys'!$D$7,0)))</f>
        <v>0.9</v>
      </c>
      <c r="D31" s="127" t="s">
        <v>1766</v>
      </c>
      <c r="E31" s="57">
        <f>IF(D31='Scoring Keys'!$B$12,'Scoring Keys'!$D$12,IF(D31='Scoring Keys'!$B$13,'Scoring Keys'!$D$13,IF(D31='Scoring Keys'!$B$14,'Scoring Keys'!$D$14,IF(D31='Scoring Keys'!$B$15,'Scoring Keys'!$D$15,IF(D31='Scoring Keys'!$B$16,'Scoring Keys'!$D$16,0)))))</f>
        <v>0</v>
      </c>
      <c r="F31" s="57">
        <f t="shared" si="0"/>
        <v>0</v>
      </c>
      <c r="G31" s="58"/>
      <c r="H31" s="142" t="b">
        <f>OR(AND(C31='Scoring Keys'!$D$4,E31='Scoring Keys'!$D$14),AND(C31='Scoring Keys'!$D$4,E31='Scoring Keys'!$D$16),AND(C31='Scoring Keys'!$D$4,E31='Scoring Keys'!$D$17))</f>
        <v>0</v>
      </c>
      <c r="I31" s="142" t="b">
        <f>NOT(D31='Scoring Keys'!$B$18)</f>
        <v>0</v>
      </c>
      <c r="J31" s="168">
        <f t="shared" si="1"/>
        <v>1</v>
      </c>
      <c r="K31" s="168">
        <f t="shared" si="2"/>
        <v>0</v>
      </c>
    </row>
    <row r="32" spans="1:11" ht="30" customHeight="1">
      <c r="A32" s="169" t="s">
        <v>856</v>
      </c>
      <c r="B32" s="57" t="s">
        <v>600</v>
      </c>
      <c r="C32" s="57">
        <f>IF(B32='Scoring Keys'!$B$4,'Scoring Keys'!$D$4,IF(B32='Scoring Keys'!$B$5,'Scoring Keys'!$D$5,IF(B32='Scoring Keys'!$B$7,'Scoring Keys'!$D$7,0)))</f>
        <v>1</v>
      </c>
      <c r="D32" s="127" t="s">
        <v>1766</v>
      </c>
      <c r="E32" s="57">
        <f>IF(D32='Scoring Keys'!$B$12,'Scoring Keys'!$D$12,IF(D32='Scoring Keys'!$B$13,'Scoring Keys'!$D$13,IF(D32='Scoring Keys'!$B$14,'Scoring Keys'!$D$14,IF(D32='Scoring Keys'!$B$15,'Scoring Keys'!$D$15,IF(D32='Scoring Keys'!$B$16,'Scoring Keys'!$D$16,0)))))</f>
        <v>0</v>
      </c>
      <c r="F32" s="57">
        <f t="shared" si="0"/>
        <v>0</v>
      </c>
      <c r="G32" s="58"/>
      <c r="H32" s="142" t="b">
        <f>OR(AND(C32='Scoring Keys'!$D$4,E32='Scoring Keys'!$D$14),AND(C32='Scoring Keys'!$D$4,E32='Scoring Keys'!$D$16),AND(C32='Scoring Keys'!$D$4,E32='Scoring Keys'!$D$17))</f>
        <v>1</v>
      </c>
      <c r="I32" s="142" t="b">
        <f>NOT(D32='Scoring Keys'!$B$18)</f>
        <v>0</v>
      </c>
      <c r="J32" s="168">
        <f t="shared" si="1"/>
        <v>1</v>
      </c>
      <c r="K32" s="168">
        <f t="shared" si="2"/>
        <v>0</v>
      </c>
    </row>
    <row r="33" spans="1:11" ht="30" customHeight="1">
      <c r="A33" s="169" t="s">
        <v>855</v>
      </c>
      <c r="B33" s="57" t="s">
        <v>600</v>
      </c>
      <c r="C33" s="57">
        <f>IF(B33='Scoring Keys'!$B$4,'Scoring Keys'!$D$4,IF(B33='Scoring Keys'!$B$5,'Scoring Keys'!$D$5,IF(B33='Scoring Keys'!$B$7,'Scoring Keys'!$D$7,0)))</f>
        <v>1</v>
      </c>
      <c r="D33" s="127" t="s">
        <v>1766</v>
      </c>
      <c r="E33" s="57">
        <f>IF(D33='Scoring Keys'!$B$12,'Scoring Keys'!$D$12,IF(D33='Scoring Keys'!$B$13,'Scoring Keys'!$D$13,IF(D33='Scoring Keys'!$B$14,'Scoring Keys'!$D$14,IF(D33='Scoring Keys'!$B$15,'Scoring Keys'!$D$15,IF(D33='Scoring Keys'!$B$16,'Scoring Keys'!$D$16,0)))))</f>
        <v>0</v>
      </c>
      <c r="F33" s="57">
        <f t="shared" si="0"/>
        <v>0</v>
      </c>
      <c r="G33" s="58"/>
      <c r="H33" s="142" t="b">
        <f>OR(AND(C33='Scoring Keys'!$D$4,E33='Scoring Keys'!$D$14),AND(C33='Scoring Keys'!$D$4,E33='Scoring Keys'!$D$16),AND(C33='Scoring Keys'!$D$4,E33='Scoring Keys'!$D$17))</f>
        <v>1</v>
      </c>
      <c r="I33" s="142" t="b">
        <f>NOT(D33='Scoring Keys'!$B$18)</f>
        <v>0</v>
      </c>
      <c r="J33" s="168">
        <f t="shared" si="1"/>
        <v>1</v>
      </c>
      <c r="K33" s="168">
        <f t="shared" si="2"/>
        <v>0</v>
      </c>
    </row>
    <row r="34" spans="1:11" s="180" customFormat="1">
      <c r="A34" s="273" t="s">
        <v>1848</v>
      </c>
      <c r="B34" s="274"/>
      <c r="C34" s="172"/>
      <c r="D34" s="278"/>
      <c r="E34" s="278"/>
      <c r="F34" s="278"/>
      <c r="G34" s="279"/>
    </row>
    <row r="35" spans="1:11" ht="63.75">
      <c r="A35" s="169" t="s">
        <v>870</v>
      </c>
      <c r="B35" s="57" t="s">
        <v>600</v>
      </c>
      <c r="C35" s="57">
        <f>IF(B35='Scoring Keys'!$B$4,'Scoring Keys'!$D$4,IF(B35='Scoring Keys'!$B$5,'Scoring Keys'!$D$5,IF(B35='Scoring Keys'!$B$7,'Scoring Keys'!$D$7,0)))</f>
        <v>1</v>
      </c>
      <c r="D35" s="127" t="s">
        <v>1766</v>
      </c>
      <c r="E35" s="57">
        <f>IF(D35='Scoring Keys'!$B$12,'Scoring Keys'!$D$12,IF(D35='Scoring Keys'!$B$13,'Scoring Keys'!$D$13,IF(D35='Scoring Keys'!$B$14,'Scoring Keys'!$D$14,IF(D35='Scoring Keys'!$B$15,'Scoring Keys'!$D$15,IF(D35='Scoring Keys'!$B$16,'Scoring Keys'!$D$16,0)))))</f>
        <v>0</v>
      </c>
      <c r="F35" s="57">
        <f t="shared" ref="F35:F48" si="3">C35*E35</f>
        <v>0</v>
      </c>
      <c r="G35" s="58"/>
      <c r="H35" s="142" t="b">
        <f>OR(AND(C35='Scoring Keys'!$D$4,E35='Scoring Keys'!$D$14),AND(C35='Scoring Keys'!$D$4,E35='Scoring Keys'!$D$16),AND(C35='Scoring Keys'!$D$4,E35='Scoring Keys'!$D$17))</f>
        <v>1</v>
      </c>
      <c r="I35" s="142" t="b">
        <f>NOT(D35='Scoring Keys'!$B$18)</f>
        <v>0</v>
      </c>
      <c r="J35" s="168">
        <f t="shared" ref="J35:J48" si="4">IF(I35,0,1)</f>
        <v>1</v>
      </c>
      <c r="K35" s="168">
        <f t="shared" ref="K35:K48" si="5">IF(AND(H35,(I35)),1,0)</f>
        <v>0</v>
      </c>
    </row>
    <row r="36" spans="1:11" ht="38.25">
      <c r="A36" s="170" t="s">
        <v>857</v>
      </c>
      <c r="B36" s="57" t="s">
        <v>600</v>
      </c>
      <c r="C36" s="57">
        <f>IF(B36='Scoring Keys'!$B$4,'Scoring Keys'!$D$4,IF(B36='Scoring Keys'!$B$5,'Scoring Keys'!$D$5,IF(B36='Scoring Keys'!$B$7,'Scoring Keys'!$D$7,0)))</f>
        <v>1</v>
      </c>
      <c r="D36" s="127" t="s">
        <v>1766</v>
      </c>
      <c r="E36" s="57">
        <f>IF(D36='Scoring Keys'!$B$12,'Scoring Keys'!$D$12,IF(D36='Scoring Keys'!$B$13,'Scoring Keys'!$D$13,IF(D36='Scoring Keys'!$B$14,'Scoring Keys'!$D$14,IF(D36='Scoring Keys'!$B$15,'Scoring Keys'!$D$15,IF(D36='Scoring Keys'!$B$16,'Scoring Keys'!$D$16,0)))))</f>
        <v>0</v>
      </c>
      <c r="F36" s="57">
        <f t="shared" si="3"/>
        <v>0</v>
      </c>
      <c r="G36" s="58"/>
      <c r="H36" s="142" t="b">
        <f>OR(AND(C36='Scoring Keys'!$D$4,E36='Scoring Keys'!$D$14),AND(C36='Scoring Keys'!$D$4,E36='Scoring Keys'!$D$16),AND(C36='Scoring Keys'!$D$4,E36='Scoring Keys'!$D$17))</f>
        <v>1</v>
      </c>
      <c r="I36" s="142" t="b">
        <f>NOT(D36='Scoring Keys'!$B$18)</f>
        <v>0</v>
      </c>
      <c r="J36" s="168">
        <f t="shared" si="4"/>
        <v>1</v>
      </c>
      <c r="K36" s="168">
        <f t="shared" si="5"/>
        <v>0</v>
      </c>
    </row>
    <row r="37" spans="1:11" ht="30" customHeight="1">
      <c r="A37" s="170" t="s">
        <v>858</v>
      </c>
      <c r="B37" s="57" t="s">
        <v>600</v>
      </c>
      <c r="C37" s="57">
        <f>IF(B37='Scoring Keys'!$B$4,'Scoring Keys'!$D$4,IF(B37='Scoring Keys'!$B$5,'Scoring Keys'!$D$5,IF(B37='Scoring Keys'!$B$7,'Scoring Keys'!$D$7,0)))</f>
        <v>1</v>
      </c>
      <c r="D37" s="127" t="s">
        <v>1766</v>
      </c>
      <c r="E37" s="57">
        <f>IF(D37='Scoring Keys'!$B$12,'Scoring Keys'!$D$12,IF(D37='Scoring Keys'!$B$13,'Scoring Keys'!$D$13,IF(D37='Scoring Keys'!$B$14,'Scoring Keys'!$D$14,IF(D37='Scoring Keys'!$B$15,'Scoring Keys'!$D$15,IF(D37='Scoring Keys'!$B$16,'Scoring Keys'!$D$16,0)))))</f>
        <v>0</v>
      </c>
      <c r="F37" s="57">
        <f t="shared" si="3"/>
        <v>0</v>
      </c>
      <c r="G37" s="58"/>
      <c r="H37" s="142" t="b">
        <f>OR(AND(C37='Scoring Keys'!$D$4,E37='Scoring Keys'!$D$14),AND(C37='Scoring Keys'!$D$4,E37='Scoring Keys'!$D$16),AND(C37='Scoring Keys'!$D$4,E37='Scoring Keys'!$D$17))</f>
        <v>1</v>
      </c>
      <c r="I37" s="142" t="b">
        <f>NOT(D37='Scoring Keys'!$B$18)</f>
        <v>0</v>
      </c>
      <c r="J37" s="168">
        <f t="shared" si="4"/>
        <v>1</v>
      </c>
      <c r="K37" s="168">
        <f t="shared" si="5"/>
        <v>0</v>
      </c>
    </row>
    <row r="38" spans="1:11" ht="30" customHeight="1">
      <c r="A38" s="170" t="s">
        <v>859</v>
      </c>
      <c r="B38" s="57" t="s">
        <v>1713</v>
      </c>
      <c r="C38" s="57">
        <f>IF(B38='Scoring Keys'!$B$4,'Scoring Keys'!$D$4,IF(B38='Scoring Keys'!$B$5,'Scoring Keys'!$D$5,IF(B38='Scoring Keys'!$B$7,'Scoring Keys'!$D$7,0)))</f>
        <v>0.9</v>
      </c>
      <c r="D38" s="127" t="s">
        <v>1766</v>
      </c>
      <c r="E38" s="57">
        <f>IF(D38='Scoring Keys'!$B$12,'Scoring Keys'!$D$12,IF(D38='Scoring Keys'!$B$13,'Scoring Keys'!$D$13,IF(D38='Scoring Keys'!$B$14,'Scoring Keys'!$D$14,IF(D38='Scoring Keys'!$B$15,'Scoring Keys'!$D$15,IF(D38='Scoring Keys'!$B$16,'Scoring Keys'!$D$16,0)))))</f>
        <v>0</v>
      </c>
      <c r="F38" s="57">
        <f t="shared" si="3"/>
        <v>0</v>
      </c>
      <c r="G38" s="58"/>
      <c r="H38" s="142" t="b">
        <f>OR(AND(C38='Scoring Keys'!$D$4,E38='Scoring Keys'!$D$14),AND(C38='Scoring Keys'!$D$4,E38='Scoring Keys'!$D$16),AND(C38='Scoring Keys'!$D$4,E38='Scoring Keys'!$D$17))</f>
        <v>0</v>
      </c>
      <c r="I38" s="142" t="b">
        <f>NOT(D38='Scoring Keys'!$B$18)</f>
        <v>0</v>
      </c>
      <c r="J38" s="168">
        <f t="shared" si="4"/>
        <v>1</v>
      </c>
      <c r="K38" s="168">
        <f t="shared" si="5"/>
        <v>0</v>
      </c>
    </row>
    <row r="39" spans="1:11" ht="30" customHeight="1">
      <c r="A39" s="170" t="s">
        <v>860</v>
      </c>
      <c r="B39" s="57" t="s">
        <v>600</v>
      </c>
      <c r="C39" s="57">
        <f>IF(B39='Scoring Keys'!$B$4,'Scoring Keys'!$D$4,IF(B39='Scoring Keys'!$B$5,'Scoring Keys'!$D$5,IF(B39='Scoring Keys'!$B$7,'Scoring Keys'!$D$7,0)))</f>
        <v>1</v>
      </c>
      <c r="D39" s="127" t="s">
        <v>1766</v>
      </c>
      <c r="E39" s="57">
        <f>IF(D39='Scoring Keys'!$B$12,'Scoring Keys'!$D$12,IF(D39='Scoring Keys'!$B$13,'Scoring Keys'!$D$13,IF(D39='Scoring Keys'!$B$14,'Scoring Keys'!$D$14,IF(D39='Scoring Keys'!$B$15,'Scoring Keys'!$D$15,IF(D39='Scoring Keys'!$B$16,'Scoring Keys'!$D$16,0)))))</f>
        <v>0</v>
      </c>
      <c r="F39" s="57">
        <f t="shared" si="3"/>
        <v>0</v>
      </c>
      <c r="G39" s="58"/>
      <c r="H39" s="142" t="b">
        <f>OR(AND(C39='Scoring Keys'!$D$4,E39='Scoring Keys'!$D$14),AND(C39='Scoring Keys'!$D$4,E39='Scoring Keys'!$D$16),AND(C39='Scoring Keys'!$D$4,E39='Scoring Keys'!$D$17))</f>
        <v>1</v>
      </c>
      <c r="I39" s="142" t="b">
        <f>NOT(D39='Scoring Keys'!$B$18)</f>
        <v>0</v>
      </c>
      <c r="J39" s="168">
        <f t="shared" si="4"/>
        <v>1</v>
      </c>
      <c r="K39" s="168">
        <f t="shared" si="5"/>
        <v>0</v>
      </c>
    </row>
    <row r="40" spans="1:11" ht="30" customHeight="1">
      <c r="A40" s="170" t="s">
        <v>861</v>
      </c>
      <c r="B40" s="57" t="s">
        <v>1713</v>
      </c>
      <c r="C40" s="57">
        <f>IF(B40='Scoring Keys'!$B$4,'Scoring Keys'!$D$4,IF(B40='Scoring Keys'!$B$5,'Scoring Keys'!$D$5,IF(B40='Scoring Keys'!$B$7,'Scoring Keys'!$D$7,0)))</f>
        <v>0.9</v>
      </c>
      <c r="D40" s="127" t="s">
        <v>1766</v>
      </c>
      <c r="E40" s="57">
        <f>IF(D40='Scoring Keys'!$B$12,'Scoring Keys'!$D$12,IF(D40='Scoring Keys'!$B$13,'Scoring Keys'!$D$13,IF(D40='Scoring Keys'!$B$14,'Scoring Keys'!$D$14,IF(D40='Scoring Keys'!$B$15,'Scoring Keys'!$D$15,IF(D40='Scoring Keys'!$B$16,'Scoring Keys'!$D$16,0)))))</f>
        <v>0</v>
      </c>
      <c r="F40" s="57">
        <f t="shared" si="3"/>
        <v>0</v>
      </c>
      <c r="G40" s="58"/>
      <c r="H40" s="142" t="b">
        <f>OR(AND(C40='Scoring Keys'!$D$4,E40='Scoring Keys'!$D$14),AND(C40='Scoring Keys'!$D$4,E40='Scoring Keys'!$D$16),AND(C40='Scoring Keys'!$D$4,E40='Scoring Keys'!$D$17))</f>
        <v>0</v>
      </c>
      <c r="I40" s="142" t="b">
        <f>NOT(D40='Scoring Keys'!$B$18)</f>
        <v>0</v>
      </c>
      <c r="J40" s="168">
        <f t="shared" si="4"/>
        <v>1</v>
      </c>
      <c r="K40" s="168">
        <f t="shared" si="5"/>
        <v>0</v>
      </c>
    </row>
    <row r="41" spans="1:11" ht="30" customHeight="1">
      <c r="A41" s="170" t="s">
        <v>862</v>
      </c>
      <c r="B41" s="57" t="s">
        <v>1713</v>
      </c>
      <c r="C41" s="57">
        <f>IF(B41='Scoring Keys'!$B$4,'Scoring Keys'!$D$4,IF(B41='Scoring Keys'!$B$5,'Scoring Keys'!$D$5,IF(B41='Scoring Keys'!$B$7,'Scoring Keys'!$D$7,0)))</f>
        <v>0.9</v>
      </c>
      <c r="D41" s="127" t="s">
        <v>1766</v>
      </c>
      <c r="E41" s="57">
        <f>IF(D41='Scoring Keys'!$B$12,'Scoring Keys'!$D$12,IF(D41='Scoring Keys'!$B$13,'Scoring Keys'!$D$13,IF(D41='Scoring Keys'!$B$14,'Scoring Keys'!$D$14,IF(D41='Scoring Keys'!$B$15,'Scoring Keys'!$D$15,IF(D41='Scoring Keys'!$B$16,'Scoring Keys'!$D$16,0)))))</f>
        <v>0</v>
      </c>
      <c r="F41" s="57">
        <f t="shared" si="3"/>
        <v>0</v>
      </c>
      <c r="G41" s="58"/>
      <c r="H41" s="142" t="b">
        <f>OR(AND(C41='Scoring Keys'!$D$4,E41='Scoring Keys'!$D$14),AND(C41='Scoring Keys'!$D$4,E41='Scoring Keys'!$D$16),AND(C41='Scoring Keys'!$D$4,E41='Scoring Keys'!$D$17))</f>
        <v>0</v>
      </c>
      <c r="I41" s="142" t="b">
        <f>NOT(D41='Scoring Keys'!$B$18)</f>
        <v>0</v>
      </c>
      <c r="J41" s="168">
        <f t="shared" si="4"/>
        <v>1</v>
      </c>
      <c r="K41" s="168">
        <f t="shared" si="5"/>
        <v>0</v>
      </c>
    </row>
    <row r="42" spans="1:11" ht="30" customHeight="1">
      <c r="A42" s="170" t="s">
        <v>863</v>
      </c>
      <c r="B42" s="57" t="s">
        <v>1713</v>
      </c>
      <c r="C42" s="57">
        <f>IF(B42='Scoring Keys'!$B$4,'Scoring Keys'!$D$4,IF(B42='Scoring Keys'!$B$5,'Scoring Keys'!$D$5,IF(B42='Scoring Keys'!$B$7,'Scoring Keys'!$D$7,0)))</f>
        <v>0.9</v>
      </c>
      <c r="D42" s="127" t="s">
        <v>1766</v>
      </c>
      <c r="E42" s="57">
        <f>IF(D42='Scoring Keys'!$B$12,'Scoring Keys'!$D$12,IF(D42='Scoring Keys'!$B$13,'Scoring Keys'!$D$13,IF(D42='Scoring Keys'!$B$14,'Scoring Keys'!$D$14,IF(D42='Scoring Keys'!$B$15,'Scoring Keys'!$D$15,IF(D42='Scoring Keys'!$B$16,'Scoring Keys'!$D$16,0)))))</f>
        <v>0</v>
      </c>
      <c r="F42" s="57">
        <f t="shared" si="3"/>
        <v>0</v>
      </c>
      <c r="G42" s="58"/>
      <c r="H42" s="142" t="b">
        <f>OR(AND(C42='Scoring Keys'!$D$4,E42='Scoring Keys'!$D$14),AND(C42='Scoring Keys'!$D$4,E42='Scoring Keys'!$D$16),AND(C42='Scoring Keys'!$D$4,E42='Scoring Keys'!$D$17))</f>
        <v>0</v>
      </c>
      <c r="I42" s="142" t="b">
        <f>NOT(D42='Scoring Keys'!$B$18)</f>
        <v>0</v>
      </c>
      <c r="J42" s="168">
        <f t="shared" si="4"/>
        <v>1</v>
      </c>
      <c r="K42" s="168">
        <f t="shared" si="5"/>
        <v>0</v>
      </c>
    </row>
    <row r="43" spans="1:11" ht="30" customHeight="1">
      <c r="A43" s="170" t="s">
        <v>864</v>
      </c>
      <c r="B43" s="57" t="s">
        <v>600</v>
      </c>
      <c r="C43" s="57">
        <f>IF(B43='Scoring Keys'!$B$4,'Scoring Keys'!$D$4,IF(B43='Scoring Keys'!$B$5,'Scoring Keys'!$D$5,IF(B43='Scoring Keys'!$B$7,'Scoring Keys'!$D$7,0)))</f>
        <v>1</v>
      </c>
      <c r="D43" s="127" t="s">
        <v>1766</v>
      </c>
      <c r="E43" s="57">
        <f>IF(D43='Scoring Keys'!$B$12,'Scoring Keys'!$D$12,IF(D43='Scoring Keys'!$B$13,'Scoring Keys'!$D$13,IF(D43='Scoring Keys'!$B$14,'Scoring Keys'!$D$14,IF(D43='Scoring Keys'!$B$15,'Scoring Keys'!$D$15,IF(D43='Scoring Keys'!$B$16,'Scoring Keys'!$D$16,0)))))</f>
        <v>0</v>
      </c>
      <c r="F43" s="57">
        <f t="shared" si="3"/>
        <v>0</v>
      </c>
      <c r="G43" s="58"/>
      <c r="H43" s="142" t="b">
        <f>OR(AND(C43='Scoring Keys'!$D$4,E43='Scoring Keys'!$D$14),AND(C43='Scoring Keys'!$D$4,E43='Scoring Keys'!$D$16),AND(C43='Scoring Keys'!$D$4,E43='Scoring Keys'!$D$17))</f>
        <v>1</v>
      </c>
      <c r="I43" s="142" t="b">
        <f>NOT(D43='Scoring Keys'!$B$18)</f>
        <v>0</v>
      </c>
      <c r="J43" s="168">
        <f t="shared" si="4"/>
        <v>1</v>
      </c>
      <c r="K43" s="168">
        <f t="shared" si="5"/>
        <v>0</v>
      </c>
    </row>
    <row r="44" spans="1:11" ht="30" customHeight="1">
      <c r="A44" s="170" t="s">
        <v>865</v>
      </c>
      <c r="B44" s="57" t="s">
        <v>1713</v>
      </c>
      <c r="C44" s="57">
        <f>IF(B44='Scoring Keys'!$B$4,'Scoring Keys'!$D$4,IF(B44='Scoring Keys'!$B$5,'Scoring Keys'!$D$5,IF(B44='Scoring Keys'!$B$7,'Scoring Keys'!$D$7,0)))</f>
        <v>0.9</v>
      </c>
      <c r="D44" s="127" t="s">
        <v>1766</v>
      </c>
      <c r="E44" s="57">
        <f>IF(D44='Scoring Keys'!$B$12,'Scoring Keys'!$D$12,IF(D44='Scoring Keys'!$B$13,'Scoring Keys'!$D$13,IF(D44='Scoring Keys'!$B$14,'Scoring Keys'!$D$14,IF(D44='Scoring Keys'!$B$15,'Scoring Keys'!$D$15,IF(D44='Scoring Keys'!$B$16,'Scoring Keys'!$D$16,0)))))</f>
        <v>0</v>
      </c>
      <c r="F44" s="57">
        <f t="shared" si="3"/>
        <v>0</v>
      </c>
      <c r="G44" s="58"/>
      <c r="H44" s="142" t="b">
        <f>OR(AND(C44='Scoring Keys'!$D$4,E44='Scoring Keys'!$D$14),AND(C44='Scoring Keys'!$D$4,E44='Scoring Keys'!$D$16),AND(C44='Scoring Keys'!$D$4,E44='Scoring Keys'!$D$17))</f>
        <v>0</v>
      </c>
      <c r="I44" s="142" t="b">
        <f>NOT(D44='Scoring Keys'!$B$18)</f>
        <v>0</v>
      </c>
      <c r="J44" s="168">
        <f t="shared" si="4"/>
        <v>1</v>
      </c>
      <c r="K44" s="168">
        <f t="shared" si="5"/>
        <v>0</v>
      </c>
    </row>
    <row r="45" spans="1:11" ht="30" customHeight="1">
      <c r="A45" s="170" t="s">
        <v>866</v>
      </c>
      <c r="B45" s="57" t="s">
        <v>600</v>
      </c>
      <c r="C45" s="57">
        <f>IF(B45='Scoring Keys'!$B$4,'Scoring Keys'!$D$4,IF(B45='Scoring Keys'!$B$5,'Scoring Keys'!$D$5,IF(B45='Scoring Keys'!$B$7,'Scoring Keys'!$D$7,0)))</f>
        <v>1</v>
      </c>
      <c r="D45" s="127" t="s">
        <v>1766</v>
      </c>
      <c r="E45" s="57">
        <f>IF(D45='Scoring Keys'!$B$12,'Scoring Keys'!$D$12,IF(D45='Scoring Keys'!$B$13,'Scoring Keys'!$D$13,IF(D45='Scoring Keys'!$B$14,'Scoring Keys'!$D$14,IF(D45='Scoring Keys'!$B$15,'Scoring Keys'!$D$15,IF(D45='Scoring Keys'!$B$16,'Scoring Keys'!$D$16,0)))))</f>
        <v>0</v>
      </c>
      <c r="F45" s="57">
        <f t="shared" si="3"/>
        <v>0</v>
      </c>
      <c r="G45" s="58"/>
      <c r="H45" s="142" t="b">
        <f>OR(AND(C45='Scoring Keys'!$D$4,E45='Scoring Keys'!$D$14),AND(C45='Scoring Keys'!$D$4,E45='Scoring Keys'!$D$16),AND(C45='Scoring Keys'!$D$4,E45='Scoring Keys'!$D$17))</f>
        <v>1</v>
      </c>
      <c r="I45" s="142" t="b">
        <f>NOT(D45='Scoring Keys'!$B$18)</f>
        <v>0</v>
      </c>
      <c r="J45" s="168">
        <f t="shared" si="4"/>
        <v>1</v>
      </c>
      <c r="K45" s="168">
        <f t="shared" si="5"/>
        <v>0</v>
      </c>
    </row>
    <row r="46" spans="1:11" ht="30" customHeight="1">
      <c r="A46" s="170" t="s">
        <v>867</v>
      </c>
      <c r="B46" s="57" t="s">
        <v>600</v>
      </c>
      <c r="C46" s="57">
        <f>IF(B46='Scoring Keys'!$B$4,'Scoring Keys'!$D$4,IF(B46='Scoring Keys'!$B$5,'Scoring Keys'!$D$5,IF(B46='Scoring Keys'!$B$7,'Scoring Keys'!$D$7,0)))</f>
        <v>1</v>
      </c>
      <c r="D46" s="127" t="s">
        <v>1766</v>
      </c>
      <c r="E46" s="57">
        <f>IF(D46='Scoring Keys'!$B$12,'Scoring Keys'!$D$12,IF(D46='Scoring Keys'!$B$13,'Scoring Keys'!$D$13,IF(D46='Scoring Keys'!$B$14,'Scoring Keys'!$D$14,IF(D46='Scoring Keys'!$B$15,'Scoring Keys'!$D$15,IF(D46='Scoring Keys'!$B$16,'Scoring Keys'!$D$16,0)))))</f>
        <v>0</v>
      </c>
      <c r="F46" s="57">
        <f t="shared" si="3"/>
        <v>0</v>
      </c>
      <c r="G46" s="58"/>
      <c r="H46" s="142" t="b">
        <f>OR(AND(C46='Scoring Keys'!$D$4,E46='Scoring Keys'!$D$14),AND(C46='Scoring Keys'!$D$4,E46='Scoring Keys'!$D$16),AND(C46='Scoring Keys'!$D$4,E46='Scoring Keys'!$D$17))</f>
        <v>1</v>
      </c>
      <c r="I46" s="142" t="b">
        <f>NOT(D46='Scoring Keys'!$B$18)</f>
        <v>0</v>
      </c>
      <c r="J46" s="168">
        <f t="shared" si="4"/>
        <v>1</v>
      </c>
      <c r="K46" s="168">
        <f t="shared" si="5"/>
        <v>0</v>
      </c>
    </row>
    <row r="47" spans="1:11" ht="30" customHeight="1">
      <c r="A47" s="170" t="s">
        <v>868</v>
      </c>
      <c r="B47" s="57" t="s">
        <v>1713</v>
      </c>
      <c r="C47" s="57">
        <f>IF(B47='Scoring Keys'!$B$4,'Scoring Keys'!$D$4,IF(B47='Scoring Keys'!$B$5,'Scoring Keys'!$D$5,IF(B47='Scoring Keys'!$B$7,'Scoring Keys'!$D$7,0)))</f>
        <v>0.9</v>
      </c>
      <c r="D47" s="127" t="s">
        <v>1766</v>
      </c>
      <c r="E47" s="57">
        <f>IF(D47='Scoring Keys'!$B$12,'Scoring Keys'!$D$12,IF(D47='Scoring Keys'!$B$13,'Scoring Keys'!$D$13,IF(D47='Scoring Keys'!$B$14,'Scoring Keys'!$D$14,IF(D47='Scoring Keys'!$B$15,'Scoring Keys'!$D$15,IF(D47='Scoring Keys'!$B$16,'Scoring Keys'!$D$16,0)))))</f>
        <v>0</v>
      </c>
      <c r="F47" s="57">
        <f t="shared" si="3"/>
        <v>0</v>
      </c>
      <c r="G47" s="58"/>
      <c r="H47" s="142" t="b">
        <f>OR(AND(C47='Scoring Keys'!$D$4,E47='Scoring Keys'!$D$14),AND(C47='Scoring Keys'!$D$4,E47='Scoring Keys'!$D$16),AND(C47='Scoring Keys'!$D$4,E47='Scoring Keys'!$D$17))</f>
        <v>0</v>
      </c>
      <c r="I47" s="142" t="b">
        <f>NOT(D47='Scoring Keys'!$B$18)</f>
        <v>0</v>
      </c>
      <c r="J47" s="168">
        <f t="shared" si="4"/>
        <v>1</v>
      </c>
      <c r="K47" s="168">
        <f t="shared" si="5"/>
        <v>0</v>
      </c>
    </row>
    <row r="48" spans="1:11" ht="25.5">
      <c r="A48" s="169" t="s">
        <v>871</v>
      </c>
      <c r="B48" s="57" t="s">
        <v>600</v>
      </c>
      <c r="C48" s="57">
        <f>IF(B48='Scoring Keys'!$B$4,'Scoring Keys'!$D$4,IF(B48='Scoring Keys'!$B$5,'Scoring Keys'!$D$5,IF(B48='Scoring Keys'!$B$7,'Scoring Keys'!$D$7,0)))</f>
        <v>1</v>
      </c>
      <c r="D48" s="127" t="s">
        <v>1766</v>
      </c>
      <c r="E48" s="57">
        <f>IF(D48='Scoring Keys'!$B$12,'Scoring Keys'!$D$12,IF(D48='Scoring Keys'!$B$13,'Scoring Keys'!$D$13,IF(D48='Scoring Keys'!$B$14,'Scoring Keys'!$D$14,IF(D48='Scoring Keys'!$B$15,'Scoring Keys'!$D$15,IF(D48='Scoring Keys'!$B$16,'Scoring Keys'!$D$16,0)))))</f>
        <v>0</v>
      </c>
      <c r="F48" s="57">
        <f t="shared" si="3"/>
        <v>0</v>
      </c>
      <c r="G48" s="58"/>
      <c r="H48" s="142" t="b">
        <f>OR(AND(C48='Scoring Keys'!$D$4,E48='Scoring Keys'!$D$14),AND(C48='Scoring Keys'!$D$4,E48='Scoring Keys'!$D$16),AND(C48='Scoring Keys'!$D$4,E48='Scoring Keys'!$D$17))</f>
        <v>1</v>
      </c>
      <c r="I48" s="142" t="b">
        <f>NOT(D48='Scoring Keys'!$B$18)</f>
        <v>0</v>
      </c>
      <c r="J48" s="168">
        <f t="shared" si="4"/>
        <v>1</v>
      </c>
      <c r="K48" s="168">
        <f t="shared" si="5"/>
        <v>0</v>
      </c>
    </row>
    <row r="49" spans="1:11" s="180" customFormat="1">
      <c r="A49" s="273" t="s">
        <v>1849</v>
      </c>
      <c r="B49" s="274"/>
      <c r="C49" s="172"/>
      <c r="D49" s="278"/>
      <c r="E49" s="278"/>
      <c r="F49" s="278"/>
      <c r="G49" s="279"/>
    </row>
    <row r="50" spans="1:11" ht="76.5">
      <c r="A50" s="169" t="s">
        <v>869</v>
      </c>
      <c r="B50" s="57" t="s">
        <v>600</v>
      </c>
      <c r="C50" s="57">
        <f>IF(B50='Scoring Keys'!$B$4,'Scoring Keys'!$D$4,IF(B50='Scoring Keys'!$B$5,'Scoring Keys'!$D$5,IF(B50='Scoring Keys'!$B$7,'Scoring Keys'!$D$7,0)))</f>
        <v>1</v>
      </c>
      <c r="D50" s="127" t="s">
        <v>1766</v>
      </c>
      <c r="E50" s="57">
        <f>IF(D50='Scoring Keys'!$B$12,'Scoring Keys'!$D$12,IF(D50='Scoring Keys'!$B$13,'Scoring Keys'!$D$13,IF(D50='Scoring Keys'!$B$14,'Scoring Keys'!$D$14,IF(D50='Scoring Keys'!$B$15,'Scoring Keys'!$D$15,IF(D50='Scoring Keys'!$B$16,'Scoring Keys'!$D$16,0)))))</f>
        <v>0</v>
      </c>
      <c r="F50" s="57">
        <f t="shared" ref="F50:F53" si="6">C50*E50</f>
        <v>0</v>
      </c>
      <c r="G50" s="58"/>
      <c r="H50" s="142" t="b">
        <f>OR(AND(C50='Scoring Keys'!$D$4,E50='Scoring Keys'!$D$14),AND(C50='Scoring Keys'!$D$4,E50='Scoring Keys'!$D$16),AND(C50='Scoring Keys'!$D$4,E50='Scoring Keys'!$D$17))</f>
        <v>1</v>
      </c>
      <c r="I50" s="142" t="b">
        <f>NOT(D50='Scoring Keys'!$B$18)</f>
        <v>0</v>
      </c>
      <c r="J50" s="168">
        <f t="shared" ref="J50:J53" si="7">IF(I50,0,1)</f>
        <v>1</v>
      </c>
      <c r="K50" s="168">
        <f t="shared" ref="K50:K53" si="8">IF(AND(H50,(I50)),1,0)</f>
        <v>0</v>
      </c>
    </row>
    <row r="51" spans="1:11" ht="89.25">
      <c r="A51" s="169" t="s">
        <v>872</v>
      </c>
      <c r="B51" s="57" t="s">
        <v>600</v>
      </c>
      <c r="C51" s="57">
        <f>IF(B51='Scoring Keys'!$B$4,'Scoring Keys'!$D$4,IF(B51='Scoring Keys'!$B$5,'Scoring Keys'!$D$5,IF(B51='Scoring Keys'!$B$7,'Scoring Keys'!$D$7,0)))</f>
        <v>1</v>
      </c>
      <c r="D51" s="127" t="s">
        <v>1766</v>
      </c>
      <c r="E51" s="57">
        <f>IF(D51='Scoring Keys'!$B$12,'Scoring Keys'!$D$12,IF(D51='Scoring Keys'!$B$13,'Scoring Keys'!$D$13,IF(D51='Scoring Keys'!$B$14,'Scoring Keys'!$D$14,IF(D51='Scoring Keys'!$B$15,'Scoring Keys'!$D$15,IF(D51='Scoring Keys'!$B$16,'Scoring Keys'!$D$16,0)))))</f>
        <v>0</v>
      </c>
      <c r="F51" s="57">
        <f t="shared" si="6"/>
        <v>0</v>
      </c>
      <c r="G51" s="58"/>
      <c r="H51" s="142" t="b">
        <f>OR(AND(C51='Scoring Keys'!$D$4,E51='Scoring Keys'!$D$14),AND(C51='Scoring Keys'!$D$4,E51='Scoring Keys'!$D$16),AND(C51='Scoring Keys'!$D$4,E51='Scoring Keys'!$D$17))</f>
        <v>1</v>
      </c>
      <c r="I51" s="142" t="b">
        <f>NOT(D51='Scoring Keys'!$B$18)</f>
        <v>0</v>
      </c>
      <c r="J51" s="168">
        <f t="shared" si="7"/>
        <v>1</v>
      </c>
      <c r="K51" s="168">
        <f t="shared" si="8"/>
        <v>0</v>
      </c>
    </row>
    <row r="52" spans="1:11" ht="30" customHeight="1">
      <c r="A52" s="170" t="s">
        <v>874</v>
      </c>
      <c r="B52" s="57" t="s">
        <v>600</v>
      </c>
      <c r="C52" s="57">
        <f>IF(B52='Scoring Keys'!$B$4,'Scoring Keys'!$D$4,IF(B52='Scoring Keys'!$B$5,'Scoring Keys'!$D$5,IF(B52='Scoring Keys'!$B$7,'Scoring Keys'!$D$7,0)))</f>
        <v>1</v>
      </c>
      <c r="D52" s="127" t="s">
        <v>1766</v>
      </c>
      <c r="E52" s="57">
        <f>IF(D52='Scoring Keys'!$B$12,'Scoring Keys'!$D$12,IF(D52='Scoring Keys'!$B$13,'Scoring Keys'!$D$13,IF(D52='Scoring Keys'!$B$14,'Scoring Keys'!$D$14,IF(D52='Scoring Keys'!$B$15,'Scoring Keys'!$D$15,IF(D52='Scoring Keys'!$B$16,'Scoring Keys'!$D$16,0)))))</f>
        <v>0</v>
      </c>
      <c r="F52" s="57">
        <f t="shared" si="6"/>
        <v>0</v>
      </c>
      <c r="G52" s="58"/>
      <c r="H52" s="142" t="b">
        <f>OR(AND(C52='Scoring Keys'!$D$4,E52='Scoring Keys'!$D$14),AND(C52='Scoring Keys'!$D$4,E52='Scoring Keys'!$D$16),AND(C52='Scoring Keys'!$D$4,E52='Scoring Keys'!$D$17))</f>
        <v>1</v>
      </c>
      <c r="I52" s="142" t="b">
        <f>NOT(D52='Scoring Keys'!$B$18)</f>
        <v>0</v>
      </c>
      <c r="J52" s="168">
        <f t="shared" si="7"/>
        <v>1</v>
      </c>
      <c r="K52" s="168">
        <f t="shared" si="8"/>
        <v>0</v>
      </c>
    </row>
    <row r="53" spans="1:11" ht="30" customHeight="1">
      <c r="A53" s="170" t="s">
        <v>875</v>
      </c>
      <c r="B53" s="57" t="s">
        <v>600</v>
      </c>
      <c r="C53" s="57">
        <f>IF(B53='Scoring Keys'!$B$4,'Scoring Keys'!$D$4,IF(B53='Scoring Keys'!$B$5,'Scoring Keys'!$D$5,IF(B53='Scoring Keys'!$B$7,'Scoring Keys'!$D$7,0)))</f>
        <v>1</v>
      </c>
      <c r="D53" s="127" t="s">
        <v>1766</v>
      </c>
      <c r="E53" s="57">
        <f>IF(D53='Scoring Keys'!$B$12,'Scoring Keys'!$D$12,IF(D53='Scoring Keys'!$B$13,'Scoring Keys'!$D$13,IF(D53='Scoring Keys'!$B$14,'Scoring Keys'!$D$14,IF(D53='Scoring Keys'!$B$15,'Scoring Keys'!$D$15,IF(D53='Scoring Keys'!$B$16,'Scoring Keys'!$D$16,0)))))</f>
        <v>0</v>
      </c>
      <c r="F53" s="57">
        <f t="shared" si="6"/>
        <v>0</v>
      </c>
      <c r="G53" s="58"/>
      <c r="H53" s="142" t="b">
        <f>OR(AND(C53='Scoring Keys'!$D$4,E53='Scoring Keys'!$D$14),AND(C53='Scoring Keys'!$D$4,E53='Scoring Keys'!$D$16),AND(C53='Scoring Keys'!$D$4,E53='Scoring Keys'!$D$17))</f>
        <v>1</v>
      </c>
      <c r="I53" s="142" t="b">
        <f>NOT(D53='Scoring Keys'!$B$18)</f>
        <v>0</v>
      </c>
      <c r="J53" s="168">
        <f t="shared" si="7"/>
        <v>1</v>
      </c>
      <c r="K53" s="168">
        <f t="shared" si="8"/>
        <v>0</v>
      </c>
    </row>
    <row r="54" spans="1:11" ht="30" customHeight="1">
      <c r="A54" s="169" t="s">
        <v>873</v>
      </c>
      <c r="B54" s="130"/>
      <c r="C54" s="130"/>
      <c r="D54" s="278"/>
      <c r="E54" s="278"/>
      <c r="F54" s="278"/>
      <c r="G54" s="279"/>
    </row>
    <row r="55" spans="1:11" ht="30" customHeight="1">
      <c r="A55" s="170" t="s">
        <v>877</v>
      </c>
      <c r="B55" s="57" t="s">
        <v>600</v>
      </c>
      <c r="C55" s="57">
        <f>IF(B55='Scoring Keys'!$B$4,'Scoring Keys'!$D$4,IF(B55='Scoring Keys'!$B$5,'Scoring Keys'!$D$5,IF(B55='Scoring Keys'!$B$7,'Scoring Keys'!$D$7,0)))</f>
        <v>1</v>
      </c>
      <c r="D55" s="127" t="s">
        <v>1766</v>
      </c>
      <c r="E55" s="57">
        <f>IF(D55='Scoring Keys'!$B$12,'Scoring Keys'!$D$12,IF(D55='Scoring Keys'!$B$13,'Scoring Keys'!$D$13,IF(D55='Scoring Keys'!$B$14,'Scoring Keys'!$D$14,IF(D55='Scoring Keys'!$B$15,'Scoring Keys'!$D$15,IF(D55='Scoring Keys'!$B$16,'Scoring Keys'!$D$16,0)))))</f>
        <v>0</v>
      </c>
      <c r="F55" s="57">
        <f t="shared" ref="F55:F72" si="9">C55*E55</f>
        <v>0</v>
      </c>
      <c r="G55" s="58"/>
      <c r="H55" s="142" t="b">
        <f>OR(AND(C55='Scoring Keys'!$D$4,E55='Scoring Keys'!$D$14),AND(C55='Scoring Keys'!$D$4,E55='Scoring Keys'!$D$16),AND(C55='Scoring Keys'!$D$4,E55='Scoring Keys'!$D$17))</f>
        <v>1</v>
      </c>
      <c r="I55" s="142" t="b">
        <f>NOT(D55='Scoring Keys'!$B$18)</f>
        <v>0</v>
      </c>
      <c r="J55" s="168">
        <f t="shared" ref="J55:J72" si="10">IF(I55,0,1)</f>
        <v>1</v>
      </c>
      <c r="K55" s="168">
        <f t="shared" ref="K55:K72" si="11">IF(AND(H55,(I55)),1,0)</f>
        <v>0</v>
      </c>
    </row>
    <row r="56" spans="1:11" ht="30" customHeight="1">
      <c r="A56" s="170" t="s">
        <v>876</v>
      </c>
      <c r="B56" s="57" t="s">
        <v>600</v>
      </c>
      <c r="C56" s="57">
        <f>IF(B56='Scoring Keys'!$B$4,'Scoring Keys'!$D$4,IF(B56='Scoring Keys'!$B$5,'Scoring Keys'!$D$5,IF(B56='Scoring Keys'!$B$7,'Scoring Keys'!$D$7,0)))</f>
        <v>1</v>
      </c>
      <c r="D56" s="127" t="s">
        <v>1766</v>
      </c>
      <c r="E56" s="57">
        <f>IF(D56='Scoring Keys'!$B$12,'Scoring Keys'!$D$12,IF(D56='Scoring Keys'!$B$13,'Scoring Keys'!$D$13,IF(D56='Scoring Keys'!$B$14,'Scoring Keys'!$D$14,IF(D56='Scoring Keys'!$B$15,'Scoring Keys'!$D$15,IF(D56='Scoring Keys'!$B$16,'Scoring Keys'!$D$16,0)))))</f>
        <v>0</v>
      </c>
      <c r="F56" s="57">
        <f t="shared" si="9"/>
        <v>0</v>
      </c>
      <c r="G56" s="58"/>
      <c r="H56" s="142" t="b">
        <f>OR(AND(C56='Scoring Keys'!$D$4,E56='Scoring Keys'!$D$14),AND(C56='Scoring Keys'!$D$4,E56='Scoring Keys'!$D$16),AND(C56='Scoring Keys'!$D$4,E56='Scoring Keys'!$D$17))</f>
        <v>1</v>
      </c>
      <c r="I56" s="142" t="b">
        <f>NOT(D56='Scoring Keys'!$B$18)</f>
        <v>0</v>
      </c>
      <c r="J56" s="168">
        <f t="shared" si="10"/>
        <v>1</v>
      </c>
      <c r="K56" s="168">
        <f t="shared" si="11"/>
        <v>0</v>
      </c>
    </row>
    <row r="57" spans="1:11" ht="30" customHeight="1">
      <c r="A57" s="196" t="s">
        <v>878</v>
      </c>
      <c r="B57" s="57" t="s">
        <v>600</v>
      </c>
      <c r="C57" s="57">
        <f>IF(B57='Scoring Keys'!$B$4,'Scoring Keys'!$D$4,IF(B57='Scoring Keys'!$B$5,'Scoring Keys'!$D$5,IF(B57='Scoring Keys'!$B$7,'Scoring Keys'!$D$7,0)))</f>
        <v>1</v>
      </c>
      <c r="D57" s="127" t="s">
        <v>1766</v>
      </c>
      <c r="E57" s="57">
        <f>IF(D57='Scoring Keys'!$B$12,'Scoring Keys'!$D$12,IF(D57='Scoring Keys'!$B$13,'Scoring Keys'!$D$13,IF(D57='Scoring Keys'!$B$14,'Scoring Keys'!$D$14,IF(D57='Scoring Keys'!$B$15,'Scoring Keys'!$D$15,IF(D57='Scoring Keys'!$B$16,'Scoring Keys'!$D$16,0)))))</f>
        <v>0</v>
      </c>
      <c r="F57" s="57">
        <f t="shared" si="9"/>
        <v>0</v>
      </c>
      <c r="G57" s="58"/>
      <c r="H57" s="142" t="b">
        <f>OR(AND(C57='Scoring Keys'!$D$4,E57='Scoring Keys'!$D$14),AND(C57='Scoring Keys'!$D$4,E57='Scoring Keys'!$D$16),AND(C57='Scoring Keys'!$D$4,E57='Scoring Keys'!$D$17))</f>
        <v>1</v>
      </c>
      <c r="I57" s="142" t="b">
        <f>NOT(D57='Scoring Keys'!$B$18)</f>
        <v>0</v>
      </c>
      <c r="J57" s="168">
        <f t="shared" si="10"/>
        <v>1</v>
      </c>
      <c r="K57" s="168">
        <f t="shared" si="11"/>
        <v>0</v>
      </c>
    </row>
    <row r="58" spans="1:11" ht="30" customHeight="1">
      <c r="A58" s="170" t="s">
        <v>879</v>
      </c>
      <c r="B58" s="57" t="s">
        <v>600</v>
      </c>
      <c r="C58" s="57">
        <f>IF(B58='Scoring Keys'!$B$4,'Scoring Keys'!$D$4,IF(B58='Scoring Keys'!$B$5,'Scoring Keys'!$D$5,IF(B58='Scoring Keys'!$B$7,'Scoring Keys'!$D$7,0)))</f>
        <v>1</v>
      </c>
      <c r="D58" s="127" t="s">
        <v>1766</v>
      </c>
      <c r="E58" s="57">
        <f>IF(D58='Scoring Keys'!$B$12,'Scoring Keys'!$D$12,IF(D58='Scoring Keys'!$B$13,'Scoring Keys'!$D$13,IF(D58='Scoring Keys'!$B$14,'Scoring Keys'!$D$14,IF(D58='Scoring Keys'!$B$15,'Scoring Keys'!$D$15,IF(D58='Scoring Keys'!$B$16,'Scoring Keys'!$D$16,0)))))</f>
        <v>0</v>
      </c>
      <c r="F58" s="57">
        <f t="shared" si="9"/>
        <v>0</v>
      </c>
      <c r="G58" s="58"/>
      <c r="H58" s="142" t="b">
        <f>OR(AND(C58='Scoring Keys'!$D$4,E58='Scoring Keys'!$D$14),AND(C58='Scoring Keys'!$D$4,E58='Scoring Keys'!$D$16),AND(C58='Scoring Keys'!$D$4,E58='Scoring Keys'!$D$17))</f>
        <v>1</v>
      </c>
      <c r="I58" s="142" t="b">
        <f>NOT(D58='Scoring Keys'!$B$18)</f>
        <v>0</v>
      </c>
      <c r="J58" s="168">
        <f t="shared" si="10"/>
        <v>1</v>
      </c>
      <c r="K58" s="168">
        <f t="shared" si="11"/>
        <v>0</v>
      </c>
    </row>
    <row r="59" spans="1:11" ht="30" customHeight="1">
      <c r="A59" s="170" t="s">
        <v>880</v>
      </c>
      <c r="B59" s="57" t="s">
        <v>600</v>
      </c>
      <c r="C59" s="57">
        <f>IF(B59='Scoring Keys'!$B$4,'Scoring Keys'!$D$4,IF(B59='Scoring Keys'!$B$5,'Scoring Keys'!$D$5,IF(B59='Scoring Keys'!$B$7,'Scoring Keys'!$D$7,0)))</f>
        <v>1</v>
      </c>
      <c r="D59" s="127" t="s">
        <v>1766</v>
      </c>
      <c r="E59" s="57">
        <f>IF(D59='Scoring Keys'!$B$12,'Scoring Keys'!$D$12,IF(D59='Scoring Keys'!$B$13,'Scoring Keys'!$D$13,IF(D59='Scoring Keys'!$B$14,'Scoring Keys'!$D$14,IF(D59='Scoring Keys'!$B$15,'Scoring Keys'!$D$15,IF(D59='Scoring Keys'!$B$16,'Scoring Keys'!$D$16,0)))))</f>
        <v>0</v>
      </c>
      <c r="F59" s="57">
        <f t="shared" si="9"/>
        <v>0</v>
      </c>
      <c r="G59" s="58"/>
      <c r="H59" s="142" t="b">
        <f>OR(AND(C59='Scoring Keys'!$D$4,E59='Scoring Keys'!$D$14),AND(C59='Scoring Keys'!$D$4,E59='Scoring Keys'!$D$16),AND(C59='Scoring Keys'!$D$4,E59='Scoring Keys'!$D$17))</f>
        <v>1</v>
      </c>
      <c r="I59" s="142" t="b">
        <f>NOT(D59='Scoring Keys'!$B$18)</f>
        <v>0</v>
      </c>
      <c r="J59" s="168">
        <f t="shared" si="10"/>
        <v>1</v>
      </c>
      <c r="K59" s="168">
        <f t="shared" si="11"/>
        <v>0</v>
      </c>
    </row>
    <row r="60" spans="1:11" ht="30" customHeight="1">
      <c r="A60" s="170" t="s">
        <v>881</v>
      </c>
      <c r="B60" s="57" t="s">
        <v>600</v>
      </c>
      <c r="C60" s="57">
        <f>IF(B60='Scoring Keys'!$B$4,'Scoring Keys'!$D$4,IF(B60='Scoring Keys'!$B$5,'Scoring Keys'!$D$5,IF(B60='Scoring Keys'!$B$7,'Scoring Keys'!$D$7,0)))</f>
        <v>1</v>
      </c>
      <c r="D60" s="127" t="s">
        <v>1766</v>
      </c>
      <c r="E60" s="57">
        <f>IF(D60='Scoring Keys'!$B$12,'Scoring Keys'!$D$12,IF(D60='Scoring Keys'!$B$13,'Scoring Keys'!$D$13,IF(D60='Scoring Keys'!$B$14,'Scoring Keys'!$D$14,IF(D60='Scoring Keys'!$B$15,'Scoring Keys'!$D$15,IF(D60='Scoring Keys'!$B$16,'Scoring Keys'!$D$16,0)))))</f>
        <v>0</v>
      </c>
      <c r="F60" s="57">
        <f t="shared" si="9"/>
        <v>0</v>
      </c>
      <c r="G60" s="58"/>
      <c r="H60" s="142" t="b">
        <f>OR(AND(C60='Scoring Keys'!$D$4,E60='Scoring Keys'!$D$14),AND(C60='Scoring Keys'!$D$4,E60='Scoring Keys'!$D$16),AND(C60='Scoring Keys'!$D$4,E60='Scoring Keys'!$D$17))</f>
        <v>1</v>
      </c>
      <c r="I60" s="142" t="b">
        <f>NOT(D60='Scoring Keys'!$B$18)</f>
        <v>0</v>
      </c>
      <c r="J60" s="168">
        <f t="shared" si="10"/>
        <v>1</v>
      </c>
      <c r="K60" s="168">
        <f t="shared" si="11"/>
        <v>0</v>
      </c>
    </row>
    <row r="61" spans="1:11" ht="89.25">
      <c r="A61" s="170" t="s">
        <v>882</v>
      </c>
      <c r="B61" s="57" t="s">
        <v>1713</v>
      </c>
      <c r="C61" s="57">
        <f>IF(B61='Scoring Keys'!$B$4,'Scoring Keys'!$D$4,IF(B61='Scoring Keys'!$B$5,'Scoring Keys'!$D$5,IF(B61='Scoring Keys'!$B$7,'Scoring Keys'!$D$7,0)))</f>
        <v>0.9</v>
      </c>
      <c r="D61" s="127" t="s">
        <v>1766</v>
      </c>
      <c r="E61" s="57">
        <f>IF(D61='Scoring Keys'!$B$12,'Scoring Keys'!$D$12,IF(D61='Scoring Keys'!$B$13,'Scoring Keys'!$D$13,IF(D61='Scoring Keys'!$B$14,'Scoring Keys'!$D$14,IF(D61='Scoring Keys'!$B$15,'Scoring Keys'!$D$15,IF(D61='Scoring Keys'!$B$16,'Scoring Keys'!$D$16,0)))))</f>
        <v>0</v>
      </c>
      <c r="F61" s="57">
        <f t="shared" si="9"/>
        <v>0</v>
      </c>
      <c r="G61" s="58"/>
      <c r="H61" s="142" t="b">
        <f>OR(AND(C61='Scoring Keys'!$D$4,E61='Scoring Keys'!$D$14),AND(C61='Scoring Keys'!$D$4,E61='Scoring Keys'!$D$16),AND(C61='Scoring Keys'!$D$4,E61='Scoring Keys'!$D$17))</f>
        <v>0</v>
      </c>
      <c r="I61" s="142" t="b">
        <f>NOT(D61='Scoring Keys'!$B$18)</f>
        <v>0</v>
      </c>
      <c r="J61" s="168">
        <f t="shared" si="10"/>
        <v>1</v>
      </c>
      <c r="K61" s="168">
        <f t="shared" si="11"/>
        <v>0</v>
      </c>
    </row>
    <row r="62" spans="1:11" ht="30" customHeight="1">
      <c r="A62" s="170" t="s">
        <v>883</v>
      </c>
      <c r="B62" s="57" t="s">
        <v>600</v>
      </c>
      <c r="C62" s="57">
        <f>IF(B62='Scoring Keys'!$B$4,'Scoring Keys'!$D$4,IF(B62='Scoring Keys'!$B$5,'Scoring Keys'!$D$5,IF(B62='Scoring Keys'!$B$7,'Scoring Keys'!$D$7,0)))</f>
        <v>1</v>
      </c>
      <c r="D62" s="127" t="s">
        <v>1766</v>
      </c>
      <c r="E62" s="57">
        <f>IF(D62='Scoring Keys'!$B$12,'Scoring Keys'!$D$12,IF(D62='Scoring Keys'!$B$13,'Scoring Keys'!$D$13,IF(D62='Scoring Keys'!$B$14,'Scoring Keys'!$D$14,IF(D62='Scoring Keys'!$B$15,'Scoring Keys'!$D$15,IF(D62='Scoring Keys'!$B$16,'Scoring Keys'!$D$16,0)))))</f>
        <v>0</v>
      </c>
      <c r="F62" s="57">
        <f t="shared" si="9"/>
        <v>0</v>
      </c>
      <c r="G62" s="58"/>
      <c r="H62" s="142" t="b">
        <f>OR(AND(C62='Scoring Keys'!$D$4,E62='Scoring Keys'!$D$14),AND(C62='Scoring Keys'!$D$4,E62='Scoring Keys'!$D$16),AND(C62='Scoring Keys'!$D$4,E62='Scoring Keys'!$D$17))</f>
        <v>1</v>
      </c>
      <c r="I62" s="142" t="b">
        <f>NOT(D62='Scoring Keys'!$B$18)</f>
        <v>0</v>
      </c>
      <c r="J62" s="168">
        <f t="shared" si="10"/>
        <v>1</v>
      </c>
      <c r="K62" s="168">
        <f t="shared" si="11"/>
        <v>0</v>
      </c>
    </row>
    <row r="63" spans="1:11" ht="30" customHeight="1">
      <c r="A63" s="170" t="s">
        <v>884</v>
      </c>
      <c r="B63" s="57" t="s">
        <v>600</v>
      </c>
      <c r="C63" s="57">
        <f>IF(B63='Scoring Keys'!$B$4,'Scoring Keys'!$D$4,IF(B63='Scoring Keys'!$B$5,'Scoring Keys'!$D$5,IF(B63='Scoring Keys'!$B$7,'Scoring Keys'!$D$7,0)))</f>
        <v>1</v>
      </c>
      <c r="D63" s="127" t="s">
        <v>1766</v>
      </c>
      <c r="E63" s="57">
        <f>IF(D63='Scoring Keys'!$B$12,'Scoring Keys'!$D$12,IF(D63='Scoring Keys'!$B$13,'Scoring Keys'!$D$13,IF(D63='Scoring Keys'!$B$14,'Scoring Keys'!$D$14,IF(D63='Scoring Keys'!$B$15,'Scoring Keys'!$D$15,IF(D63='Scoring Keys'!$B$16,'Scoring Keys'!$D$16,0)))))</f>
        <v>0</v>
      </c>
      <c r="F63" s="57">
        <f t="shared" si="9"/>
        <v>0</v>
      </c>
      <c r="G63" s="58"/>
      <c r="H63" s="142" t="b">
        <f>OR(AND(C63='Scoring Keys'!$D$4,E63='Scoring Keys'!$D$14),AND(C63='Scoring Keys'!$D$4,E63='Scoring Keys'!$D$16),AND(C63='Scoring Keys'!$D$4,E63='Scoring Keys'!$D$17))</f>
        <v>1</v>
      </c>
      <c r="I63" s="142" t="b">
        <f>NOT(D63='Scoring Keys'!$B$18)</f>
        <v>0</v>
      </c>
      <c r="J63" s="168">
        <f t="shared" si="10"/>
        <v>1</v>
      </c>
      <c r="K63" s="168">
        <f t="shared" si="11"/>
        <v>0</v>
      </c>
    </row>
    <row r="64" spans="1:11" ht="30" customHeight="1">
      <c r="A64" s="170" t="s">
        <v>885</v>
      </c>
      <c r="B64" s="57" t="s">
        <v>600</v>
      </c>
      <c r="C64" s="57">
        <f>IF(B64='Scoring Keys'!$B$4,'Scoring Keys'!$D$4,IF(B64='Scoring Keys'!$B$5,'Scoring Keys'!$D$5,IF(B64='Scoring Keys'!$B$7,'Scoring Keys'!$D$7,0)))</f>
        <v>1</v>
      </c>
      <c r="D64" s="127" t="s">
        <v>1766</v>
      </c>
      <c r="E64" s="57">
        <f>IF(D64='Scoring Keys'!$B$12,'Scoring Keys'!$D$12,IF(D64='Scoring Keys'!$B$13,'Scoring Keys'!$D$13,IF(D64='Scoring Keys'!$B$14,'Scoring Keys'!$D$14,IF(D64='Scoring Keys'!$B$15,'Scoring Keys'!$D$15,IF(D64='Scoring Keys'!$B$16,'Scoring Keys'!$D$16,0)))))</f>
        <v>0</v>
      </c>
      <c r="F64" s="57">
        <f t="shared" si="9"/>
        <v>0</v>
      </c>
      <c r="G64" s="58"/>
      <c r="H64" s="142" t="b">
        <f>OR(AND(C64='Scoring Keys'!$D$4,E64='Scoring Keys'!$D$14),AND(C64='Scoring Keys'!$D$4,E64='Scoring Keys'!$D$16),AND(C64='Scoring Keys'!$D$4,E64='Scoring Keys'!$D$17))</f>
        <v>1</v>
      </c>
      <c r="I64" s="142" t="b">
        <f>NOT(D64='Scoring Keys'!$B$18)</f>
        <v>0</v>
      </c>
      <c r="J64" s="168">
        <f t="shared" si="10"/>
        <v>1</v>
      </c>
      <c r="K64" s="168">
        <f t="shared" si="11"/>
        <v>0</v>
      </c>
    </row>
    <row r="65" spans="1:11" ht="51">
      <c r="A65" s="170" t="s">
        <v>886</v>
      </c>
      <c r="B65" s="57" t="s">
        <v>1713</v>
      </c>
      <c r="C65" s="57">
        <f>IF(B65='Scoring Keys'!$B$4,'Scoring Keys'!$D$4,IF(B65='Scoring Keys'!$B$5,'Scoring Keys'!$D$5,IF(B65='Scoring Keys'!$B$7,'Scoring Keys'!$D$7,0)))</f>
        <v>0.9</v>
      </c>
      <c r="D65" s="127" t="s">
        <v>1766</v>
      </c>
      <c r="E65" s="57">
        <f>IF(D65='Scoring Keys'!$B$12,'Scoring Keys'!$D$12,IF(D65='Scoring Keys'!$B$13,'Scoring Keys'!$D$13,IF(D65='Scoring Keys'!$B$14,'Scoring Keys'!$D$14,IF(D65='Scoring Keys'!$B$15,'Scoring Keys'!$D$15,IF(D65='Scoring Keys'!$B$16,'Scoring Keys'!$D$16,0)))))</f>
        <v>0</v>
      </c>
      <c r="F65" s="57">
        <f t="shared" si="9"/>
        <v>0</v>
      </c>
      <c r="G65" s="58"/>
      <c r="H65" s="142" t="b">
        <f>OR(AND(C65='Scoring Keys'!$D$4,E65='Scoring Keys'!$D$14),AND(C65='Scoring Keys'!$D$4,E65='Scoring Keys'!$D$16),AND(C65='Scoring Keys'!$D$4,E65='Scoring Keys'!$D$17))</f>
        <v>0</v>
      </c>
      <c r="I65" s="142" t="b">
        <f>NOT(D65='Scoring Keys'!$B$18)</f>
        <v>0</v>
      </c>
      <c r="J65" s="168">
        <f t="shared" si="10"/>
        <v>1</v>
      </c>
      <c r="K65" s="168">
        <f t="shared" si="11"/>
        <v>0</v>
      </c>
    </row>
    <row r="66" spans="1:11" ht="30" customHeight="1">
      <c r="A66" s="170" t="s">
        <v>887</v>
      </c>
      <c r="B66" s="57" t="s">
        <v>600</v>
      </c>
      <c r="C66" s="57">
        <f>IF(B66='Scoring Keys'!$B$4,'Scoring Keys'!$D$4,IF(B66='Scoring Keys'!$B$5,'Scoring Keys'!$D$5,IF(B66='Scoring Keys'!$B$7,'Scoring Keys'!$D$7,0)))</f>
        <v>1</v>
      </c>
      <c r="D66" s="127" t="s">
        <v>1766</v>
      </c>
      <c r="E66" s="57">
        <f>IF(D66='Scoring Keys'!$B$12,'Scoring Keys'!$D$12,IF(D66='Scoring Keys'!$B$13,'Scoring Keys'!$D$13,IF(D66='Scoring Keys'!$B$14,'Scoring Keys'!$D$14,IF(D66='Scoring Keys'!$B$15,'Scoring Keys'!$D$15,IF(D66='Scoring Keys'!$B$16,'Scoring Keys'!$D$16,0)))))</f>
        <v>0</v>
      </c>
      <c r="F66" s="57">
        <f t="shared" si="9"/>
        <v>0</v>
      </c>
      <c r="G66" s="58"/>
      <c r="H66" s="142" t="b">
        <f>OR(AND(C66='Scoring Keys'!$D$4,E66='Scoring Keys'!$D$14),AND(C66='Scoring Keys'!$D$4,E66='Scoring Keys'!$D$16),AND(C66='Scoring Keys'!$D$4,E66='Scoring Keys'!$D$17))</f>
        <v>1</v>
      </c>
      <c r="I66" s="142" t="b">
        <f>NOT(D66='Scoring Keys'!$B$18)</f>
        <v>0</v>
      </c>
      <c r="J66" s="168">
        <f t="shared" si="10"/>
        <v>1</v>
      </c>
      <c r="K66" s="168">
        <f t="shared" si="11"/>
        <v>0</v>
      </c>
    </row>
    <row r="67" spans="1:11" ht="30" customHeight="1">
      <c r="A67" s="170" t="s">
        <v>888</v>
      </c>
      <c r="B67" s="57" t="s">
        <v>600</v>
      </c>
      <c r="C67" s="57">
        <f>IF(B67='Scoring Keys'!$B$4,'Scoring Keys'!$D$4,IF(B67='Scoring Keys'!$B$5,'Scoring Keys'!$D$5,IF(B67='Scoring Keys'!$B$7,'Scoring Keys'!$D$7,0)))</f>
        <v>1</v>
      </c>
      <c r="D67" s="127" t="s">
        <v>1766</v>
      </c>
      <c r="E67" s="57">
        <f>IF(D67='Scoring Keys'!$B$12,'Scoring Keys'!$D$12,IF(D67='Scoring Keys'!$B$13,'Scoring Keys'!$D$13,IF(D67='Scoring Keys'!$B$14,'Scoring Keys'!$D$14,IF(D67='Scoring Keys'!$B$15,'Scoring Keys'!$D$15,IF(D67='Scoring Keys'!$B$16,'Scoring Keys'!$D$16,0)))))</f>
        <v>0</v>
      </c>
      <c r="F67" s="57">
        <f t="shared" si="9"/>
        <v>0</v>
      </c>
      <c r="G67" s="58"/>
      <c r="H67" s="142" t="b">
        <f>OR(AND(C67='Scoring Keys'!$D$4,E67='Scoring Keys'!$D$14),AND(C67='Scoring Keys'!$D$4,E67='Scoring Keys'!$D$16),AND(C67='Scoring Keys'!$D$4,E67='Scoring Keys'!$D$17))</f>
        <v>1</v>
      </c>
      <c r="I67" s="142" t="b">
        <f>NOT(D67='Scoring Keys'!$B$18)</f>
        <v>0</v>
      </c>
      <c r="J67" s="168">
        <f t="shared" si="10"/>
        <v>1</v>
      </c>
      <c r="K67" s="168">
        <f t="shared" si="11"/>
        <v>0</v>
      </c>
    </row>
    <row r="68" spans="1:11" ht="30" customHeight="1">
      <c r="A68" s="170" t="s">
        <v>889</v>
      </c>
      <c r="B68" s="57" t="s">
        <v>600</v>
      </c>
      <c r="C68" s="57">
        <f>IF(B68='Scoring Keys'!$B$4,'Scoring Keys'!$D$4,IF(B68='Scoring Keys'!$B$5,'Scoring Keys'!$D$5,IF(B68='Scoring Keys'!$B$7,'Scoring Keys'!$D$7,0)))</f>
        <v>1</v>
      </c>
      <c r="D68" s="127" t="s">
        <v>1766</v>
      </c>
      <c r="E68" s="57">
        <f>IF(D68='Scoring Keys'!$B$12,'Scoring Keys'!$D$12,IF(D68='Scoring Keys'!$B$13,'Scoring Keys'!$D$13,IF(D68='Scoring Keys'!$B$14,'Scoring Keys'!$D$14,IF(D68='Scoring Keys'!$B$15,'Scoring Keys'!$D$15,IF(D68='Scoring Keys'!$B$16,'Scoring Keys'!$D$16,0)))))</f>
        <v>0</v>
      </c>
      <c r="F68" s="57">
        <f t="shared" si="9"/>
        <v>0</v>
      </c>
      <c r="G68" s="58"/>
      <c r="H68" s="142" t="b">
        <f>OR(AND(C68='Scoring Keys'!$D$4,E68='Scoring Keys'!$D$14),AND(C68='Scoring Keys'!$D$4,E68='Scoring Keys'!$D$16),AND(C68='Scoring Keys'!$D$4,E68='Scoring Keys'!$D$17))</f>
        <v>1</v>
      </c>
      <c r="I68" s="142" t="b">
        <f>NOT(D68='Scoring Keys'!$B$18)</f>
        <v>0</v>
      </c>
      <c r="J68" s="168">
        <f t="shared" si="10"/>
        <v>1</v>
      </c>
      <c r="K68" s="168">
        <f t="shared" si="11"/>
        <v>0</v>
      </c>
    </row>
    <row r="69" spans="1:11" ht="30" customHeight="1">
      <c r="A69" s="169" t="s">
        <v>890</v>
      </c>
      <c r="B69" s="57" t="s">
        <v>600</v>
      </c>
      <c r="C69" s="57">
        <f>IF(B69='Scoring Keys'!$B$4,'Scoring Keys'!$D$4,IF(B69='Scoring Keys'!$B$5,'Scoring Keys'!$D$5,IF(B69='Scoring Keys'!$B$7,'Scoring Keys'!$D$7,0)))</f>
        <v>1</v>
      </c>
      <c r="D69" s="127" t="s">
        <v>1766</v>
      </c>
      <c r="E69" s="57">
        <f>IF(D69='Scoring Keys'!$B$12,'Scoring Keys'!$D$12,IF(D69='Scoring Keys'!$B$13,'Scoring Keys'!$D$13,IF(D69='Scoring Keys'!$B$14,'Scoring Keys'!$D$14,IF(D69='Scoring Keys'!$B$15,'Scoring Keys'!$D$15,IF(D69='Scoring Keys'!$B$16,'Scoring Keys'!$D$16,0)))))</f>
        <v>0</v>
      </c>
      <c r="F69" s="57">
        <f t="shared" si="9"/>
        <v>0</v>
      </c>
      <c r="G69" s="58"/>
      <c r="H69" s="142" t="b">
        <f>OR(AND(C69='Scoring Keys'!$D$4,E69='Scoring Keys'!$D$14),AND(C69='Scoring Keys'!$D$4,E69='Scoring Keys'!$D$16),AND(C69='Scoring Keys'!$D$4,E69='Scoring Keys'!$D$17))</f>
        <v>1</v>
      </c>
      <c r="I69" s="142" t="b">
        <f>NOT(D69='Scoring Keys'!$B$18)</f>
        <v>0</v>
      </c>
      <c r="J69" s="168">
        <f t="shared" si="10"/>
        <v>1</v>
      </c>
      <c r="K69" s="168">
        <f t="shared" si="11"/>
        <v>0</v>
      </c>
    </row>
    <row r="70" spans="1:11" ht="30" customHeight="1">
      <c r="A70" s="169" t="s">
        <v>891</v>
      </c>
      <c r="B70" s="57" t="s">
        <v>1713</v>
      </c>
      <c r="C70" s="57">
        <f>IF(B70='Scoring Keys'!$B$4,'Scoring Keys'!$D$4,IF(B70='Scoring Keys'!$B$5,'Scoring Keys'!$D$5,IF(B70='Scoring Keys'!$B$7,'Scoring Keys'!$D$7,0)))</f>
        <v>0.9</v>
      </c>
      <c r="D70" s="127" t="s">
        <v>1766</v>
      </c>
      <c r="E70" s="57">
        <f>IF(D70='Scoring Keys'!$B$12,'Scoring Keys'!$D$12,IF(D70='Scoring Keys'!$B$13,'Scoring Keys'!$D$13,IF(D70='Scoring Keys'!$B$14,'Scoring Keys'!$D$14,IF(D70='Scoring Keys'!$B$15,'Scoring Keys'!$D$15,IF(D70='Scoring Keys'!$B$16,'Scoring Keys'!$D$16,0)))))</f>
        <v>0</v>
      </c>
      <c r="F70" s="57">
        <f t="shared" si="9"/>
        <v>0</v>
      </c>
      <c r="G70" s="58"/>
      <c r="H70" s="142" t="b">
        <f>OR(AND(C70='Scoring Keys'!$D$4,E70='Scoring Keys'!$D$14),AND(C70='Scoring Keys'!$D$4,E70='Scoring Keys'!$D$16),AND(C70='Scoring Keys'!$D$4,E70='Scoring Keys'!$D$17))</f>
        <v>0</v>
      </c>
      <c r="I70" s="142" t="b">
        <f>NOT(D70='Scoring Keys'!$B$18)</f>
        <v>0</v>
      </c>
      <c r="J70" s="168">
        <f t="shared" si="10"/>
        <v>1</v>
      </c>
      <c r="K70" s="168">
        <f t="shared" si="11"/>
        <v>0</v>
      </c>
    </row>
    <row r="71" spans="1:11" ht="30" customHeight="1">
      <c r="A71" s="169" t="s">
        <v>892</v>
      </c>
      <c r="B71" s="57" t="s">
        <v>1713</v>
      </c>
      <c r="C71" s="57">
        <f>IF(B71='Scoring Keys'!$B$4,'Scoring Keys'!$D$4,IF(B71='Scoring Keys'!$B$5,'Scoring Keys'!$D$5,IF(B71='Scoring Keys'!$B$7,'Scoring Keys'!$D$7,0)))</f>
        <v>0.9</v>
      </c>
      <c r="D71" s="127" t="s">
        <v>1766</v>
      </c>
      <c r="E71" s="57">
        <f>IF(D71='Scoring Keys'!$B$12,'Scoring Keys'!$D$12,IF(D71='Scoring Keys'!$B$13,'Scoring Keys'!$D$13,IF(D71='Scoring Keys'!$B$14,'Scoring Keys'!$D$14,IF(D71='Scoring Keys'!$B$15,'Scoring Keys'!$D$15,IF(D71='Scoring Keys'!$B$16,'Scoring Keys'!$D$16,0)))))</f>
        <v>0</v>
      </c>
      <c r="F71" s="57">
        <f t="shared" si="9"/>
        <v>0</v>
      </c>
      <c r="G71" s="58"/>
      <c r="H71" s="142" t="b">
        <f>OR(AND(C71='Scoring Keys'!$D$4,E71='Scoring Keys'!$D$14),AND(C71='Scoring Keys'!$D$4,E71='Scoring Keys'!$D$16),AND(C71='Scoring Keys'!$D$4,E71='Scoring Keys'!$D$17))</f>
        <v>0</v>
      </c>
      <c r="I71" s="142" t="b">
        <f>NOT(D71='Scoring Keys'!$B$18)</f>
        <v>0</v>
      </c>
      <c r="J71" s="168">
        <f t="shared" si="10"/>
        <v>1</v>
      </c>
      <c r="K71" s="168">
        <f t="shared" si="11"/>
        <v>0</v>
      </c>
    </row>
    <row r="72" spans="1:11" ht="30" customHeight="1">
      <c r="A72" s="169" t="s">
        <v>893</v>
      </c>
      <c r="B72" s="57" t="s">
        <v>600</v>
      </c>
      <c r="C72" s="57">
        <f>IF(B72='Scoring Keys'!$B$4,'Scoring Keys'!$D$4,IF(B72='Scoring Keys'!$B$5,'Scoring Keys'!$D$5,IF(B72='Scoring Keys'!$B$7,'Scoring Keys'!$D$7,0)))</f>
        <v>1</v>
      </c>
      <c r="D72" s="127" t="s">
        <v>1766</v>
      </c>
      <c r="E72" s="57">
        <f>IF(D72='Scoring Keys'!$B$12,'Scoring Keys'!$D$12,IF(D72='Scoring Keys'!$B$13,'Scoring Keys'!$D$13,IF(D72='Scoring Keys'!$B$14,'Scoring Keys'!$D$14,IF(D72='Scoring Keys'!$B$15,'Scoring Keys'!$D$15,IF(D72='Scoring Keys'!$B$16,'Scoring Keys'!$D$16,0)))))</f>
        <v>0</v>
      </c>
      <c r="F72" s="57">
        <f t="shared" si="9"/>
        <v>0</v>
      </c>
      <c r="G72" s="58"/>
      <c r="H72" s="142" t="b">
        <f>OR(AND(C72='Scoring Keys'!$D$4,E72='Scoring Keys'!$D$14),AND(C72='Scoring Keys'!$D$4,E72='Scoring Keys'!$D$16),AND(C72='Scoring Keys'!$D$4,E72='Scoring Keys'!$D$17))</f>
        <v>1</v>
      </c>
      <c r="I72" s="142" t="b">
        <f>NOT(D72='Scoring Keys'!$B$18)</f>
        <v>0</v>
      </c>
      <c r="J72" s="168">
        <f t="shared" si="10"/>
        <v>1</v>
      </c>
      <c r="K72" s="168">
        <f t="shared" si="11"/>
        <v>0</v>
      </c>
    </row>
    <row r="73" spans="1:11" s="180" customFormat="1">
      <c r="A73" s="273" t="s">
        <v>1850</v>
      </c>
      <c r="B73" s="274"/>
      <c r="C73" s="172"/>
      <c r="D73" s="278"/>
      <c r="E73" s="278"/>
      <c r="F73" s="278"/>
      <c r="G73" s="279"/>
    </row>
    <row r="74" spans="1:11" s="206" customFormat="1" ht="30" customHeight="1">
      <c r="A74" s="169" t="s">
        <v>1549</v>
      </c>
      <c r="B74" s="57" t="s">
        <v>1713</v>
      </c>
      <c r="C74" s="57">
        <f>IF(B74='Scoring Keys'!$B$4,'Scoring Keys'!$D$4,IF(B74='Scoring Keys'!$B$5,'Scoring Keys'!$D$5,IF(B74='Scoring Keys'!$B$7,'Scoring Keys'!$D$7,0)))</f>
        <v>0.9</v>
      </c>
      <c r="D74" s="127" t="s">
        <v>1766</v>
      </c>
      <c r="E74" s="57">
        <f>IF(D74='Scoring Keys'!$B$12,'Scoring Keys'!$D$12,IF(D74='Scoring Keys'!$B$13,'Scoring Keys'!$D$13,IF(D74='Scoring Keys'!$B$14,'Scoring Keys'!$D$14,IF(D74='Scoring Keys'!$B$15,'Scoring Keys'!$D$15,IF(D74='Scoring Keys'!$B$16,'Scoring Keys'!$D$16,0)))))</f>
        <v>0</v>
      </c>
      <c r="F74" s="57">
        <f t="shared" ref="F74:F107" si="12">C74*E74</f>
        <v>0</v>
      </c>
      <c r="G74" s="58"/>
      <c r="H74" s="142" t="b">
        <f>OR(AND(C74='Scoring Keys'!$D$4,E74='Scoring Keys'!$D$14),AND(C74='Scoring Keys'!$D$4,E74='Scoring Keys'!$D$16),AND(C74='Scoring Keys'!$D$4,E74='Scoring Keys'!$D$17))</f>
        <v>0</v>
      </c>
      <c r="I74" s="142" t="b">
        <f>NOT(D74='Scoring Keys'!$B$18)</f>
        <v>0</v>
      </c>
      <c r="J74" s="168">
        <f t="shared" ref="J74:J107" si="13">IF(I74,0,1)</f>
        <v>1</v>
      </c>
      <c r="K74" s="168">
        <f t="shared" ref="K74:K107" si="14">IF(AND(H74,(I74)),1,0)</f>
        <v>0</v>
      </c>
    </row>
    <row r="75" spans="1:11" s="206" customFormat="1" ht="63.75">
      <c r="A75" s="170" t="s">
        <v>1550</v>
      </c>
      <c r="B75" s="57" t="s">
        <v>1713</v>
      </c>
      <c r="C75" s="57">
        <f>IF(B75='Scoring Keys'!$B$4,'Scoring Keys'!$D$4,IF(B75='Scoring Keys'!$B$5,'Scoring Keys'!$D$5,IF(B75='Scoring Keys'!$B$7,'Scoring Keys'!$D$7,0)))</f>
        <v>0.9</v>
      </c>
      <c r="D75" s="127" t="s">
        <v>1766</v>
      </c>
      <c r="E75" s="57">
        <f>IF(D75='Scoring Keys'!$B$12,'Scoring Keys'!$D$12,IF(D75='Scoring Keys'!$B$13,'Scoring Keys'!$D$13,IF(D75='Scoring Keys'!$B$14,'Scoring Keys'!$D$14,IF(D75='Scoring Keys'!$B$15,'Scoring Keys'!$D$15,IF(D75='Scoring Keys'!$B$16,'Scoring Keys'!$D$16,0)))))</f>
        <v>0</v>
      </c>
      <c r="F75" s="57">
        <f t="shared" si="12"/>
        <v>0</v>
      </c>
      <c r="G75" s="58"/>
      <c r="H75" s="142" t="b">
        <f>OR(AND(C75='Scoring Keys'!$D$4,E75='Scoring Keys'!$D$14),AND(C75='Scoring Keys'!$D$4,E75='Scoring Keys'!$D$16),AND(C75='Scoring Keys'!$D$4,E75='Scoring Keys'!$D$17))</f>
        <v>0</v>
      </c>
      <c r="I75" s="142" t="b">
        <f>NOT(D75='Scoring Keys'!$B$18)</f>
        <v>0</v>
      </c>
      <c r="J75" s="168">
        <f t="shared" si="13"/>
        <v>1</v>
      </c>
      <c r="K75" s="168">
        <f t="shared" si="14"/>
        <v>0</v>
      </c>
    </row>
    <row r="76" spans="1:11" ht="63.75">
      <c r="A76" s="170" t="s">
        <v>894</v>
      </c>
      <c r="B76" s="57" t="s">
        <v>1713</v>
      </c>
      <c r="C76" s="57">
        <f>IF(B76='Scoring Keys'!$B$4,'Scoring Keys'!$D$4,IF(B76='Scoring Keys'!$B$5,'Scoring Keys'!$D$5,IF(B76='Scoring Keys'!$B$7,'Scoring Keys'!$D$7,0)))</f>
        <v>0.9</v>
      </c>
      <c r="D76" s="127" t="s">
        <v>1766</v>
      </c>
      <c r="E76" s="57">
        <f>IF(D76='Scoring Keys'!$B$12,'Scoring Keys'!$D$12,IF(D76='Scoring Keys'!$B$13,'Scoring Keys'!$D$13,IF(D76='Scoring Keys'!$B$14,'Scoring Keys'!$D$14,IF(D76='Scoring Keys'!$B$15,'Scoring Keys'!$D$15,IF(D76='Scoring Keys'!$B$16,'Scoring Keys'!$D$16,0)))))</f>
        <v>0</v>
      </c>
      <c r="F76" s="57">
        <f t="shared" si="12"/>
        <v>0</v>
      </c>
      <c r="G76" s="58"/>
      <c r="H76" s="142" t="b">
        <f>OR(AND(C76='Scoring Keys'!$D$4,E76='Scoring Keys'!$D$14),AND(C76='Scoring Keys'!$D$4,E76='Scoring Keys'!$D$16),AND(C76='Scoring Keys'!$D$4,E76='Scoring Keys'!$D$17))</f>
        <v>0</v>
      </c>
      <c r="I76" s="142" t="b">
        <f>NOT(D76='Scoring Keys'!$B$18)</f>
        <v>0</v>
      </c>
      <c r="J76" s="168">
        <f t="shared" si="13"/>
        <v>1</v>
      </c>
      <c r="K76" s="168">
        <f t="shared" si="14"/>
        <v>0</v>
      </c>
    </row>
    <row r="77" spans="1:11" ht="76.5">
      <c r="A77" s="169" t="s">
        <v>1551</v>
      </c>
      <c r="B77" s="57" t="s">
        <v>1713</v>
      </c>
      <c r="C77" s="57">
        <f>IF(B77='Scoring Keys'!$B$4,'Scoring Keys'!$D$4,IF(B77='Scoring Keys'!$B$5,'Scoring Keys'!$D$5,IF(B77='Scoring Keys'!$B$7,'Scoring Keys'!$D$7,0)))</f>
        <v>0.9</v>
      </c>
      <c r="D77" s="127" t="s">
        <v>1766</v>
      </c>
      <c r="E77" s="57">
        <f>IF(D77='Scoring Keys'!$B$12,'Scoring Keys'!$D$12,IF(D77='Scoring Keys'!$B$13,'Scoring Keys'!$D$13,IF(D77='Scoring Keys'!$B$14,'Scoring Keys'!$D$14,IF(D77='Scoring Keys'!$B$15,'Scoring Keys'!$D$15,IF(D77='Scoring Keys'!$B$16,'Scoring Keys'!$D$16,0)))))</f>
        <v>0</v>
      </c>
      <c r="F77" s="57">
        <f t="shared" si="12"/>
        <v>0</v>
      </c>
      <c r="G77" s="58"/>
      <c r="H77" s="142" t="b">
        <f>OR(AND(C77='Scoring Keys'!$D$4,E77='Scoring Keys'!$D$14),AND(C77='Scoring Keys'!$D$4,E77='Scoring Keys'!$D$16),AND(C77='Scoring Keys'!$D$4,E77='Scoring Keys'!$D$17))</f>
        <v>0</v>
      </c>
      <c r="I77" s="142" t="b">
        <f>NOT(D77='Scoring Keys'!$B$18)</f>
        <v>0</v>
      </c>
      <c r="J77" s="168">
        <f t="shared" si="13"/>
        <v>1</v>
      </c>
      <c r="K77" s="168">
        <f t="shared" si="14"/>
        <v>0</v>
      </c>
    </row>
    <row r="78" spans="1:11" ht="89.25">
      <c r="A78" s="170" t="s">
        <v>1552</v>
      </c>
      <c r="B78" s="57" t="s">
        <v>1713</v>
      </c>
      <c r="C78" s="57">
        <f>IF(B78='Scoring Keys'!$B$4,'Scoring Keys'!$D$4,IF(B78='Scoring Keys'!$B$5,'Scoring Keys'!$D$5,IF(B78='Scoring Keys'!$B$7,'Scoring Keys'!$D$7,0)))</f>
        <v>0.9</v>
      </c>
      <c r="D78" s="127" t="s">
        <v>1766</v>
      </c>
      <c r="E78" s="57">
        <f>IF(D78='Scoring Keys'!$B$12,'Scoring Keys'!$D$12,IF(D78='Scoring Keys'!$B$13,'Scoring Keys'!$D$13,IF(D78='Scoring Keys'!$B$14,'Scoring Keys'!$D$14,IF(D78='Scoring Keys'!$B$15,'Scoring Keys'!$D$15,IF(D78='Scoring Keys'!$B$16,'Scoring Keys'!$D$16,0)))))</f>
        <v>0</v>
      </c>
      <c r="F78" s="57">
        <f t="shared" si="12"/>
        <v>0</v>
      </c>
      <c r="G78" s="58"/>
      <c r="H78" s="142" t="b">
        <f>OR(AND(C78='Scoring Keys'!$D$4,E78='Scoring Keys'!$D$14),AND(C78='Scoring Keys'!$D$4,E78='Scoring Keys'!$D$16),AND(C78='Scoring Keys'!$D$4,E78='Scoring Keys'!$D$17))</f>
        <v>0</v>
      </c>
      <c r="I78" s="142" t="b">
        <f>NOT(D78='Scoring Keys'!$B$18)</f>
        <v>0</v>
      </c>
      <c r="J78" s="168">
        <f t="shared" si="13"/>
        <v>1</v>
      </c>
      <c r="K78" s="168">
        <f t="shared" si="14"/>
        <v>0</v>
      </c>
    </row>
    <row r="79" spans="1:11" ht="89.25">
      <c r="A79" s="170" t="s">
        <v>1553</v>
      </c>
      <c r="B79" s="57" t="s">
        <v>1713</v>
      </c>
      <c r="C79" s="57">
        <f>IF(B79='Scoring Keys'!$B$4,'Scoring Keys'!$D$4,IF(B79='Scoring Keys'!$B$5,'Scoring Keys'!$D$5,IF(B79='Scoring Keys'!$B$7,'Scoring Keys'!$D$7,0)))</f>
        <v>0.9</v>
      </c>
      <c r="D79" s="127" t="s">
        <v>1766</v>
      </c>
      <c r="E79" s="57">
        <f>IF(D79='Scoring Keys'!$B$12,'Scoring Keys'!$D$12,IF(D79='Scoring Keys'!$B$13,'Scoring Keys'!$D$13,IF(D79='Scoring Keys'!$B$14,'Scoring Keys'!$D$14,IF(D79='Scoring Keys'!$B$15,'Scoring Keys'!$D$15,IF(D79='Scoring Keys'!$B$16,'Scoring Keys'!$D$16,0)))))</f>
        <v>0</v>
      </c>
      <c r="F79" s="57">
        <f t="shared" si="12"/>
        <v>0</v>
      </c>
      <c r="G79" s="58"/>
      <c r="H79" s="142" t="b">
        <f>OR(AND(C79='Scoring Keys'!$D$4,E79='Scoring Keys'!$D$14),AND(C79='Scoring Keys'!$D$4,E79='Scoring Keys'!$D$16),AND(C79='Scoring Keys'!$D$4,E79='Scoring Keys'!$D$17))</f>
        <v>0</v>
      </c>
      <c r="I79" s="142" t="b">
        <f>NOT(D79='Scoring Keys'!$B$18)</f>
        <v>0</v>
      </c>
      <c r="J79" s="168">
        <f t="shared" si="13"/>
        <v>1</v>
      </c>
      <c r="K79" s="168">
        <f t="shared" si="14"/>
        <v>0</v>
      </c>
    </row>
    <row r="80" spans="1:11" ht="63.75">
      <c r="A80" s="169" t="s">
        <v>895</v>
      </c>
      <c r="B80" s="57" t="s">
        <v>1713</v>
      </c>
      <c r="C80" s="57">
        <f>IF(B80='Scoring Keys'!$B$4,'Scoring Keys'!$D$4,IF(B80='Scoring Keys'!$B$5,'Scoring Keys'!$D$5,IF(B80='Scoring Keys'!$B$7,'Scoring Keys'!$D$7,0)))</f>
        <v>0.9</v>
      </c>
      <c r="D80" s="127" t="s">
        <v>1766</v>
      </c>
      <c r="E80" s="57">
        <f>IF(D80='Scoring Keys'!$B$12,'Scoring Keys'!$D$12,IF(D80='Scoring Keys'!$B$13,'Scoring Keys'!$D$13,IF(D80='Scoring Keys'!$B$14,'Scoring Keys'!$D$14,IF(D80='Scoring Keys'!$B$15,'Scoring Keys'!$D$15,IF(D80='Scoring Keys'!$B$16,'Scoring Keys'!$D$16,0)))))</f>
        <v>0</v>
      </c>
      <c r="F80" s="57">
        <f t="shared" si="12"/>
        <v>0</v>
      </c>
      <c r="G80" s="58"/>
      <c r="H80" s="142" t="b">
        <f>OR(AND(C80='Scoring Keys'!$D$4,E80='Scoring Keys'!$D$14),AND(C80='Scoring Keys'!$D$4,E80='Scoring Keys'!$D$16),AND(C80='Scoring Keys'!$D$4,E80='Scoring Keys'!$D$17))</f>
        <v>0</v>
      </c>
      <c r="I80" s="142" t="b">
        <f>NOT(D80='Scoring Keys'!$B$18)</f>
        <v>0</v>
      </c>
      <c r="J80" s="168">
        <f t="shared" si="13"/>
        <v>1</v>
      </c>
      <c r="K80" s="168">
        <f t="shared" si="14"/>
        <v>0</v>
      </c>
    </row>
    <row r="81" spans="1:11" ht="51">
      <c r="A81" s="169" t="s">
        <v>1561</v>
      </c>
      <c r="B81" s="57" t="s">
        <v>1713</v>
      </c>
      <c r="C81" s="57">
        <f>IF(B81='Scoring Keys'!$B$4,'Scoring Keys'!$D$4,IF(B81='Scoring Keys'!$B$5,'Scoring Keys'!$D$5,IF(B81='Scoring Keys'!$B$7,'Scoring Keys'!$D$7,0)))</f>
        <v>0.9</v>
      </c>
      <c r="D81" s="127" t="s">
        <v>1766</v>
      </c>
      <c r="E81" s="57">
        <f>IF(D81='Scoring Keys'!$B$12,'Scoring Keys'!$D$12,IF(D81='Scoring Keys'!$B$13,'Scoring Keys'!$D$13,IF(D81='Scoring Keys'!$B$14,'Scoring Keys'!$D$14,IF(D81='Scoring Keys'!$B$15,'Scoring Keys'!$D$15,IF(D81='Scoring Keys'!$B$16,'Scoring Keys'!$D$16,0)))))</f>
        <v>0</v>
      </c>
      <c r="F81" s="57">
        <f t="shared" si="12"/>
        <v>0</v>
      </c>
      <c r="G81" s="58"/>
      <c r="H81" s="142" t="b">
        <f>OR(AND(C81='Scoring Keys'!$D$4,E81='Scoring Keys'!$D$14),AND(C81='Scoring Keys'!$D$4,E81='Scoring Keys'!$D$16),AND(C81='Scoring Keys'!$D$4,E81='Scoring Keys'!$D$17))</f>
        <v>0</v>
      </c>
      <c r="I81" s="142" t="b">
        <f>NOT(D81='Scoring Keys'!$B$18)</f>
        <v>0</v>
      </c>
      <c r="J81" s="168">
        <f t="shared" si="13"/>
        <v>1</v>
      </c>
      <c r="K81" s="168">
        <f t="shared" si="14"/>
        <v>0</v>
      </c>
    </row>
    <row r="82" spans="1:11" ht="30" customHeight="1">
      <c r="A82" s="170" t="s">
        <v>896</v>
      </c>
      <c r="B82" s="57" t="s">
        <v>1713</v>
      </c>
      <c r="C82" s="57">
        <f>IF(B82='Scoring Keys'!$B$4,'Scoring Keys'!$D$4,IF(B82='Scoring Keys'!$B$5,'Scoring Keys'!$D$5,IF(B82='Scoring Keys'!$B$7,'Scoring Keys'!$D$7,0)))</f>
        <v>0.9</v>
      </c>
      <c r="D82" s="127" t="s">
        <v>1766</v>
      </c>
      <c r="E82" s="57">
        <f>IF(D82='Scoring Keys'!$B$12,'Scoring Keys'!$D$12,IF(D82='Scoring Keys'!$B$13,'Scoring Keys'!$D$13,IF(D82='Scoring Keys'!$B$14,'Scoring Keys'!$D$14,IF(D82='Scoring Keys'!$B$15,'Scoring Keys'!$D$15,IF(D82='Scoring Keys'!$B$16,'Scoring Keys'!$D$16,0)))))</f>
        <v>0</v>
      </c>
      <c r="F82" s="57">
        <f t="shared" si="12"/>
        <v>0</v>
      </c>
      <c r="G82" s="58"/>
      <c r="H82" s="142" t="b">
        <f>OR(AND(C82='Scoring Keys'!$D$4,E82='Scoring Keys'!$D$14),AND(C82='Scoring Keys'!$D$4,E82='Scoring Keys'!$D$16),AND(C82='Scoring Keys'!$D$4,E82='Scoring Keys'!$D$17))</f>
        <v>0</v>
      </c>
      <c r="I82" s="142" t="b">
        <f>NOT(D82='Scoring Keys'!$B$18)</f>
        <v>0</v>
      </c>
      <c r="J82" s="168">
        <f t="shared" si="13"/>
        <v>1</v>
      </c>
      <c r="K82" s="168">
        <f t="shared" si="14"/>
        <v>0</v>
      </c>
    </row>
    <row r="83" spans="1:11" ht="30" customHeight="1">
      <c r="A83" s="170" t="s">
        <v>897</v>
      </c>
      <c r="B83" s="57" t="s">
        <v>1713</v>
      </c>
      <c r="C83" s="57">
        <f>IF(B83='Scoring Keys'!$B$4,'Scoring Keys'!$D$4,IF(B83='Scoring Keys'!$B$5,'Scoring Keys'!$D$5,IF(B83='Scoring Keys'!$B$7,'Scoring Keys'!$D$7,0)))</f>
        <v>0.9</v>
      </c>
      <c r="D83" s="127" t="s">
        <v>1766</v>
      </c>
      <c r="E83" s="57">
        <f>IF(D83='Scoring Keys'!$B$12,'Scoring Keys'!$D$12,IF(D83='Scoring Keys'!$B$13,'Scoring Keys'!$D$13,IF(D83='Scoring Keys'!$B$14,'Scoring Keys'!$D$14,IF(D83='Scoring Keys'!$B$15,'Scoring Keys'!$D$15,IF(D83='Scoring Keys'!$B$16,'Scoring Keys'!$D$16,0)))))</f>
        <v>0</v>
      </c>
      <c r="F83" s="57">
        <f t="shared" si="12"/>
        <v>0</v>
      </c>
      <c r="G83" s="58"/>
      <c r="H83" s="142" t="b">
        <f>OR(AND(C83='Scoring Keys'!$D$4,E83='Scoring Keys'!$D$14),AND(C83='Scoring Keys'!$D$4,E83='Scoring Keys'!$D$16),AND(C83='Scoring Keys'!$D$4,E83='Scoring Keys'!$D$17))</f>
        <v>0</v>
      </c>
      <c r="I83" s="142" t="b">
        <f>NOT(D83='Scoring Keys'!$B$18)</f>
        <v>0</v>
      </c>
      <c r="J83" s="168">
        <f t="shared" si="13"/>
        <v>1</v>
      </c>
      <c r="K83" s="168">
        <f t="shared" si="14"/>
        <v>0</v>
      </c>
    </row>
    <row r="84" spans="1:11" ht="30" customHeight="1">
      <c r="A84" s="170" t="s">
        <v>898</v>
      </c>
      <c r="B84" s="57" t="s">
        <v>1713</v>
      </c>
      <c r="C84" s="57">
        <f>IF(B84='Scoring Keys'!$B$4,'Scoring Keys'!$D$4,IF(B84='Scoring Keys'!$B$5,'Scoring Keys'!$D$5,IF(B84='Scoring Keys'!$B$7,'Scoring Keys'!$D$7,0)))</f>
        <v>0.9</v>
      </c>
      <c r="D84" s="127" t="s">
        <v>1766</v>
      </c>
      <c r="E84" s="57">
        <f>IF(D84='Scoring Keys'!$B$12,'Scoring Keys'!$D$12,IF(D84='Scoring Keys'!$B$13,'Scoring Keys'!$D$13,IF(D84='Scoring Keys'!$B$14,'Scoring Keys'!$D$14,IF(D84='Scoring Keys'!$B$15,'Scoring Keys'!$D$15,IF(D84='Scoring Keys'!$B$16,'Scoring Keys'!$D$16,0)))))</f>
        <v>0</v>
      </c>
      <c r="F84" s="57">
        <f t="shared" si="12"/>
        <v>0</v>
      </c>
      <c r="G84" s="58"/>
      <c r="H84" s="142" t="b">
        <f>OR(AND(C84='Scoring Keys'!$D$4,E84='Scoring Keys'!$D$14),AND(C84='Scoring Keys'!$D$4,E84='Scoring Keys'!$D$16),AND(C84='Scoring Keys'!$D$4,E84='Scoring Keys'!$D$17))</f>
        <v>0</v>
      </c>
      <c r="I84" s="142" t="b">
        <f>NOT(D84='Scoring Keys'!$B$18)</f>
        <v>0</v>
      </c>
      <c r="J84" s="168">
        <f t="shared" si="13"/>
        <v>1</v>
      </c>
      <c r="K84" s="168">
        <f t="shared" si="14"/>
        <v>0</v>
      </c>
    </row>
    <row r="85" spans="1:11" ht="30" customHeight="1">
      <c r="A85" s="170" t="s">
        <v>899</v>
      </c>
      <c r="B85" s="57" t="s">
        <v>1713</v>
      </c>
      <c r="C85" s="57">
        <f>IF(B85='Scoring Keys'!$B$4,'Scoring Keys'!$D$4,IF(B85='Scoring Keys'!$B$5,'Scoring Keys'!$D$5,IF(B85='Scoring Keys'!$B$7,'Scoring Keys'!$D$7,0)))</f>
        <v>0.9</v>
      </c>
      <c r="D85" s="127" t="s">
        <v>1766</v>
      </c>
      <c r="E85" s="57">
        <f>IF(D85='Scoring Keys'!$B$12,'Scoring Keys'!$D$12,IF(D85='Scoring Keys'!$B$13,'Scoring Keys'!$D$13,IF(D85='Scoring Keys'!$B$14,'Scoring Keys'!$D$14,IF(D85='Scoring Keys'!$B$15,'Scoring Keys'!$D$15,IF(D85='Scoring Keys'!$B$16,'Scoring Keys'!$D$16,0)))))</f>
        <v>0</v>
      </c>
      <c r="F85" s="57">
        <f t="shared" si="12"/>
        <v>0</v>
      </c>
      <c r="G85" s="58"/>
      <c r="H85" s="142" t="b">
        <f>OR(AND(C85='Scoring Keys'!$D$4,E85='Scoring Keys'!$D$14),AND(C85='Scoring Keys'!$D$4,E85='Scoring Keys'!$D$16),AND(C85='Scoring Keys'!$D$4,E85='Scoring Keys'!$D$17))</f>
        <v>0</v>
      </c>
      <c r="I85" s="142" t="b">
        <f>NOT(D85='Scoring Keys'!$B$18)</f>
        <v>0</v>
      </c>
      <c r="J85" s="168">
        <f t="shared" si="13"/>
        <v>1</v>
      </c>
      <c r="K85" s="168">
        <f t="shared" si="14"/>
        <v>0</v>
      </c>
    </row>
    <row r="86" spans="1:11" ht="30" customHeight="1">
      <c r="A86" s="170" t="s">
        <v>900</v>
      </c>
      <c r="B86" s="57" t="s">
        <v>1713</v>
      </c>
      <c r="C86" s="57">
        <f>IF(B86='Scoring Keys'!$B$4,'Scoring Keys'!$D$4,IF(B86='Scoring Keys'!$B$5,'Scoring Keys'!$D$5,IF(B86='Scoring Keys'!$B$7,'Scoring Keys'!$D$7,0)))</f>
        <v>0.9</v>
      </c>
      <c r="D86" s="127" t="s">
        <v>1766</v>
      </c>
      <c r="E86" s="57">
        <f>IF(D86='Scoring Keys'!$B$12,'Scoring Keys'!$D$12,IF(D86='Scoring Keys'!$B$13,'Scoring Keys'!$D$13,IF(D86='Scoring Keys'!$B$14,'Scoring Keys'!$D$14,IF(D86='Scoring Keys'!$B$15,'Scoring Keys'!$D$15,IF(D86='Scoring Keys'!$B$16,'Scoring Keys'!$D$16,0)))))</f>
        <v>0</v>
      </c>
      <c r="F86" s="57">
        <f t="shared" si="12"/>
        <v>0</v>
      </c>
      <c r="G86" s="58"/>
      <c r="H86" s="142" t="b">
        <f>OR(AND(C86='Scoring Keys'!$D$4,E86='Scoring Keys'!$D$14),AND(C86='Scoring Keys'!$D$4,E86='Scoring Keys'!$D$16),AND(C86='Scoring Keys'!$D$4,E86='Scoring Keys'!$D$17))</f>
        <v>0</v>
      </c>
      <c r="I86" s="142" t="b">
        <f>NOT(D86='Scoring Keys'!$B$18)</f>
        <v>0</v>
      </c>
      <c r="J86" s="168">
        <f t="shared" si="13"/>
        <v>1</v>
      </c>
      <c r="K86" s="168">
        <f t="shared" si="14"/>
        <v>0</v>
      </c>
    </row>
    <row r="87" spans="1:11" ht="30" customHeight="1">
      <c r="A87" s="170" t="s">
        <v>901</v>
      </c>
      <c r="B87" s="57" t="s">
        <v>1713</v>
      </c>
      <c r="C87" s="57">
        <f>IF(B87='Scoring Keys'!$B$4,'Scoring Keys'!$D$4,IF(B87='Scoring Keys'!$B$5,'Scoring Keys'!$D$5,IF(B87='Scoring Keys'!$B$7,'Scoring Keys'!$D$7,0)))</f>
        <v>0.9</v>
      </c>
      <c r="D87" s="127" t="s">
        <v>1766</v>
      </c>
      <c r="E87" s="57">
        <f>IF(D87='Scoring Keys'!$B$12,'Scoring Keys'!$D$12,IF(D87='Scoring Keys'!$B$13,'Scoring Keys'!$D$13,IF(D87='Scoring Keys'!$B$14,'Scoring Keys'!$D$14,IF(D87='Scoring Keys'!$B$15,'Scoring Keys'!$D$15,IF(D87='Scoring Keys'!$B$16,'Scoring Keys'!$D$16,0)))))</f>
        <v>0</v>
      </c>
      <c r="F87" s="57">
        <f t="shared" si="12"/>
        <v>0</v>
      </c>
      <c r="G87" s="58"/>
      <c r="H87" s="142" t="b">
        <f>OR(AND(C87='Scoring Keys'!$D$4,E87='Scoring Keys'!$D$14),AND(C87='Scoring Keys'!$D$4,E87='Scoring Keys'!$D$16),AND(C87='Scoring Keys'!$D$4,E87='Scoring Keys'!$D$17))</f>
        <v>0</v>
      </c>
      <c r="I87" s="142" t="b">
        <f>NOT(D87='Scoring Keys'!$B$18)</f>
        <v>0</v>
      </c>
      <c r="J87" s="168">
        <f t="shared" si="13"/>
        <v>1</v>
      </c>
      <c r="K87" s="168">
        <f t="shared" si="14"/>
        <v>0</v>
      </c>
    </row>
    <row r="88" spans="1:11" ht="38.25">
      <c r="A88" s="196" t="s">
        <v>902</v>
      </c>
      <c r="B88" s="57" t="s">
        <v>1713</v>
      </c>
      <c r="C88" s="57">
        <f>IF(B88='Scoring Keys'!$B$4,'Scoring Keys'!$D$4,IF(B88='Scoring Keys'!$B$5,'Scoring Keys'!$D$5,IF(B88='Scoring Keys'!$B$7,'Scoring Keys'!$D$7,0)))</f>
        <v>0.9</v>
      </c>
      <c r="D88" s="127" t="s">
        <v>1766</v>
      </c>
      <c r="E88" s="57">
        <f>IF(D88='Scoring Keys'!$B$12,'Scoring Keys'!$D$12,IF(D88='Scoring Keys'!$B$13,'Scoring Keys'!$D$13,IF(D88='Scoring Keys'!$B$14,'Scoring Keys'!$D$14,IF(D88='Scoring Keys'!$B$15,'Scoring Keys'!$D$15,IF(D88='Scoring Keys'!$B$16,'Scoring Keys'!$D$16,0)))))</f>
        <v>0</v>
      </c>
      <c r="F88" s="57">
        <f t="shared" si="12"/>
        <v>0</v>
      </c>
      <c r="G88" s="58"/>
      <c r="H88" s="142" t="b">
        <f>OR(AND(C88='Scoring Keys'!$D$4,E88='Scoring Keys'!$D$14),AND(C88='Scoring Keys'!$D$4,E88='Scoring Keys'!$D$16),AND(C88='Scoring Keys'!$D$4,E88='Scoring Keys'!$D$17))</f>
        <v>0</v>
      </c>
      <c r="I88" s="142" t="b">
        <f>NOT(D88='Scoring Keys'!$B$18)</f>
        <v>0</v>
      </c>
      <c r="J88" s="168">
        <f t="shared" si="13"/>
        <v>1</v>
      </c>
      <c r="K88" s="168">
        <f t="shared" si="14"/>
        <v>0</v>
      </c>
    </row>
    <row r="89" spans="1:11" ht="30" customHeight="1">
      <c r="A89" s="196" t="s">
        <v>903</v>
      </c>
      <c r="B89" s="57" t="s">
        <v>1713</v>
      </c>
      <c r="C89" s="57">
        <f>IF(B89='Scoring Keys'!$B$4,'Scoring Keys'!$D$4,IF(B89='Scoring Keys'!$B$5,'Scoring Keys'!$D$5,IF(B89='Scoring Keys'!$B$7,'Scoring Keys'!$D$7,0)))</f>
        <v>0.9</v>
      </c>
      <c r="D89" s="127" t="s">
        <v>1766</v>
      </c>
      <c r="E89" s="57">
        <f>IF(D89='Scoring Keys'!$B$12,'Scoring Keys'!$D$12,IF(D89='Scoring Keys'!$B$13,'Scoring Keys'!$D$13,IF(D89='Scoring Keys'!$B$14,'Scoring Keys'!$D$14,IF(D89='Scoring Keys'!$B$15,'Scoring Keys'!$D$15,IF(D89='Scoring Keys'!$B$16,'Scoring Keys'!$D$16,0)))))</f>
        <v>0</v>
      </c>
      <c r="F89" s="57">
        <f t="shared" si="12"/>
        <v>0</v>
      </c>
      <c r="G89" s="58"/>
      <c r="H89" s="142" t="b">
        <f>OR(AND(C89='Scoring Keys'!$D$4,E89='Scoring Keys'!$D$14),AND(C89='Scoring Keys'!$D$4,E89='Scoring Keys'!$D$16),AND(C89='Scoring Keys'!$D$4,E89='Scoring Keys'!$D$17))</f>
        <v>0</v>
      </c>
      <c r="I89" s="142" t="b">
        <f>NOT(D89='Scoring Keys'!$B$18)</f>
        <v>0</v>
      </c>
      <c r="J89" s="168">
        <f t="shared" si="13"/>
        <v>1</v>
      </c>
      <c r="K89" s="168">
        <f t="shared" si="14"/>
        <v>0</v>
      </c>
    </row>
    <row r="90" spans="1:11" ht="30" customHeight="1">
      <c r="A90" s="170" t="s">
        <v>904</v>
      </c>
      <c r="B90" s="57" t="s">
        <v>1713</v>
      </c>
      <c r="C90" s="57">
        <f>IF(B90='Scoring Keys'!$B$4,'Scoring Keys'!$D$4,IF(B90='Scoring Keys'!$B$5,'Scoring Keys'!$D$5,IF(B90='Scoring Keys'!$B$7,'Scoring Keys'!$D$7,0)))</f>
        <v>0.9</v>
      </c>
      <c r="D90" s="127" t="s">
        <v>1766</v>
      </c>
      <c r="E90" s="57">
        <f>IF(D90='Scoring Keys'!$B$12,'Scoring Keys'!$D$12,IF(D90='Scoring Keys'!$B$13,'Scoring Keys'!$D$13,IF(D90='Scoring Keys'!$B$14,'Scoring Keys'!$D$14,IF(D90='Scoring Keys'!$B$15,'Scoring Keys'!$D$15,IF(D90='Scoring Keys'!$B$16,'Scoring Keys'!$D$16,0)))))</f>
        <v>0</v>
      </c>
      <c r="F90" s="57">
        <f t="shared" si="12"/>
        <v>0</v>
      </c>
      <c r="G90" s="58"/>
      <c r="H90" s="142" t="b">
        <f>OR(AND(C90='Scoring Keys'!$D$4,E90='Scoring Keys'!$D$14),AND(C90='Scoring Keys'!$D$4,E90='Scoring Keys'!$D$16),AND(C90='Scoring Keys'!$D$4,E90='Scoring Keys'!$D$17))</f>
        <v>0</v>
      </c>
      <c r="I90" s="142" t="b">
        <f>NOT(D90='Scoring Keys'!$B$18)</f>
        <v>0</v>
      </c>
      <c r="J90" s="168">
        <f t="shared" si="13"/>
        <v>1</v>
      </c>
      <c r="K90" s="168">
        <f t="shared" si="14"/>
        <v>0</v>
      </c>
    </row>
    <row r="91" spans="1:11" ht="30" customHeight="1">
      <c r="A91" s="170" t="s">
        <v>905</v>
      </c>
      <c r="B91" s="57" t="s">
        <v>1713</v>
      </c>
      <c r="C91" s="57">
        <f>IF(B91='Scoring Keys'!$B$4,'Scoring Keys'!$D$4,IF(B91='Scoring Keys'!$B$5,'Scoring Keys'!$D$5,IF(B91='Scoring Keys'!$B$7,'Scoring Keys'!$D$7,0)))</f>
        <v>0.9</v>
      </c>
      <c r="D91" s="127" t="s">
        <v>1766</v>
      </c>
      <c r="E91" s="57">
        <f>IF(D91='Scoring Keys'!$B$12,'Scoring Keys'!$D$12,IF(D91='Scoring Keys'!$B$13,'Scoring Keys'!$D$13,IF(D91='Scoring Keys'!$B$14,'Scoring Keys'!$D$14,IF(D91='Scoring Keys'!$B$15,'Scoring Keys'!$D$15,IF(D91='Scoring Keys'!$B$16,'Scoring Keys'!$D$16,0)))))</f>
        <v>0</v>
      </c>
      <c r="F91" s="57">
        <f t="shared" si="12"/>
        <v>0</v>
      </c>
      <c r="G91" s="58"/>
      <c r="H91" s="142" t="b">
        <f>OR(AND(C91='Scoring Keys'!$D$4,E91='Scoring Keys'!$D$14),AND(C91='Scoring Keys'!$D$4,E91='Scoring Keys'!$D$16),AND(C91='Scoring Keys'!$D$4,E91='Scoring Keys'!$D$17))</f>
        <v>0</v>
      </c>
      <c r="I91" s="142" t="b">
        <f>NOT(D91='Scoring Keys'!$B$18)</f>
        <v>0</v>
      </c>
      <c r="J91" s="168">
        <f t="shared" si="13"/>
        <v>1</v>
      </c>
      <c r="K91" s="168">
        <f t="shared" si="14"/>
        <v>0</v>
      </c>
    </row>
    <row r="92" spans="1:11" ht="30" customHeight="1">
      <c r="A92" s="170" t="s">
        <v>906</v>
      </c>
      <c r="B92" s="57" t="s">
        <v>1713</v>
      </c>
      <c r="C92" s="57">
        <f>IF(B92='Scoring Keys'!$B$4,'Scoring Keys'!$D$4,IF(B92='Scoring Keys'!$B$5,'Scoring Keys'!$D$5,IF(B92='Scoring Keys'!$B$7,'Scoring Keys'!$D$7,0)))</f>
        <v>0.9</v>
      </c>
      <c r="D92" s="127" t="s">
        <v>1766</v>
      </c>
      <c r="E92" s="57">
        <f>IF(D92='Scoring Keys'!$B$12,'Scoring Keys'!$D$12,IF(D92='Scoring Keys'!$B$13,'Scoring Keys'!$D$13,IF(D92='Scoring Keys'!$B$14,'Scoring Keys'!$D$14,IF(D92='Scoring Keys'!$B$15,'Scoring Keys'!$D$15,IF(D92='Scoring Keys'!$B$16,'Scoring Keys'!$D$16,0)))))</f>
        <v>0</v>
      </c>
      <c r="F92" s="57">
        <f t="shared" si="12"/>
        <v>0</v>
      </c>
      <c r="G92" s="58"/>
      <c r="H92" s="142" t="b">
        <f>OR(AND(C92='Scoring Keys'!$D$4,E92='Scoring Keys'!$D$14),AND(C92='Scoring Keys'!$D$4,E92='Scoring Keys'!$D$16),AND(C92='Scoring Keys'!$D$4,E92='Scoring Keys'!$D$17))</f>
        <v>0</v>
      </c>
      <c r="I92" s="142" t="b">
        <f>NOT(D92='Scoring Keys'!$B$18)</f>
        <v>0</v>
      </c>
      <c r="J92" s="168">
        <f t="shared" si="13"/>
        <v>1</v>
      </c>
      <c r="K92" s="168">
        <f t="shared" si="14"/>
        <v>0</v>
      </c>
    </row>
    <row r="93" spans="1:11" ht="30" customHeight="1">
      <c r="A93" s="170" t="s">
        <v>1562</v>
      </c>
      <c r="B93" s="57" t="s">
        <v>1713</v>
      </c>
      <c r="C93" s="57">
        <f>IF(B93='Scoring Keys'!$B$4,'Scoring Keys'!$D$4,IF(B93='Scoring Keys'!$B$5,'Scoring Keys'!$D$5,IF(B93='Scoring Keys'!$B$7,'Scoring Keys'!$D$7,0)))</f>
        <v>0.9</v>
      </c>
      <c r="D93" s="127" t="s">
        <v>1766</v>
      </c>
      <c r="E93" s="57">
        <f>IF(D93='Scoring Keys'!$B$12,'Scoring Keys'!$D$12,IF(D93='Scoring Keys'!$B$13,'Scoring Keys'!$D$13,IF(D93='Scoring Keys'!$B$14,'Scoring Keys'!$D$14,IF(D93='Scoring Keys'!$B$15,'Scoring Keys'!$D$15,IF(D93='Scoring Keys'!$B$16,'Scoring Keys'!$D$16,0)))))</f>
        <v>0</v>
      </c>
      <c r="F93" s="57">
        <f t="shared" si="12"/>
        <v>0</v>
      </c>
      <c r="G93" s="58"/>
      <c r="H93" s="142" t="b">
        <f>OR(AND(C93='Scoring Keys'!$D$4,E93='Scoring Keys'!$D$14),AND(C93='Scoring Keys'!$D$4,E93='Scoring Keys'!$D$16),AND(C93='Scoring Keys'!$D$4,E93='Scoring Keys'!$D$17))</f>
        <v>0</v>
      </c>
      <c r="I93" s="142" t="b">
        <f>NOT(D93='Scoring Keys'!$B$18)</f>
        <v>0</v>
      </c>
      <c r="J93" s="168">
        <f t="shared" si="13"/>
        <v>1</v>
      </c>
      <c r="K93" s="168">
        <f t="shared" si="14"/>
        <v>0</v>
      </c>
    </row>
    <row r="94" spans="1:11" ht="51">
      <c r="A94" s="196" t="s">
        <v>907</v>
      </c>
      <c r="B94" s="57" t="s">
        <v>1713</v>
      </c>
      <c r="C94" s="57">
        <f>IF(B94='Scoring Keys'!$B$4,'Scoring Keys'!$D$4,IF(B94='Scoring Keys'!$B$5,'Scoring Keys'!$D$5,IF(B94='Scoring Keys'!$B$7,'Scoring Keys'!$D$7,0)))</f>
        <v>0.9</v>
      </c>
      <c r="D94" s="127" t="s">
        <v>1766</v>
      </c>
      <c r="E94" s="57">
        <f>IF(D94='Scoring Keys'!$B$12,'Scoring Keys'!$D$12,IF(D94='Scoring Keys'!$B$13,'Scoring Keys'!$D$13,IF(D94='Scoring Keys'!$B$14,'Scoring Keys'!$D$14,IF(D94='Scoring Keys'!$B$15,'Scoring Keys'!$D$15,IF(D94='Scoring Keys'!$B$16,'Scoring Keys'!$D$16,0)))))</f>
        <v>0</v>
      </c>
      <c r="F94" s="57">
        <f t="shared" si="12"/>
        <v>0</v>
      </c>
      <c r="G94" s="58"/>
      <c r="H94" s="142" t="b">
        <f>OR(AND(C94='Scoring Keys'!$D$4,E94='Scoring Keys'!$D$14),AND(C94='Scoring Keys'!$D$4,E94='Scoring Keys'!$D$16),AND(C94='Scoring Keys'!$D$4,E94='Scoring Keys'!$D$17))</f>
        <v>0</v>
      </c>
      <c r="I94" s="142" t="b">
        <f>NOT(D94='Scoring Keys'!$B$18)</f>
        <v>0</v>
      </c>
      <c r="J94" s="168">
        <f t="shared" si="13"/>
        <v>1</v>
      </c>
      <c r="K94" s="168">
        <f t="shared" si="14"/>
        <v>0</v>
      </c>
    </row>
    <row r="95" spans="1:11" ht="76.5">
      <c r="A95" s="170" t="s">
        <v>908</v>
      </c>
      <c r="B95" s="57" t="s">
        <v>1713</v>
      </c>
      <c r="C95" s="57">
        <f>IF(B95='Scoring Keys'!$B$4,'Scoring Keys'!$D$4,IF(B95='Scoring Keys'!$B$5,'Scoring Keys'!$D$5,IF(B95='Scoring Keys'!$B$7,'Scoring Keys'!$D$7,0)))</f>
        <v>0.9</v>
      </c>
      <c r="D95" s="127" t="s">
        <v>1766</v>
      </c>
      <c r="E95" s="57">
        <f>IF(D95='Scoring Keys'!$B$12,'Scoring Keys'!$D$12,IF(D95='Scoring Keys'!$B$13,'Scoring Keys'!$D$13,IF(D95='Scoring Keys'!$B$14,'Scoring Keys'!$D$14,IF(D95='Scoring Keys'!$B$15,'Scoring Keys'!$D$15,IF(D95='Scoring Keys'!$B$16,'Scoring Keys'!$D$16,0)))))</f>
        <v>0</v>
      </c>
      <c r="F95" s="57">
        <f t="shared" si="12"/>
        <v>0</v>
      </c>
      <c r="G95" s="58"/>
      <c r="H95" s="142" t="b">
        <f>OR(AND(C95='Scoring Keys'!$D$4,E95='Scoring Keys'!$D$14),AND(C95='Scoring Keys'!$D$4,E95='Scoring Keys'!$D$16),AND(C95='Scoring Keys'!$D$4,E95='Scoring Keys'!$D$17))</f>
        <v>0</v>
      </c>
      <c r="I95" s="142" t="b">
        <f>NOT(D95='Scoring Keys'!$B$18)</f>
        <v>0</v>
      </c>
      <c r="J95" s="168">
        <f t="shared" si="13"/>
        <v>1</v>
      </c>
      <c r="K95" s="168">
        <f t="shared" si="14"/>
        <v>0</v>
      </c>
    </row>
    <row r="96" spans="1:11" ht="63.75">
      <c r="A96" s="170" t="s">
        <v>909</v>
      </c>
      <c r="B96" s="57" t="s">
        <v>1713</v>
      </c>
      <c r="C96" s="57">
        <f>IF(B96='Scoring Keys'!$B$4,'Scoring Keys'!$D$4,IF(B96='Scoring Keys'!$B$5,'Scoring Keys'!$D$5,IF(B96='Scoring Keys'!$B$7,'Scoring Keys'!$D$7,0)))</f>
        <v>0.9</v>
      </c>
      <c r="D96" s="127" t="s">
        <v>1766</v>
      </c>
      <c r="E96" s="57">
        <f>IF(D96='Scoring Keys'!$B$12,'Scoring Keys'!$D$12,IF(D96='Scoring Keys'!$B$13,'Scoring Keys'!$D$13,IF(D96='Scoring Keys'!$B$14,'Scoring Keys'!$D$14,IF(D96='Scoring Keys'!$B$15,'Scoring Keys'!$D$15,IF(D96='Scoring Keys'!$B$16,'Scoring Keys'!$D$16,0)))))</f>
        <v>0</v>
      </c>
      <c r="F96" s="57">
        <f t="shared" si="12"/>
        <v>0</v>
      </c>
      <c r="G96" s="58"/>
      <c r="H96" s="142" t="b">
        <f>OR(AND(C96='Scoring Keys'!$D$4,E96='Scoring Keys'!$D$14),AND(C96='Scoring Keys'!$D$4,E96='Scoring Keys'!$D$16),AND(C96='Scoring Keys'!$D$4,E96='Scoring Keys'!$D$17))</f>
        <v>0</v>
      </c>
      <c r="I96" s="142" t="b">
        <f>NOT(D96='Scoring Keys'!$B$18)</f>
        <v>0</v>
      </c>
      <c r="J96" s="168">
        <f t="shared" si="13"/>
        <v>1</v>
      </c>
      <c r="K96" s="168">
        <f t="shared" si="14"/>
        <v>0</v>
      </c>
    </row>
    <row r="97" spans="1:11" ht="30" customHeight="1">
      <c r="A97" s="170" t="s">
        <v>910</v>
      </c>
      <c r="B97" s="57" t="s">
        <v>1713</v>
      </c>
      <c r="C97" s="57">
        <f>IF(B97='Scoring Keys'!$B$4,'Scoring Keys'!$D$4,IF(B97='Scoring Keys'!$B$5,'Scoring Keys'!$D$5,IF(B97='Scoring Keys'!$B$7,'Scoring Keys'!$D$7,0)))</f>
        <v>0.9</v>
      </c>
      <c r="D97" s="127" t="s">
        <v>1766</v>
      </c>
      <c r="E97" s="57">
        <f>IF(D97='Scoring Keys'!$B$12,'Scoring Keys'!$D$12,IF(D97='Scoring Keys'!$B$13,'Scoring Keys'!$D$13,IF(D97='Scoring Keys'!$B$14,'Scoring Keys'!$D$14,IF(D97='Scoring Keys'!$B$15,'Scoring Keys'!$D$15,IF(D97='Scoring Keys'!$B$16,'Scoring Keys'!$D$16,0)))))</f>
        <v>0</v>
      </c>
      <c r="F97" s="57">
        <f t="shared" si="12"/>
        <v>0</v>
      </c>
      <c r="G97" s="58"/>
      <c r="H97" s="142" t="b">
        <f>OR(AND(C97='Scoring Keys'!$D$4,E97='Scoring Keys'!$D$14),AND(C97='Scoring Keys'!$D$4,E97='Scoring Keys'!$D$16),AND(C97='Scoring Keys'!$D$4,E97='Scoring Keys'!$D$17))</f>
        <v>0</v>
      </c>
      <c r="I97" s="142" t="b">
        <f>NOT(D97='Scoring Keys'!$B$18)</f>
        <v>0</v>
      </c>
      <c r="J97" s="168">
        <f t="shared" si="13"/>
        <v>1</v>
      </c>
      <c r="K97" s="168">
        <f t="shared" si="14"/>
        <v>0</v>
      </c>
    </row>
    <row r="98" spans="1:11" ht="30" customHeight="1">
      <c r="A98" s="170" t="s">
        <v>911</v>
      </c>
      <c r="B98" s="57" t="s">
        <v>1713</v>
      </c>
      <c r="C98" s="57">
        <f>IF(B98='Scoring Keys'!$B$4,'Scoring Keys'!$D$4,IF(B98='Scoring Keys'!$B$5,'Scoring Keys'!$D$5,IF(B98='Scoring Keys'!$B$7,'Scoring Keys'!$D$7,0)))</f>
        <v>0.9</v>
      </c>
      <c r="D98" s="127" t="s">
        <v>1766</v>
      </c>
      <c r="E98" s="57">
        <f>IF(D98='Scoring Keys'!$B$12,'Scoring Keys'!$D$12,IF(D98='Scoring Keys'!$B$13,'Scoring Keys'!$D$13,IF(D98='Scoring Keys'!$B$14,'Scoring Keys'!$D$14,IF(D98='Scoring Keys'!$B$15,'Scoring Keys'!$D$15,IF(D98='Scoring Keys'!$B$16,'Scoring Keys'!$D$16,0)))))</f>
        <v>0</v>
      </c>
      <c r="F98" s="57">
        <f t="shared" si="12"/>
        <v>0</v>
      </c>
      <c r="G98" s="58"/>
      <c r="H98" s="142" t="b">
        <f>OR(AND(C98='Scoring Keys'!$D$4,E98='Scoring Keys'!$D$14),AND(C98='Scoring Keys'!$D$4,E98='Scoring Keys'!$D$16),AND(C98='Scoring Keys'!$D$4,E98='Scoring Keys'!$D$17))</f>
        <v>0</v>
      </c>
      <c r="I98" s="142" t="b">
        <f>NOT(D98='Scoring Keys'!$B$18)</f>
        <v>0</v>
      </c>
      <c r="J98" s="168">
        <f t="shared" si="13"/>
        <v>1</v>
      </c>
      <c r="K98" s="168">
        <f t="shared" si="14"/>
        <v>0</v>
      </c>
    </row>
    <row r="99" spans="1:11" ht="30" customHeight="1">
      <c r="A99" s="170" t="s">
        <v>912</v>
      </c>
      <c r="B99" s="57" t="s">
        <v>1713</v>
      </c>
      <c r="C99" s="57">
        <f>IF(B99='Scoring Keys'!$B$4,'Scoring Keys'!$D$4,IF(B99='Scoring Keys'!$B$5,'Scoring Keys'!$D$5,IF(B99='Scoring Keys'!$B$7,'Scoring Keys'!$D$7,0)))</f>
        <v>0.9</v>
      </c>
      <c r="D99" s="127" t="s">
        <v>1766</v>
      </c>
      <c r="E99" s="57">
        <f>IF(D99='Scoring Keys'!$B$12,'Scoring Keys'!$D$12,IF(D99='Scoring Keys'!$B$13,'Scoring Keys'!$D$13,IF(D99='Scoring Keys'!$B$14,'Scoring Keys'!$D$14,IF(D99='Scoring Keys'!$B$15,'Scoring Keys'!$D$15,IF(D99='Scoring Keys'!$B$16,'Scoring Keys'!$D$16,0)))))</f>
        <v>0</v>
      </c>
      <c r="F99" s="57">
        <f t="shared" si="12"/>
        <v>0</v>
      </c>
      <c r="G99" s="58"/>
      <c r="H99" s="142" t="b">
        <f>OR(AND(C99='Scoring Keys'!$D$4,E99='Scoring Keys'!$D$14),AND(C99='Scoring Keys'!$D$4,E99='Scoring Keys'!$D$16),AND(C99='Scoring Keys'!$D$4,E99='Scoring Keys'!$D$17))</f>
        <v>0</v>
      </c>
      <c r="I99" s="142" t="b">
        <f>NOT(D99='Scoring Keys'!$B$18)</f>
        <v>0</v>
      </c>
      <c r="J99" s="168">
        <f t="shared" si="13"/>
        <v>1</v>
      </c>
      <c r="K99" s="168">
        <f t="shared" si="14"/>
        <v>0</v>
      </c>
    </row>
    <row r="100" spans="1:11" ht="51">
      <c r="A100" s="196" t="s">
        <v>586</v>
      </c>
      <c r="B100" s="57" t="s">
        <v>1713</v>
      </c>
      <c r="C100" s="57">
        <f>IF(B100='Scoring Keys'!$B$4,'Scoring Keys'!$D$4,IF(B100='Scoring Keys'!$B$5,'Scoring Keys'!$D$5,IF(B100='Scoring Keys'!$B$7,'Scoring Keys'!$D$7,0)))</f>
        <v>0.9</v>
      </c>
      <c r="D100" s="127" t="s">
        <v>1766</v>
      </c>
      <c r="E100" s="57">
        <f>IF(D100='Scoring Keys'!$B$12,'Scoring Keys'!$D$12,IF(D100='Scoring Keys'!$B$13,'Scoring Keys'!$D$13,IF(D100='Scoring Keys'!$B$14,'Scoring Keys'!$D$14,IF(D100='Scoring Keys'!$B$15,'Scoring Keys'!$D$15,IF(D100='Scoring Keys'!$B$16,'Scoring Keys'!$D$16,0)))))</f>
        <v>0</v>
      </c>
      <c r="F100" s="57">
        <f t="shared" si="12"/>
        <v>0</v>
      </c>
      <c r="G100" s="58"/>
      <c r="H100" s="142" t="b">
        <f>OR(AND(C100='Scoring Keys'!$D$4,E100='Scoring Keys'!$D$14),AND(C100='Scoring Keys'!$D$4,E100='Scoring Keys'!$D$16),AND(C100='Scoring Keys'!$D$4,E100='Scoring Keys'!$D$17))</f>
        <v>0</v>
      </c>
      <c r="I100" s="142" t="b">
        <f>NOT(D100='Scoring Keys'!$B$18)</f>
        <v>0</v>
      </c>
      <c r="J100" s="168">
        <f t="shared" si="13"/>
        <v>1</v>
      </c>
      <c r="K100" s="168">
        <f t="shared" si="14"/>
        <v>0</v>
      </c>
    </row>
    <row r="101" spans="1:11" ht="38.25">
      <c r="A101" s="169" t="s">
        <v>913</v>
      </c>
      <c r="B101" s="57" t="s">
        <v>1713</v>
      </c>
      <c r="C101" s="57">
        <f>IF(B101='Scoring Keys'!$B$4,'Scoring Keys'!$D$4,IF(B101='Scoring Keys'!$B$5,'Scoring Keys'!$D$5,IF(B101='Scoring Keys'!$B$7,'Scoring Keys'!$D$7,0)))</f>
        <v>0.9</v>
      </c>
      <c r="D101" s="127" t="s">
        <v>1766</v>
      </c>
      <c r="E101" s="57">
        <f>IF(D101='Scoring Keys'!$B$12,'Scoring Keys'!$D$12,IF(D101='Scoring Keys'!$B$13,'Scoring Keys'!$D$13,IF(D101='Scoring Keys'!$B$14,'Scoring Keys'!$D$14,IF(D101='Scoring Keys'!$B$15,'Scoring Keys'!$D$15,IF(D101='Scoring Keys'!$B$16,'Scoring Keys'!$D$16,0)))))</f>
        <v>0</v>
      </c>
      <c r="F101" s="57">
        <f t="shared" si="12"/>
        <v>0</v>
      </c>
      <c r="G101" s="58"/>
      <c r="H101" s="142" t="b">
        <f>OR(AND(C101='Scoring Keys'!$D$4,E101='Scoring Keys'!$D$14),AND(C101='Scoring Keys'!$D$4,E101='Scoring Keys'!$D$16),AND(C101='Scoring Keys'!$D$4,E101='Scoring Keys'!$D$17))</f>
        <v>0</v>
      </c>
      <c r="I101" s="142" t="b">
        <f>NOT(D101='Scoring Keys'!$B$18)</f>
        <v>0</v>
      </c>
      <c r="J101" s="168">
        <f t="shared" si="13"/>
        <v>1</v>
      </c>
      <c r="K101" s="168">
        <f t="shared" si="14"/>
        <v>0</v>
      </c>
    </row>
    <row r="102" spans="1:11" s="206" customFormat="1" ht="63.75">
      <c r="A102" s="169" t="s">
        <v>1563</v>
      </c>
      <c r="B102" s="57" t="s">
        <v>1713</v>
      </c>
      <c r="C102" s="57">
        <f>IF(B102='Scoring Keys'!$B$4,'Scoring Keys'!$D$4,IF(B102='Scoring Keys'!$B$5,'Scoring Keys'!$D$5,IF(B102='Scoring Keys'!$B$7,'Scoring Keys'!$D$7,0)))</f>
        <v>0.9</v>
      </c>
      <c r="D102" s="127" t="s">
        <v>1766</v>
      </c>
      <c r="E102" s="57">
        <f>IF(D102='Scoring Keys'!$B$12,'Scoring Keys'!$D$12,IF(D102='Scoring Keys'!$B$13,'Scoring Keys'!$D$13,IF(D102='Scoring Keys'!$B$14,'Scoring Keys'!$D$14,IF(D102='Scoring Keys'!$B$15,'Scoring Keys'!$D$15,IF(D102='Scoring Keys'!$B$16,'Scoring Keys'!$D$16,0)))))</f>
        <v>0</v>
      </c>
      <c r="F102" s="57">
        <f t="shared" si="12"/>
        <v>0</v>
      </c>
      <c r="G102" s="58"/>
      <c r="H102" s="142" t="b">
        <f>OR(AND(C102='Scoring Keys'!$D$4,E102='Scoring Keys'!$D$14),AND(C102='Scoring Keys'!$D$4,E102='Scoring Keys'!$D$16),AND(C102='Scoring Keys'!$D$4,E102='Scoring Keys'!$D$17))</f>
        <v>0</v>
      </c>
      <c r="I102" s="142" t="b">
        <f>NOT(D102='Scoring Keys'!$B$18)</f>
        <v>0</v>
      </c>
      <c r="J102" s="168">
        <f t="shared" si="13"/>
        <v>1</v>
      </c>
      <c r="K102" s="168">
        <f t="shared" si="14"/>
        <v>0</v>
      </c>
    </row>
    <row r="103" spans="1:11" ht="38.25">
      <c r="A103" s="169" t="s">
        <v>1564</v>
      </c>
      <c r="B103" s="57" t="s">
        <v>1713</v>
      </c>
      <c r="C103" s="57">
        <f>IF(B103='Scoring Keys'!$B$4,'Scoring Keys'!$D$4,IF(B103='Scoring Keys'!$B$5,'Scoring Keys'!$D$5,IF(B103='Scoring Keys'!$B$7,'Scoring Keys'!$D$7,0)))</f>
        <v>0.9</v>
      </c>
      <c r="D103" s="127" t="s">
        <v>1766</v>
      </c>
      <c r="E103" s="57">
        <f>IF(D103='Scoring Keys'!$B$12,'Scoring Keys'!$D$12,IF(D103='Scoring Keys'!$B$13,'Scoring Keys'!$D$13,IF(D103='Scoring Keys'!$B$14,'Scoring Keys'!$D$14,IF(D103='Scoring Keys'!$B$15,'Scoring Keys'!$D$15,IF(D103='Scoring Keys'!$B$16,'Scoring Keys'!$D$16,0)))))</f>
        <v>0</v>
      </c>
      <c r="F103" s="57">
        <f t="shared" si="12"/>
        <v>0</v>
      </c>
      <c r="G103" s="58"/>
      <c r="H103" s="142" t="b">
        <f>OR(AND(C103='Scoring Keys'!$D$4,E103='Scoring Keys'!$D$14),AND(C103='Scoring Keys'!$D$4,E103='Scoring Keys'!$D$16),AND(C103='Scoring Keys'!$D$4,E103='Scoring Keys'!$D$17))</f>
        <v>0</v>
      </c>
      <c r="I103" s="142" t="b">
        <f>NOT(D103='Scoring Keys'!$B$18)</f>
        <v>0</v>
      </c>
      <c r="J103" s="168">
        <f t="shared" si="13"/>
        <v>1</v>
      </c>
      <c r="K103" s="168">
        <f t="shared" si="14"/>
        <v>0</v>
      </c>
    </row>
    <row r="104" spans="1:11" ht="38.25">
      <c r="A104" s="169" t="s">
        <v>1554</v>
      </c>
      <c r="B104" s="57" t="s">
        <v>1713</v>
      </c>
      <c r="C104" s="57">
        <f>IF(B104='Scoring Keys'!$B$4,'Scoring Keys'!$D$4,IF(B104='Scoring Keys'!$B$5,'Scoring Keys'!$D$5,IF(B104='Scoring Keys'!$B$7,'Scoring Keys'!$D$7,0)))</f>
        <v>0.9</v>
      </c>
      <c r="D104" s="127" t="s">
        <v>1766</v>
      </c>
      <c r="E104" s="57">
        <f>IF(D104='Scoring Keys'!$B$12,'Scoring Keys'!$D$12,IF(D104='Scoring Keys'!$B$13,'Scoring Keys'!$D$13,IF(D104='Scoring Keys'!$B$14,'Scoring Keys'!$D$14,IF(D104='Scoring Keys'!$B$15,'Scoring Keys'!$D$15,IF(D104='Scoring Keys'!$B$16,'Scoring Keys'!$D$16,0)))))</f>
        <v>0</v>
      </c>
      <c r="F104" s="57">
        <f t="shared" si="12"/>
        <v>0</v>
      </c>
      <c r="G104" s="58"/>
      <c r="H104" s="142" t="b">
        <f>OR(AND(C104='Scoring Keys'!$D$4,E104='Scoring Keys'!$D$14),AND(C104='Scoring Keys'!$D$4,E104='Scoring Keys'!$D$16),AND(C104='Scoring Keys'!$D$4,E104='Scoring Keys'!$D$17))</f>
        <v>0</v>
      </c>
      <c r="I104" s="142" t="b">
        <f>NOT(D104='Scoring Keys'!$B$18)</f>
        <v>0</v>
      </c>
      <c r="J104" s="168">
        <f t="shared" si="13"/>
        <v>1</v>
      </c>
      <c r="K104" s="168">
        <f t="shared" si="14"/>
        <v>0</v>
      </c>
    </row>
    <row r="105" spans="1:11" ht="51">
      <c r="A105" s="170" t="s">
        <v>916</v>
      </c>
      <c r="B105" s="57" t="s">
        <v>1713</v>
      </c>
      <c r="C105" s="57">
        <f>IF(B105='Scoring Keys'!$B$4,'Scoring Keys'!$D$4,IF(B105='Scoring Keys'!$B$5,'Scoring Keys'!$D$5,IF(B105='Scoring Keys'!$B$7,'Scoring Keys'!$D$7,0)))</f>
        <v>0.9</v>
      </c>
      <c r="D105" s="127" t="s">
        <v>1766</v>
      </c>
      <c r="E105" s="57">
        <f>IF(D105='Scoring Keys'!$B$12,'Scoring Keys'!$D$12,IF(D105='Scoring Keys'!$B$13,'Scoring Keys'!$D$13,IF(D105='Scoring Keys'!$B$14,'Scoring Keys'!$D$14,IF(D105='Scoring Keys'!$B$15,'Scoring Keys'!$D$15,IF(D105='Scoring Keys'!$B$16,'Scoring Keys'!$D$16,0)))))</f>
        <v>0</v>
      </c>
      <c r="F105" s="57">
        <f t="shared" si="12"/>
        <v>0</v>
      </c>
      <c r="G105" s="58"/>
      <c r="H105" s="142" t="b">
        <f>OR(AND(C105='Scoring Keys'!$D$4,E105='Scoring Keys'!$D$14),AND(C105='Scoring Keys'!$D$4,E105='Scoring Keys'!$D$16),AND(C105='Scoring Keys'!$D$4,E105='Scoring Keys'!$D$17))</f>
        <v>0</v>
      </c>
      <c r="I105" s="142" t="b">
        <f>NOT(D105='Scoring Keys'!$B$18)</f>
        <v>0</v>
      </c>
      <c r="J105" s="168">
        <f t="shared" si="13"/>
        <v>1</v>
      </c>
      <c r="K105" s="168">
        <f t="shared" si="14"/>
        <v>0</v>
      </c>
    </row>
    <row r="106" spans="1:11" ht="38.25">
      <c r="A106" s="169" t="s">
        <v>914</v>
      </c>
      <c r="B106" s="57" t="s">
        <v>1713</v>
      </c>
      <c r="C106" s="57">
        <f>IF(B106='Scoring Keys'!$B$4,'Scoring Keys'!$D$4,IF(B106='Scoring Keys'!$B$5,'Scoring Keys'!$D$5,IF(B106='Scoring Keys'!$B$7,'Scoring Keys'!$D$7,0)))</f>
        <v>0.9</v>
      </c>
      <c r="D106" s="127" t="s">
        <v>1766</v>
      </c>
      <c r="E106" s="57">
        <f>IF(D106='Scoring Keys'!$B$12,'Scoring Keys'!$D$12,IF(D106='Scoring Keys'!$B$13,'Scoring Keys'!$D$13,IF(D106='Scoring Keys'!$B$14,'Scoring Keys'!$D$14,IF(D106='Scoring Keys'!$B$15,'Scoring Keys'!$D$15,IF(D106='Scoring Keys'!$B$16,'Scoring Keys'!$D$16,0)))))</f>
        <v>0</v>
      </c>
      <c r="F106" s="57">
        <f t="shared" si="12"/>
        <v>0</v>
      </c>
      <c r="G106" s="58"/>
      <c r="H106" s="142" t="b">
        <f>OR(AND(C106='Scoring Keys'!$D$4,E106='Scoring Keys'!$D$14),AND(C106='Scoring Keys'!$D$4,E106='Scoring Keys'!$D$16),AND(C106='Scoring Keys'!$D$4,E106='Scoring Keys'!$D$17))</f>
        <v>0</v>
      </c>
      <c r="I106" s="142" t="b">
        <f>NOT(D106='Scoring Keys'!$B$18)</f>
        <v>0</v>
      </c>
      <c r="J106" s="168">
        <f t="shared" si="13"/>
        <v>1</v>
      </c>
      <c r="K106" s="168">
        <f t="shared" si="14"/>
        <v>0</v>
      </c>
    </row>
    <row r="107" spans="1:11" ht="30" customHeight="1">
      <c r="A107" s="169" t="s">
        <v>915</v>
      </c>
      <c r="B107" s="57" t="s">
        <v>1713</v>
      </c>
      <c r="C107" s="57">
        <f>IF(B107='Scoring Keys'!$B$4,'Scoring Keys'!$D$4,IF(B107='Scoring Keys'!$B$5,'Scoring Keys'!$D$5,IF(B107='Scoring Keys'!$B$7,'Scoring Keys'!$D$7,0)))</f>
        <v>0.9</v>
      </c>
      <c r="D107" s="127" t="s">
        <v>1766</v>
      </c>
      <c r="E107" s="57">
        <f>IF(D107='Scoring Keys'!$B$12,'Scoring Keys'!$D$12,IF(D107='Scoring Keys'!$B$13,'Scoring Keys'!$D$13,IF(D107='Scoring Keys'!$B$14,'Scoring Keys'!$D$14,IF(D107='Scoring Keys'!$B$15,'Scoring Keys'!$D$15,IF(D107='Scoring Keys'!$B$16,'Scoring Keys'!$D$16,0)))))</f>
        <v>0</v>
      </c>
      <c r="F107" s="57">
        <f t="shared" si="12"/>
        <v>0</v>
      </c>
      <c r="G107" s="58"/>
      <c r="H107" s="142" t="b">
        <f>OR(AND(C107='Scoring Keys'!$D$4,E107='Scoring Keys'!$D$14),AND(C107='Scoring Keys'!$D$4,E107='Scoring Keys'!$D$16),AND(C107='Scoring Keys'!$D$4,E107='Scoring Keys'!$D$17))</f>
        <v>0</v>
      </c>
      <c r="I107" s="142" t="b">
        <f>NOT(D107='Scoring Keys'!$B$18)</f>
        <v>0</v>
      </c>
      <c r="J107" s="168">
        <f t="shared" si="13"/>
        <v>1</v>
      </c>
      <c r="K107" s="168">
        <f t="shared" si="14"/>
        <v>0</v>
      </c>
    </row>
    <row r="108" spans="1:11" s="180" customFormat="1">
      <c r="A108" s="273" t="s">
        <v>1851</v>
      </c>
      <c r="B108" s="274"/>
      <c r="C108" s="172"/>
      <c r="D108" s="278"/>
      <c r="E108" s="278"/>
      <c r="F108" s="278"/>
      <c r="G108" s="279"/>
    </row>
    <row r="109" spans="1:11" ht="63.75">
      <c r="A109" s="169" t="s">
        <v>917</v>
      </c>
      <c r="B109" s="57" t="s">
        <v>1713</v>
      </c>
      <c r="C109" s="57">
        <f>IF(B109='Scoring Keys'!$B$4,'Scoring Keys'!$D$4,IF(B109='Scoring Keys'!$B$5,'Scoring Keys'!$D$5,IF(B109='Scoring Keys'!$B$7,'Scoring Keys'!$D$7,0)))</f>
        <v>0.9</v>
      </c>
      <c r="D109" s="127" t="s">
        <v>1766</v>
      </c>
      <c r="E109" s="57">
        <f>IF(D109='Scoring Keys'!$B$12,'Scoring Keys'!$D$12,IF(D109='Scoring Keys'!$B$13,'Scoring Keys'!$D$13,IF(D109='Scoring Keys'!$B$14,'Scoring Keys'!$D$14,IF(D109='Scoring Keys'!$B$15,'Scoring Keys'!$D$15,IF(D109='Scoring Keys'!$B$16,'Scoring Keys'!$D$16,0)))))</f>
        <v>0</v>
      </c>
      <c r="F109" s="57">
        <f t="shared" ref="F109:F113" si="15">C109*E109</f>
        <v>0</v>
      </c>
      <c r="G109" s="58"/>
      <c r="H109" s="142" t="b">
        <f>OR(AND(C109='Scoring Keys'!$D$4,E109='Scoring Keys'!$D$14),AND(C109='Scoring Keys'!$D$4,E109='Scoring Keys'!$D$16),AND(C109='Scoring Keys'!$D$4,E109='Scoring Keys'!$D$17))</f>
        <v>0</v>
      </c>
      <c r="I109" s="142" t="b">
        <f>NOT(D109='Scoring Keys'!$B$18)</f>
        <v>0</v>
      </c>
      <c r="J109" s="168">
        <f t="shared" ref="J109:J113" si="16">IF(I109,0,1)</f>
        <v>1</v>
      </c>
      <c r="K109" s="168">
        <f t="shared" ref="K109:K113" si="17">IF(AND(H109,(I109)),1,0)</f>
        <v>0</v>
      </c>
    </row>
    <row r="110" spans="1:11" ht="38.25">
      <c r="A110" s="170" t="s">
        <v>1555</v>
      </c>
      <c r="B110" s="57" t="s">
        <v>1713</v>
      </c>
      <c r="C110" s="57">
        <f>IF(B110='Scoring Keys'!$B$4,'Scoring Keys'!$D$4,IF(B110='Scoring Keys'!$B$5,'Scoring Keys'!$D$5,IF(B110='Scoring Keys'!$B$7,'Scoring Keys'!$D$7,0)))</f>
        <v>0.9</v>
      </c>
      <c r="D110" s="127" t="s">
        <v>1766</v>
      </c>
      <c r="E110" s="57">
        <f>IF(D110='Scoring Keys'!$B$12,'Scoring Keys'!$D$12,IF(D110='Scoring Keys'!$B$13,'Scoring Keys'!$D$13,IF(D110='Scoring Keys'!$B$14,'Scoring Keys'!$D$14,IF(D110='Scoring Keys'!$B$15,'Scoring Keys'!$D$15,IF(D110='Scoring Keys'!$B$16,'Scoring Keys'!$D$16,0)))))</f>
        <v>0</v>
      </c>
      <c r="F110" s="57">
        <f t="shared" si="15"/>
        <v>0</v>
      </c>
      <c r="G110" s="58"/>
      <c r="H110" s="142" t="b">
        <f>OR(AND(C110='Scoring Keys'!$D$4,E110='Scoring Keys'!$D$14),AND(C110='Scoring Keys'!$D$4,E110='Scoring Keys'!$D$16),AND(C110='Scoring Keys'!$D$4,E110='Scoring Keys'!$D$17))</f>
        <v>0</v>
      </c>
      <c r="I110" s="142" t="b">
        <f>NOT(D110='Scoring Keys'!$B$18)</f>
        <v>0</v>
      </c>
      <c r="J110" s="168">
        <f t="shared" si="16"/>
        <v>1</v>
      </c>
      <c r="K110" s="168">
        <f t="shared" si="17"/>
        <v>0</v>
      </c>
    </row>
    <row r="111" spans="1:11" s="203" customFormat="1" ht="114.75">
      <c r="A111" s="205" t="s">
        <v>1565</v>
      </c>
      <c r="B111" s="57" t="s">
        <v>1713</v>
      </c>
      <c r="C111" s="57">
        <f>IF(B111='Scoring Keys'!$B$4,'Scoring Keys'!$D$4,IF(B111='Scoring Keys'!$B$5,'Scoring Keys'!$D$5,IF(B111='Scoring Keys'!$B$7,'Scoring Keys'!$D$7,0)))</f>
        <v>0.9</v>
      </c>
      <c r="D111" s="127" t="s">
        <v>1766</v>
      </c>
      <c r="E111" s="57">
        <f>IF(D111='Scoring Keys'!$B$12,'Scoring Keys'!$D$12,IF(D111='Scoring Keys'!$B$13,'Scoring Keys'!$D$13,IF(D111='Scoring Keys'!$B$14,'Scoring Keys'!$D$14,IF(D111='Scoring Keys'!$B$15,'Scoring Keys'!$D$15,IF(D111='Scoring Keys'!$B$16,'Scoring Keys'!$D$16,0)))))</f>
        <v>0</v>
      </c>
      <c r="F111" s="57">
        <f t="shared" si="15"/>
        <v>0</v>
      </c>
      <c r="G111" s="58"/>
      <c r="H111" s="142" t="b">
        <f>OR(AND(C111='Scoring Keys'!$D$4,E111='Scoring Keys'!$D$14),AND(C111='Scoring Keys'!$D$4,E111='Scoring Keys'!$D$16),AND(C111='Scoring Keys'!$D$4,E111='Scoring Keys'!$D$17))</f>
        <v>0</v>
      </c>
      <c r="I111" s="142" t="b">
        <f>NOT(D111='Scoring Keys'!$B$18)</f>
        <v>0</v>
      </c>
      <c r="J111" s="168">
        <f t="shared" si="16"/>
        <v>1</v>
      </c>
      <c r="K111" s="168">
        <f t="shared" si="17"/>
        <v>0</v>
      </c>
    </row>
    <row r="112" spans="1:11" s="204" customFormat="1" ht="76.5">
      <c r="A112" s="170" t="s">
        <v>918</v>
      </c>
      <c r="B112" s="57" t="s">
        <v>1713</v>
      </c>
      <c r="C112" s="57">
        <f>IF(B112='Scoring Keys'!$B$4,'Scoring Keys'!$D$4,IF(B112='Scoring Keys'!$B$5,'Scoring Keys'!$D$5,IF(B112='Scoring Keys'!$B$7,'Scoring Keys'!$D$7,0)))</f>
        <v>0.9</v>
      </c>
      <c r="D112" s="127" t="s">
        <v>1766</v>
      </c>
      <c r="E112" s="57">
        <f>IF(D112='Scoring Keys'!$B$12,'Scoring Keys'!$D$12,IF(D112='Scoring Keys'!$B$13,'Scoring Keys'!$D$13,IF(D112='Scoring Keys'!$B$14,'Scoring Keys'!$D$14,IF(D112='Scoring Keys'!$B$15,'Scoring Keys'!$D$15,IF(D112='Scoring Keys'!$B$16,'Scoring Keys'!$D$16,0)))))</f>
        <v>0</v>
      </c>
      <c r="F112" s="57">
        <f t="shared" si="15"/>
        <v>0</v>
      </c>
      <c r="G112" s="58"/>
      <c r="H112" s="142" t="b">
        <f>OR(AND(C112='Scoring Keys'!$D$4,E112='Scoring Keys'!$D$14),AND(C112='Scoring Keys'!$D$4,E112='Scoring Keys'!$D$16),AND(C112='Scoring Keys'!$D$4,E112='Scoring Keys'!$D$17))</f>
        <v>0</v>
      </c>
      <c r="I112" s="142" t="b">
        <f>NOT(D112='Scoring Keys'!$B$18)</f>
        <v>0</v>
      </c>
      <c r="J112" s="168">
        <f t="shared" si="16"/>
        <v>1</v>
      </c>
      <c r="K112" s="168">
        <f t="shared" si="17"/>
        <v>0</v>
      </c>
    </row>
    <row r="113" spans="1:11" ht="30" customHeight="1">
      <c r="A113" s="170" t="s">
        <v>919</v>
      </c>
      <c r="B113" s="57" t="s">
        <v>1713</v>
      </c>
      <c r="C113" s="57">
        <f>IF(B113='Scoring Keys'!$B$4,'Scoring Keys'!$D$4,IF(B113='Scoring Keys'!$B$5,'Scoring Keys'!$D$5,IF(B113='Scoring Keys'!$B$7,'Scoring Keys'!$D$7,0)))</f>
        <v>0.9</v>
      </c>
      <c r="D113" s="127" t="s">
        <v>1766</v>
      </c>
      <c r="E113" s="57">
        <f>IF(D113='Scoring Keys'!$B$12,'Scoring Keys'!$D$12,IF(D113='Scoring Keys'!$B$13,'Scoring Keys'!$D$13,IF(D113='Scoring Keys'!$B$14,'Scoring Keys'!$D$14,IF(D113='Scoring Keys'!$B$15,'Scoring Keys'!$D$15,IF(D113='Scoring Keys'!$B$16,'Scoring Keys'!$D$16,0)))))</f>
        <v>0</v>
      </c>
      <c r="F113" s="57">
        <f t="shared" si="15"/>
        <v>0</v>
      </c>
      <c r="G113" s="58"/>
      <c r="H113" s="142" t="b">
        <f>OR(AND(C113='Scoring Keys'!$D$4,E113='Scoring Keys'!$D$14),AND(C113='Scoring Keys'!$D$4,E113='Scoring Keys'!$D$16),AND(C113='Scoring Keys'!$D$4,E113='Scoring Keys'!$D$17))</f>
        <v>0</v>
      </c>
      <c r="I113" s="142" t="b">
        <f>NOT(D113='Scoring Keys'!$B$18)</f>
        <v>0</v>
      </c>
      <c r="J113" s="168">
        <f t="shared" si="16"/>
        <v>1</v>
      </c>
      <c r="K113" s="168">
        <f t="shared" si="17"/>
        <v>0</v>
      </c>
    </row>
    <row r="114" spans="1:11" ht="38.25">
      <c r="A114" s="170" t="s">
        <v>920</v>
      </c>
      <c r="B114" s="130"/>
      <c r="C114" s="130"/>
      <c r="D114" s="278"/>
      <c r="E114" s="278"/>
      <c r="F114" s="278"/>
      <c r="G114" s="279"/>
    </row>
    <row r="115" spans="1:11" ht="30" customHeight="1">
      <c r="A115" s="196" t="s">
        <v>922</v>
      </c>
      <c r="B115" s="57" t="s">
        <v>1713</v>
      </c>
      <c r="C115" s="57">
        <f>IF(B115='Scoring Keys'!$B$4,'Scoring Keys'!$D$4,IF(B115='Scoring Keys'!$B$5,'Scoring Keys'!$D$5,IF(B115='Scoring Keys'!$B$7,'Scoring Keys'!$D$7,0)))</f>
        <v>0.9</v>
      </c>
      <c r="D115" s="127" t="s">
        <v>1766</v>
      </c>
      <c r="E115" s="57">
        <f>IF(D115='Scoring Keys'!$B$12,'Scoring Keys'!$D$12,IF(D115='Scoring Keys'!$B$13,'Scoring Keys'!$D$13,IF(D115='Scoring Keys'!$B$14,'Scoring Keys'!$D$14,IF(D115='Scoring Keys'!$B$15,'Scoring Keys'!$D$15,IF(D115='Scoring Keys'!$B$16,'Scoring Keys'!$D$16,0)))))</f>
        <v>0</v>
      </c>
      <c r="F115" s="57">
        <f t="shared" ref="F115:F131" si="18">C115*E115</f>
        <v>0</v>
      </c>
      <c r="G115" s="58"/>
      <c r="H115" s="142" t="b">
        <f>OR(AND(C115='Scoring Keys'!$D$4,E115='Scoring Keys'!$D$14),AND(C115='Scoring Keys'!$D$4,E115='Scoring Keys'!$D$16),AND(C115='Scoring Keys'!$D$4,E115='Scoring Keys'!$D$17))</f>
        <v>0</v>
      </c>
      <c r="I115" s="142" t="b">
        <f>NOT(D115='Scoring Keys'!$B$18)</f>
        <v>0</v>
      </c>
      <c r="J115" s="168">
        <f t="shared" ref="J115:J131" si="19">IF(I115,0,1)</f>
        <v>1</v>
      </c>
      <c r="K115" s="168">
        <f t="shared" ref="K115:K131" si="20">IF(AND(H115,(I115)),1,0)</f>
        <v>0</v>
      </c>
    </row>
    <row r="116" spans="1:11" ht="30" customHeight="1">
      <c r="A116" s="196" t="s">
        <v>923</v>
      </c>
      <c r="B116" s="57" t="s">
        <v>1713</v>
      </c>
      <c r="C116" s="57">
        <f>IF(B116='Scoring Keys'!$B$4,'Scoring Keys'!$D$4,IF(B116='Scoring Keys'!$B$5,'Scoring Keys'!$D$5,IF(B116='Scoring Keys'!$B$7,'Scoring Keys'!$D$7,0)))</f>
        <v>0.9</v>
      </c>
      <c r="D116" s="127" t="s">
        <v>1766</v>
      </c>
      <c r="E116" s="57">
        <f>IF(D116='Scoring Keys'!$B$12,'Scoring Keys'!$D$12,IF(D116='Scoring Keys'!$B$13,'Scoring Keys'!$D$13,IF(D116='Scoring Keys'!$B$14,'Scoring Keys'!$D$14,IF(D116='Scoring Keys'!$B$15,'Scoring Keys'!$D$15,IF(D116='Scoring Keys'!$B$16,'Scoring Keys'!$D$16,0)))))</f>
        <v>0</v>
      </c>
      <c r="F116" s="57">
        <f t="shared" si="18"/>
        <v>0</v>
      </c>
      <c r="G116" s="58"/>
      <c r="H116" s="142" t="b">
        <f>OR(AND(C116='Scoring Keys'!$D$4,E116='Scoring Keys'!$D$14),AND(C116='Scoring Keys'!$D$4,E116='Scoring Keys'!$D$16),AND(C116='Scoring Keys'!$D$4,E116='Scoring Keys'!$D$17))</f>
        <v>0</v>
      </c>
      <c r="I116" s="142" t="b">
        <f>NOT(D116='Scoring Keys'!$B$18)</f>
        <v>0</v>
      </c>
      <c r="J116" s="168">
        <f t="shared" si="19"/>
        <v>1</v>
      </c>
      <c r="K116" s="168">
        <f t="shared" si="20"/>
        <v>0</v>
      </c>
    </row>
    <row r="117" spans="1:11" ht="30" customHeight="1">
      <c r="A117" s="196" t="s">
        <v>924</v>
      </c>
      <c r="B117" s="57" t="s">
        <v>1713</v>
      </c>
      <c r="C117" s="57">
        <f>IF(B117='Scoring Keys'!$B$4,'Scoring Keys'!$D$4,IF(B117='Scoring Keys'!$B$5,'Scoring Keys'!$D$5,IF(B117='Scoring Keys'!$B$7,'Scoring Keys'!$D$7,0)))</f>
        <v>0.9</v>
      </c>
      <c r="D117" s="127" t="s">
        <v>1766</v>
      </c>
      <c r="E117" s="57">
        <f>IF(D117='Scoring Keys'!$B$12,'Scoring Keys'!$D$12,IF(D117='Scoring Keys'!$B$13,'Scoring Keys'!$D$13,IF(D117='Scoring Keys'!$B$14,'Scoring Keys'!$D$14,IF(D117='Scoring Keys'!$B$15,'Scoring Keys'!$D$15,IF(D117='Scoring Keys'!$B$16,'Scoring Keys'!$D$16,0)))))</f>
        <v>0</v>
      </c>
      <c r="F117" s="57">
        <f t="shared" si="18"/>
        <v>0</v>
      </c>
      <c r="G117" s="58"/>
      <c r="H117" s="142" t="b">
        <f>OR(AND(C117='Scoring Keys'!$D$4,E117='Scoring Keys'!$D$14),AND(C117='Scoring Keys'!$D$4,E117='Scoring Keys'!$D$16),AND(C117='Scoring Keys'!$D$4,E117='Scoring Keys'!$D$17))</f>
        <v>0</v>
      </c>
      <c r="I117" s="142" t="b">
        <f>NOT(D117='Scoring Keys'!$B$18)</f>
        <v>0</v>
      </c>
      <c r="J117" s="168">
        <f t="shared" si="19"/>
        <v>1</v>
      </c>
      <c r="K117" s="168">
        <f t="shared" si="20"/>
        <v>0</v>
      </c>
    </row>
    <row r="118" spans="1:11" ht="30" customHeight="1">
      <c r="A118" s="196" t="s">
        <v>925</v>
      </c>
      <c r="B118" s="57" t="s">
        <v>1713</v>
      </c>
      <c r="C118" s="57">
        <f>IF(B118='Scoring Keys'!$B$4,'Scoring Keys'!$D$4,IF(B118='Scoring Keys'!$B$5,'Scoring Keys'!$D$5,IF(B118='Scoring Keys'!$B$7,'Scoring Keys'!$D$7,0)))</f>
        <v>0.9</v>
      </c>
      <c r="D118" s="127" t="s">
        <v>1766</v>
      </c>
      <c r="E118" s="57">
        <f>IF(D118='Scoring Keys'!$B$12,'Scoring Keys'!$D$12,IF(D118='Scoring Keys'!$B$13,'Scoring Keys'!$D$13,IF(D118='Scoring Keys'!$B$14,'Scoring Keys'!$D$14,IF(D118='Scoring Keys'!$B$15,'Scoring Keys'!$D$15,IF(D118='Scoring Keys'!$B$16,'Scoring Keys'!$D$16,0)))))</f>
        <v>0</v>
      </c>
      <c r="F118" s="57">
        <f t="shared" si="18"/>
        <v>0</v>
      </c>
      <c r="G118" s="58"/>
      <c r="H118" s="142" t="b">
        <f>OR(AND(C118='Scoring Keys'!$D$4,E118='Scoring Keys'!$D$14),AND(C118='Scoring Keys'!$D$4,E118='Scoring Keys'!$D$16),AND(C118='Scoring Keys'!$D$4,E118='Scoring Keys'!$D$17))</f>
        <v>0</v>
      </c>
      <c r="I118" s="142" t="b">
        <f>NOT(D118='Scoring Keys'!$B$18)</f>
        <v>0</v>
      </c>
      <c r="J118" s="168">
        <f t="shared" si="19"/>
        <v>1</v>
      </c>
      <c r="K118" s="168">
        <f t="shared" si="20"/>
        <v>0</v>
      </c>
    </row>
    <row r="119" spans="1:11" ht="30" customHeight="1">
      <c r="A119" s="196" t="s">
        <v>926</v>
      </c>
      <c r="B119" s="57" t="s">
        <v>1713</v>
      </c>
      <c r="C119" s="57">
        <f>IF(B119='Scoring Keys'!$B$4,'Scoring Keys'!$D$4,IF(B119='Scoring Keys'!$B$5,'Scoring Keys'!$D$5,IF(B119='Scoring Keys'!$B$7,'Scoring Keys'!$D$7,0)))</f>
        <v>0.9</v>
      </c>
      <c r="D119" s="127" t="s">
        <v>1766</v>
      </c>
      <c r="E119" s="57">
        <f>IF(D119='Scoring Keys'!$B$12,'Scoring Keys'!$D$12,IF(D119='Scoring Keys'!$B$13,'Scoring Keys'!$D$13,IF(D119='Scoring Keys'!$B$14,'Scoring Keys'!$D$14,IF(D119='Scoring Keys'!$B$15,'Scoring Keys'!$D$15,IF(D119='Scoring Keys'!$B$16,'Scoring Keys'!$D$16,0)))))</f>
        <v>0</v>
      </c>
      <c r="F119" s="57">
        <f t="shared" si="18"/>
        <v>0</v>
      </c>
      <c r="G119" s="58"/>
      <c r="H119" s="142" t="b">
        <f>OR(AND(C119='Scoring Keys'!$D$4,E119='Scoring Keys'!$D$14),AND(C119='Scoring Keys'!$D$4,E119='Scoring Keys'!$D$16),AND(C119='Scoring Keys'!$D$4,E119='Scoring Keys'!$D$17))</f>
        <v>0</v>
      </c>
      <c r="I119" s="142" t="b">
        <f>NOT(D119='Scoring Keys'!$B$18)</f>
        <v>0</v>
      </c>
      <c r="J119" s="168">
        <f t="shared" si="19"/>
        <v>1</v>
      </c>
      <c r="K119" s="168">
        <f t="shared" si="20"/>
        <v>0</v>
      </c>
    </row>
    <row r="120" spans="1:11" ht="30" customHeight="1">
      <c r="A120" s="196" t="s">
        <v>927</v>
      </c>
      <c r="B120" s="57" t="s">
        <v>1713</v>
      </c>
      <c r="C120" s="57">
        <f>IF(B120='Scoring Keys'!$B$4,'Scoring Keys'!$D$4,IF(B120='Scoring Keys'!$B$5,'Scoring Keys'!$D$5,IF(B120='Scoring Keys'!$B$7,'Scoring Keys'!$D$7,0)))</f>
        <v>0.9</v>
      </c>
      <c r="D120" s="127" t="s">
        <v>1766</v>
      </c>
      <c r="E120" s="57">
        <f>IF(D120='Scoring Keys'!$B$12,'Scoring Keys'!$D$12,IF(D120='Scoring Keys'!$B$13,'Scoring Keys'!$D$13,IF(D120='Scoring Keys'!$B$14,'Scoring Keys'!$D$14,IF(D120='Scoring Keys'!$B$15,'Scoring Keys'!$D$15,IF(D120='Scoring Keys'!$B$16,'Scoring Keys'!$D$16,0)))))</f>
        <v>0</v>
      </c>
      <c r="F120" s="57">
        <f t="shared" si="18"/>
        <v>0</v>
      </c>
      <c r="G120" s="58"/>
      <c r="H120" s="142" t="b">
        <f>OR(AND(C120='Scoring Keys'!$D$4,E120='Scoring Keys'!$D$14),AND(C120='Scoring Keys'!$D$4,E120='Scoring Keys'!$D$16),AND(C120='Scoring Keys'!$D$4,E120='Scoring Keys'!$D$17))</f>
        <v>0</v>
      </c>
      <c r="I120" s="142" t="b">
        <f>NOT(D120='Scoring Keys'!$B$18)</f>
        <v>0</v>
      </c>
      <c r="J120" s="168">
        <f t="shared" si="19"/>
        <v>1</v>
      </c>
      <c r="K120" s="168">
        <f t="shared" si="20"/>
        <v>0</v>
      </c>
    </row>
    <row r="121" spans="1:11" ht="38.25">
      <c r="A121" s="170" t="s">
        <v>921</v>
      </c>
      <c r="B121" s="57" t="s">
        <v>1713</v>
      </c>
      <c r="C121" s="57">
        <f>IF(B121='Scoring Keys'!$B$4,'Scoring Keys'!$D$4,IF(B121='Scoring Keys'!$B$5,'Scoring Keys'!$D$5,IF(B121='Scoring Keys'!$B$7,'Scoring Keys'!$D$7,0)))</f>
        <v>0.9</v>
      </c>
      <c r="D121" s="127" t="s">
        <v>1766</v>
      </c>
      <c r="E121" s="57">
        <f>IF(D121='Scoring Keys'!$B$12,'Scoring Keys'!$D$12,IF(D121='Scoring Keys'!$B$13,'Scoring Keys'!$D$13,IF(D121='Scoring Keys'!$B$14,'Scoring Keys'!$D$14,IF(D121='Scoring Keys'!$B$15,'Scoring Keys'!$D$15,IF(D121='Scoring Keys'!$B$16,'Scoring Keys'!$D$16,0)))))</f>
        <v>0</v>
      </c>
      <c r="F121" s="57">
        <f t="shared" si="18"/>
        <v>0</v>
      </c>
      <c r="G121" s="58"/>
      <c r="H121" s="142" t="b">
        <f>OR(AND(C121='Scoring Keys'!$D$4,E121='Scoring Keys'!$D$14),AND(C121='Scoring Keys'!$D$4,E121='Scoring Keys'!$D$16),AND(C121='Scoring Keys'!$D$4,E121='Scoring Keys'!$D$17))</f>
        <v>0</v>
      </c>
      <c r="I121" s="142" t="b">
        <f>NOT(D121='Scoring Keys'!$B$18)</f>
        <v>0</v>
      </c>
      <c r="J121" s="168">
        <f t="shared" si="19"/>
        <v>1</v>
      </c>
      <c r="K121" s="168">
        <f t="shared" si="20"/>
        <v>0</v>
      </c>
    </row>
    <row r="122" spans="1:11" ht="30" customHeight="1">
      <c r="A122" s="169" t="s">
        <v>928</v>
      </c>
      <c r="B122" s="57" t="s">
        <v>1713</v>
      </c>
      <c r="C122" s="57">
        <f>IF(B122='Scoring Keys'!$B$4,'Scoring Keys'!$D$4,IF(B122='Scoring Keys'!$B$5,'Scoring Keys'!$D$5,IF(B122='Scoring Keys'!$B$7,'Scoring Keys'!$D$7,0)))</f>
        <v>0.9</v>
      </c>
      <c r="D122" s="127" t="s">
        <v>1766</v>
      </c>
      <c r="E122" s="57">
        <f>IF(D122='Scoring Keys'!$B$12,'Scoring Keys'!$D$12,IF(D122='Scoring Keys'!$B$13,'Scoring Keys'!$D$13,IF(D122='Scoring Keys'!$B$14,'Scoring Keys'!$D$14,IF(D122='Scoring Keys'!$B$15,'Scoring Keys'!$D$15,IF(D122='Scoring Keys'!$B$16,'Scoring Keys'!$D$16,0)))))</f>
        <v>0</v>
      </c>
      <c r="F122" s="57">
        <f t="shared" si="18"/>
        <v>0</v>
      </c>
      <c r="G122" s="58"/>
      <c r="H122" s="142" t="b">
        <f>OR(AND(C122='Scoring Keys'!$D$4,E122='Scoring Keys'!$D$14),AND(C122='Scoring Keys'!$D$4,E122='Scoring Keys'!$D$16),AND(C122='Scoring Keys'!$D$4,E122='Scoring Keys'!$D$17))</f>
        <v>0</v>
      </c>
      <c r="I122" s="142" t="b">
        <f>NOT(D122='Scoring Keys'!$B$18)</f>
        <v>0</v>
      </c>
      <c r="J122" s="168">
        <f t="shared" si="19"/>
        <v>1</v>
      </c>
      <c r="K122" s="168">
        <f t="shared" si="20"/>
        <v>0</v>
      </c>
    </row>
    <row r="123" spans="1:11" ht="38.25">
      <c r="A123" s="170" t="s">
        <v>929</v>
      </c>
      <c r="B123" s="57" t="s">
        <v>1713</v>
      </c>
      <c r="C123" s="57">
        <f>IF(B123='Scoring Keys'!$B$4,'Scoring Keys'!$D$4,IF(B123='Scoring Keys'!$B$5,'Scoring Keys'!$D$5,IF(B123='Scoring Keys'!$B$7,'Scoring Keys'!$D$7,0)))</f>
        <v>0.9</v>
      </c>
      <c r="D123" s="127" t="s">
        <v>1766</v>
      </c>
      <c r="E123" s="57">
        <f>IF(D123='Scoring Keys'!$B$12,'Scoring Keys'!$D$12,IF(D123='Scoring Keys'!$B$13,'Scoring Keys'!$D$13,IF(D123='Scoring Keys'!$B$14,'Scoring Keys'!$D$14,IF(D123='Scoring Keys'!$B$15,'Scoring Keys'!$D$15,IF(D123='Scoring Keys'!$B$16,'Scoring Keys'!$D$16,0)))))</f>
        <v>0</v>
      </c>
      <c r="F123" s="57">
        <f t="shared" si="18"/>
        <v>0</v>
      </c>
      <c r="G123" s="58"/>
      <c r="H123" s="142" t="b">
        <f>OR(AND(C123='Scoring Keys'!$D$4,E123='Scoring Keys'!$D$14),AND(C123='Scoring Keys'!$D$4,E123='Scoring Keys'!$D$16),AND(C123='Scoring Keys'!$D$4,E123='Scoring Keys'!$D$17))</f>
        <v>0</v>
      </c>
      <c r="I123" s="142" t="b">
        <f>NOT(D123='Scoring Keys'!$B$18)</f>
        <v>0</v>
      </c>
      <c r="J123" s="168">
        <f t="shared" si="19"/>
        <v>1</v>
      </c>
      <c r="K123" s="168">
        <f t="shared" si="20"/>
        <v>0</v>
      </c>
    </row>
    <row r="124" spans="1:11" ht="38.25">
      <c r="A124" s="196" t="s">
        <v>930</v>
      </c>
      <c r="B124" s="57" t="s">
        <v>1713</v>
      </c>
      <c r="C124" s="57">
        <f>IF(B124='Scoring Keys'!$B$4,'Scoring Keys'!$D$4,IF(B124='Scoring Keys'!$B$5,'Scoring Keys'!$D$5,IF(B124='Scoring Keys'!$B$7,'Scoring Keys'!$D$7,0)))</f>
        <v>0.9</v>
      </c>
      <c r="D124" s="127" t="s">
        <v>1766</v>
      </c>
      <c r="E124" s="57">
        <f>IF(D124='Scoring Keys'!$B$12,'Scoring Keys'!$D$12,IF(D124='Scoring Keys'!$B$13,'Scoring Keys'!$D$13,IF(D124='Scoring Keys'!$B$14,'Scoring Keys'!$D$14,IF(D124='Scoring Keys'!$B$15,'Scoring Keys'!$D$15,IF(D124='Scoring Keys'!$B$16,'Scoring Keys'!$D$16,0)))))</f>
        <v>0</v>
      </c>
      <c r="F124" s="57">
        <f t="shared" si="18"/>
        <v>0</v>
      </c>
      <c r="G124" s="58"/>
      <c r="H124" s="142" t="b">
        <f>OR(AND(C124='Scoring Keys'!$D$4,E124='Scoring Keys'!$D$14),AND(C124='Scoring Keys'!$D$4,E124='Scoring Keys'!$D$16),AND(C124='Scoring Keys'!$D$4,E124='Scoring Keys'!$D$17))</f>
        <v>0</v>
      </c>
      <c r="I124" s="142" t="b">
        <f>NOT(D124='Scoring Keys'!$B$18)</f>
        <v>0</v>
      </c>
      <c r="J124" s="168">
        <f t="shared" si="19"/>
        <v>1</v>
      </c>
      <c r="K124" s="168">
        <f t="shared" si="20"/>
        <v>0</v>
      </c>
    </row>
    <row r="125" spans="1:11" ht="30" customHeight="1">
      <c r="A125" s="196" t="s">
        <v>931</v>
      </c>
      <c r="B125" s="57" t="s">
        <v>1713</v>
      </c>
      <c r="C125" s="57">
        <f>IF(B125='Scoring Keys'!$B$4,'Scoring Keys'!$D$4,IF(B125='Scoring Keys'!$B$5,'Scoring Keys'!$D$5,IF(B125='Scoring Keys'!$B$7,'Scoring Keys'!$D$7,0)))</f>
        <v>0.9</v>
      </c>
      <c r="D125" s="127" t="s">
        <v>1766</v>
      </c>
      <c r="E125" s="57">
        <f>IF(D125='Scoring Keys'!$B$12,'Scoring Keys'!$D$12,IF(D125='Scoring Keys'!$B$13,'Scoring Keys'!$D$13,IF(D125='Scoring Keys'!$B$14,'Scoring Keys'!$D$14,IF(D125='Scoring Keys'!$B$15,'Scoring Keys'!$D$15,IF(D125='Scoring Keys'!$B$16,'Scoring Keys'!$D$16,0)))))</f>
        <v>0</v>
      </c>
      <c r="F125" s="57">
        <f t="shared" si="18"/>
        <v>0</v>
      </c>
      <c r="G125" s="58"/>
      <c r="H125" s="142" t="b">
        <f>OR(AND(C125='Scoring Keys'!$D$4,E125='Scoring Keys'!$D$14),AND(C125='Scoring Keys'!$D$4,E125='Scoring Keys'!$D$16),AND(C125='Scoring Keys'!$D$4,E125='Scoring Keys'!$D$17))</f>
        <v>0</v>
      </c>
      <c r="I125" s="142" t="b">
        <f>NOT(D125='Scoring Keys'!$B$18)</f>
        <v>0</v>
      </c>
      <c r="J125" s="168">
        <f t="shared" si="19"/>
        <v>1</v>
      </c>
      <c r="K125" s="168">
        <f t="shared" si="20"/>
        <v>0</v>
      </c>
    </row>
    <row r="126" spans="1:11" ht="30" customHeight="1">
      <c r="A126" s="196" t="s">
        <v>932</v>
      </c>
      <c r="B126" s="57" t="s">
        <v>1713</v>
      </c>
      <c r="C126" s="57">
        <f>IF(B126='Scoring Keys'!$B$4,'Scoring Keys'!$D$4,IF(B126='Scoring Keys'!$B$5,'Scoring Keys'!$D$5,IF(B126='Scoring Keys'!$B$7,'Scoring Keys'!$D$7,0)))</f>
        <v>0.9</v>
      </c>
      <c r="D126" s="127" t="s">
        <v>1766</v>
      </c>
      <c r="E126" s="57">
        <f>IF(D126='Scoring Keys'!$B$12,'Scoring Keys'!$D$12,IF(D126='Scoring Keys'!$B$13,'Scoring Keys'!$D$13,IF(D126='Scoring Keys'!$B$14,'Scoring Keys'!$D$14,IF(D126='Scoring Keys'!$B$15,'Scoring Keys'!$D$15,IF(D126='Scoring Keys'!$B$16,'Scoring Keys'!$D$16,0)))))</f>
        <v>0</v>
      </c>
      <c r="F126" s="57">
        <f t="shared" si="18"/>
        <v>0</v>
      </c>
      <c r="G126" s="58"/>
      <c r="H126" s="142" t="b">
        <f>OR(AND(C126='Scoring Keys'!$D$4,E126='Scoring Keys'!$D$14),AND(C126='Scoring Keys'!$D$4,E126='Scoring Keys'!$D$16),AND(C126='Scoring Keys'!$D$4,E126='Scoring Keys'!$D$17))</f>
        <v>0</v>
      </c>
      <c r="I126" s="142" t="b">
        <f>NOT(D126='Scoring Keys'!$B$18)</f>
        <v>0</v>
      </c>
      <c r="J126" s="168">
        <f t="shared" si="19"/>
        <v>1</v>
      </c>
      <c r="K126" s="168">
        <f t="shared" si="20"/>
        <v>0</v>
      </c>
    </row>
    <row r="127" spans="1:11" ht="30" customHeight="1">
      <c r="A127" s="202" t="s">
        <v>477</v>
      </c>
      <c r="B127" s="57" t="s">
        <v>1713</v>
      </c>
      <c r="C127" s="57">
        <f>IF(B127='Scoring Keys'!$B$4,'Scoring Keys'!$D$4,IF(B127='Scoring Keys'!$B$5,'Scoring Keys'!$D$5,IF(B127='Scoring Keys'!$B$7,'Scoring Keys'!$D$7,0)))</f>
        <v>0.9</v>
      </c>
      <c r="D127" s="127" t="s">
        <v>1766</v>
      </c>
      <c r="E127" s="57">
        <f>IF(D127='Scoring Keys'!$B$12,'Scoring Keys'!$D$12,IF(D127='Scoring Keys'!$B$13,'Scoring Keys'!$D$13,IF(D127='Scoring Keys'!$B$14,'Scoring Keys'!$D$14,IF(D127='Scoring Keys'!$B$15,'Scoring Keys'!$D$15,IF(D127='Scoring Keys'!$B$16,'Scoring Keys'!$D$16,0)))))</f>
        <v>0</v>
      </c>
      <c r="F127" s="57">
        <f t="shared" si="18"/>
        <v>0</v>
      </c>
      <c r="G127" s="58"/>
      <c r="H127" s="142" t="b">
        <f>OR(AND(C127='Scoring Keys'!$D$4,E127='Scoring Keys'!$D$14),AND(C127='Scoring Keys'!$D$4,E127='Scoring Keys'!$D$16),AND(C127='Scoring Keys'!$D$4,E127='Scoring Keys'!$D$17))</f>
        <v>0</v>
      </c>
      <c r="I127" s="142" t="b">
        <f>NOT(D127='Scoring Keys'!$B$18)</f>
        <v>0</v>
      </c>
      <c r="J127" s="168">
        <f t="shared" si="19"/>
        <v>1</v>
      </c>
      <c r="K127" s="168">
        <f t="shared" si="20"/>
        <v>0</v>
      </c>
    </row>
    <row r="128" spans="1:11" ht="30" customHeight="1">
      <c r="A128" s="202" t="s">
        <v>478</v>
      </c>
      <c r="B128" s="57" t="s">
        <v>1713</v>
      </c>
      <c r="C128" s="57">
        <f>IF(B128='Scoring Keys'!$B$4,'Scoring Keys'!$D$4,IF(B128='Scoring Keys'!$B$5,'Scoring Keys'!$D$5,IF(B128='Scoring Keys'!$B$7,'Scoring Keys'!$D$7,0)))</f>
        <v>0.9</v>
      </c>
      <c r="D128" s="127" t="s">
        <v>1766</v>
      </c>
      <c r="E128" s="57">
        <f>IF(D128='Scoring Keys'!$B$12,'Scoring Keys'!$D$12,IF(D128='Scoring Keys'!$B$13,'Scoring Keys'!$D$13,IF(D128='Scoring Keys'!$B$14,'Scoring Keys'!$D$14,IF(D128='Scoring Keys'!$B$15,'Scoring Keys'!$D$15,IF(D128='Scoring Keys'!$B$16,'Scoring Keys'!$D$16,0)))))</f>
        <v>0</v>
      </c>
      <c r="F128" s="57">
        <f t="shared" si="18"/>
        <v>0</v>
      </c>
      <c r="G128" s="58"/>
      <c r="H128" s="142" t="b">
        <f>OR(AND(C128='Scoring Keys'!$D$4,E128='Scoring Keys'!$D$14),AND(C128='Scoring Keys'!$D$4,E128='Scoring Keys'!$D$16),AND(C128='Scoring Keys'!$D$4,E128='Scoring Keys'!$D$17))</f>
        <v>0</v>
      </c>
      <c r="I128" s="142" t="b">
        <f>NOT(D128='Scoring Keys'!$B$18)</f>
        <v>0</v>
      </c>
      <c r="J128" s="168">
        <f t="shared" si="19"/>
        <v>1</v>
      </c>
      <c r="K128" s="168">
        <f t="shared" si="20"/>
        <v>0</v>
      </c>
    </row>
    <row r="129" spans="1:11" ht="30" customHeight="1">
      <c r="A129" s="202" t="s">
        <v>479</v>
      </c>
      <c r="B129" s="57" t="s">
        <v>1713</v>
      </c>
      <c r="C129" s="57">
        <f>IF(B129='Scoring Keys'!$B$4,'Scoring Keys'!$D$4,IF(B129='Scoring Keys'!$B$5,'Scoring Keys'!$D$5,IF(B129='Scoring Keys'!$B$7,'Scoring Keys'!$D$7,0)))</f>
        <v>0.9</v>
      </c>
      <c r="D129" s="127" t="s">
        <v>1766</v>
      </c>
      <c r="E129" s="57">
        <f>IF(D129='Scoring Keys'!$B$12,'Scoring Keys'!$D$12,IF(D129='Scoring Keys'!$B$13,'Scoring Keys'!$D$13,IF(D129='Scoring Keys'!$B$14,'Scoring Keys'!$D$14,IF(D129='Scoring Keys'!$B$15,'Scoring Keys'!$D$15,IF(D129='Scoring Keys'!$B$16,'Scoring Keys'!$D$16,0)))))</f>
        <v>0</v>
      </c>
      <c r="F129" s="57">
        <f t="shared" si="18"/>
        <v>0</v>
      </c>
      <c r="G129" s="58"/>
      <c r="H129" s="142" t="b">
        <f>OR(AND(C129='Scoring Keys'!$D$4,E129='Scoring Keys'!$D$14),AND(C129='Scoring Keys'!$D$4,E129='Scoring Keys'!$D$16),AND(C129='Scoring Keys'!$D$4,E129='Scoring Keys'!$D$17))</f>
        <v>0</v>
      </c>
      <c r="I129" s="142" t="b">
        <f>NOT(D129='Scoring Keys'!$B$18)</f>
        <v>0</v>
      </c>
      <c r="J129" s="168">
        <f t="shared" si="19"/>
        <v>1</v>
      </c>
      <c r="K129" s="168">
        <f t="shared" si="20"/>
        <v>0</v>
      </c>
    </row>
    <row r="130" spans="1:11" ht="30" customHeight="1">
      <c r="A130" s="202" t="s">
        <v>480</v>
      </c>
      <c r="B130" s="57" t="s">
        <v>1713</v>
      </c>
      <c r="C130" s="57">
        <f>IF(B130='Scoring Keys'!$B$4,'Scoring Keys'!$D$4,IF(B130='Scoring Keys'!$B$5,'Scoring Keys'!$D$5,IF(B130='Scoring Keys'!$B$7,'Scoring Keys'!$D$7,0)))</f>
        <v>0.9</v>
      </c>
      <c r="D130" s="127" t="s">
        <v>1766</v>
      </c>
      <c r="E130" s="57">
        <f>IF(D130='Scoring Keys'!$B$12,'Scoring Keys'!$D$12,IF(D130='Scoring Keys'!$B$13,'Scoring Keys'!$D$13,IF(D130='Scoring Keys'!$B$14,'Scoring Keys'!$D$14,IF(D130='Scoring Keys'!$B$15,'Scoring Keys'!$D$15,IF(D130='Scoring Keys'!$B$16,'Scoring Keys'!$D$16,0)))))</f>
        <v>0</v>
      </c>
      <c r="F130" s="57">
        <f t="shared" si="18"/>
        <v>0</v>
      </c>
      <c r="G130" s="58"/>
      <c r="H130" s="142" t="b">
        <f>OR(AND(C130='Scoring Keys'!$D$4,E130='Scoring Keys'!$D$14),AND(C130='Scoring Keys'!$D$4,E130='Scoring Keys'!$D$16),AND(C130='Scoring Keys'!$D$4,E130='Scoring Keys'!$D$17))</f>
        <v>0</v>
      </c>
      <c r="I130" s="142" t="b">
        <f>NOT(D130='Scoring Keys'!$B$18)</f>
        <v>0</v>
      </c>
      <c r="J130" s="168">
        <f t="shared" si="19"/>
        <v>1</v>
      </c>
      <c r="K130" s="168">
        <f t="shared" si="20"/>
        <v>0</v>
      </c>
    </row>
    <row r="131" spans="1:11" ht="30" customHeight="1">
      <c r="A131" s="202" t="s">
        <v>481</v>
      </c>
      <c r="B131" s="57" t="s">
        <v>1713</v>
      </c>
      <c r="C131" s="57">
        <f>IF(B131='Scoring Keys'!$B$4,'Scoring Keys'!$D$4,IF(B131='Scoring Keys'!$B$5,'Scoring Keys'!$D$5,IF(B131='Scoring Keys'!$B$7,'Scoring Keys'!$D$7,0)))</f>
        <v>0.9</v>
      </c>
      <c r="D131" s="127" t="s">
        <v>1766</v>
      </c>
      <c r="E131" s="57">
        <f>IF(D131='Scoring Keys'!$B$12,'Scoring Keys'!$D$12,IF(D131='Scoring Keys'!$B$13,'Scoring Keys'!$D$13,IF(D131='Scoring Keys'!$B$14,'Scoring Keys'!$D$14,IF(D131='Scoring Keys'!$B$15,'Scoring Keys'!$D$15,IF(D131='Scoring Keys'!$B$16,'Scoring Keys'!$D$16,0)))))</f>
        <v>0</v>
      </c>
      <c r="F131" s="57">
        <f t="shared" si="18"/>
        <v>0</v>
      </c>
      <c r="G131" s="58"/>
      <c r="H131" s="142" t="b">
        <f>OR(AND(C131='Scoring Keys'!$D$4,E131='Scoring Keys'!$D$14),AND(C131='Scoring Keys'!$D$4,E131='Scoring Keys'!$D$16),AND(C131='Scoring Keys'!$D$4,E131='Scoring Keys'!$D$17))</f>
        <v>0</v>
      </c>
      <c r="I131" s="142" t="b">
        <f>NOT(D131='Scoring Keys'!$B$18)</f>
        <v>0</v>
      </c>
      <c r="J131" s="168">
        <f t="shared" si="19"/>
        <v>1</v>
      </c>
      <c r="K131" s="168">
        <f t="shared" si="20"/>
        <v>0</v>
      </c>
    </row>
    <row r="132" spans="1:11" s="180" customFormat="1">
      <c r="A132" s="273" t="s">
        <v>1852</v>
      </c>
      <c r="B132" s="274"/>
      <c r="C132" s="172"/>
      <c r="D132" s="278"/>
      <c r="E132" s="278"/>
      <c r="F132" s="278"/>
      <c r="G132" s="279"/>
    </row>
    <row r="133" spans="1:11" ht="38.25">
      <c r="A133" s="169" t="s">
        <v>933</v>
      </c>
      <c r="B133" s="57" t="s">
        <v>1713</v>
      </c>
      <c r="C133" s="57">
        <f>IF(B133='Scoring Keys'!$B$4,'Scoring Keys'!$D$4,IF(B133='Scoring Keys'!$B$5,'Scoring Keys'!$D$5,IF(B133='Scoring Keys'!$B$7,'Scoring Keys'!$D$7,0)))</f>
        <v>0.9</v>
      </c>
      <c r="D133" s="127" t="s">
        <v>1766</v>
      </c>
      <c r="E133" s="57">
        <f>IF(D133='Scoring Keys'!$B$12,'Scoring Keys'!$D$12,IF(D133='Scoring Keys'!$B$13,'Scoring Keys'!$D$13,IF(D133='Scoring Keys'!$B$14,'Scoring Keys'!$D$14,IF(D133='Scoring Keys'!$B$15,'Scoring Keys'!$D$15,IF(D133='Scoring Keys'!$B$16,'Scoring Keys'!$D$16,0)))))</f>
        <v>0</v>
      </c>
      <c r="F133" s="57">
        <f t="shared" ref="F133:F135" si="21">C133*E133</f>
        <v>0</v>
      </c>
      <c r="G133" s="58"/>
      <c r="H133" s="142" t="b">
        <f>OR(AND(C133='Scoring Keys'!$D$4,E133='Scoring Keys'!$D$14),AND(C133='Scoring Keys'!$D$4,E133='Scoring Keys'!$D$16),AND(C133='Scoring Keys'!$D$4,E133='Scoring Keys'!$D$17))</f>
        <v>0</v>
      </c>
      <c r="I133" s="142" t="b">
        <f>NOT(D133='Scoring Keys'!$B$18)</f>
        <v>0</v>
      </c>
      <c r="J133" s="168">
        <f t="shared" ref="J133:J135" si="22">IF(I133,0,1)</f>
        <v>1</v>
      </c>
      <c r="K133" s="168">
        <f t="shared" ref="K133:K135" si="23">IF(AND(H133,(I133)),1,0)</f>
        <v>0</v>
      </c>
    </row>
    <row r="134" spans="1:11" ht="76.5">
      <c r="A134" s="201" t="s">
        <v>1556</v>
      </c>
      <c r="B134" s="57" t="s">
        <v>1713</v>
      </c>
      <c r="C134" s="57">
        <f>IF(B134='Scoring Keys'!$B$4,'Scoring Keys'!$D$4,IF(B134='Scoring Keys'!$B$5,'Scoring Keys'!$D$5,IF(B134='Scoring Keys'!$B$7,'Scoring Keys'!$D$7,0)))</f>
        <v>0.9</v>
      </c>
      <c r="D134" s="127" t="s">
        <v>1766</v>
      </c>
      <c r="E134" s="57">
        <f>IF(D134='Scoring Keys'!$B$12,'Scoring Keys'!$D$12,IF(D134='Scoring Keys'!$B$13,'Scoring Keys'!$D$13,IF(D134='Scoring Keys'!$B$14,'Scoring Keys'!$D$14,IF(D134='Scoring Keys'!$B$15,'Scoring Keys'!$D$15,IF(D134='Scoring Keys'!$B$16,'Scoring Keys'!$D$16,0)))))</f>
        <v>0</v>
      </c>
      <c r="F134" s="57">
        <f t="shared" si="21"/>
        <v>0</v>
      </c>
      <c r="G134" s="58"/>
      <c r="H134" s="142" t="b">
        <f>OR(AND(C134='Scoring Keys'!$D$4,E134='Scoring Keys'!$D$14),AND(C134='Scoring Keys'!$D$4,E134='Scoring Keys'!$D$16),AND(C134='Scoring Keys'!$D$4,E134='Scoring Keys'!$D$17))</f>
        <v>0</v>
      </c>
      <c r="I134" s="142" t="b">
        <f>NOT(D134='Scoring Keys'!$B$18)</f>
        <v>0</v>
      </c>
      <c r="J134" s="168">
        <f t="shared" si="22"/>
        <v>1</v>
      </c>
      <c r="K134" s="168">
        <f t="shared" si="23"/>
        <v>0</v>
      </c>
    </row>
    <row r="135" spans="1:11" ht="63.75">
      <c r="A135" s="170" t="s">
        <v>934</v>
      </c>
      <c r="B135" s="57" t="s">
        <v>1713</v>
      </c>
      <c r="C135" s="57">
        <f>IF(B135='Scoring Keys'!$B$4,'Scoring Keys'!$D$4,IF(B135='Scoring Keys'!$B$5,'Scoring Keys'!$D$5,IF(B135='Scoring Keys'!$B$7,'Scoring Keys'!$D$7,0)))</f>
        <v>0.9</v>
      </c>
      <c r="D135" s="127" t="s">
        <v>1766</v>
      </c>
      <c r="E135" s="57">
        <f>IF(D135='Scoring Keys'!$B$12,'Scoring Keys'!$D$12,IF(D135='Scoring Keys'!$B$13,'Scoring Keys'!$D$13,IF(D135='Scoring Keys'!$B$14,'Scoring Keys'!$D$14,IF(D135='Scoring Keys'!$B$15,'Scoring Keys'!$D$15,IF(D135='Scoring Keys'!$B$16,'Scoring Keys'!$D$16,0)))))</f>
        <v>0</v>
      </c>
      <c r="F135" s="57">
        <f t="shared" si="21"/>
        <v>0</v>
      </c>
      <c r="G135" s="58"/>
      <c r="H135" s="142" t="b">
        <f>OR(AND(C135='Scoring Keys'!$D$4,E135='Scoring Keys'!$D$14),AND(C135='Scoring Keys'!$D$4,E135='Scoring Keys'!$D$16),AND(C135='Scoring Keys'!$D$4,E135='Scoring Keys'!$D$17))</f>
        <v>0</v>
      </c>
      <c r="I135" s="142" t="b">
        <f>NOT(D135='Scoring Keys'!$B$18)</f>
        <v>0</v>
      </c>
      <c r="J135" s="168">
        <f t="shared" si="22"/>
        <v>1</v>
      </c>
      <c r="K135" s="168">
        <f t="shared" si="23"/>
        <v>0</v>
      </c>
    </row>
    <row r="136" spans="1:11" s="180" customFormat="1">
      <c r="A136" s="273" t="s">
        <v>1853</v>
      </c>
      <c r="B136" s="274"/>
      <c r="C136" s="172"/>
      <c r="D136" s="278"/>
      <c r="E136" s="278"/>
      <c r="F136" s="278"/>
      <c r="G136" s="279"/>
    </row>
    <row r="137" spans="1:11" ht="30" customHeight="1">
      <c r="A137" s="169" t="s">
        <v>935</v>
      </c>
      <c r="B137" s="57" t="s">
        <v>1713</v>
      </c>
      <c r="C137" s="57">
        <f>IF(B137='Scoring Keys'!$B$4,'Scoring Keys'!$D$4,IF(B137='Scoring Keys'!$B$5,'Scoring Keys'!$D$5,IF(B137='Scoring Keys'!$B$7,'Scoring Keys'!$D$7,0)))</f>
        <v>0.9</v>
      </c>
      <c r="D137" s="127" t="s">
        <v>1766</v>
      </c>
      <c r="E137" s="57">
        <f>IF(D137='Scoring Keys'!$B$12,'Scoring Keys'!$D$12,IF(D137='Scoring Keys'!$B$13,'Scoring Keys'!$D$13,IF(D137='Scoring Keys'!$B$14,'Scoring Keys'!$D$14,IF(D137='Scoring Keys'!$B$15,'Scoring Keys'!$D$15,IF(D137='Scoring Keys'!$B$16,'Scoring Keys'!$D$16,0)))))</f>
        <v>0</v>
      </c>
      <c r="F137" s="57">
        <f t="shared" ref="F137:F143" si="24">C137*E137</f>
        <v>0</v>
      </c>
      <c r="G137" s="58"/>
      <c r="H137" s="142" t="b">
        <f>OR(AND(C137='Scoring Keys'!$D$4,E137='Scoring Keys'!$D$14),AND(C137='Scoring Keys'!$D$4,E137='Scoring Keys'!$D$16),AND(C137='Scoring Keys'!$D$4,E137='Scoring Keys'!$D$17))</f>
        <v>0</v>
      </c>
      <c r="I137" s="142" t="b">
        <f>NOT(D137='Scoring Keys'!$B$18)</f>
        <v>0</v>
      </c>
      <c r="J137" s="168">
        <f t="shared" ref="J137:J143" si="25">IF(I137,0,1)</f>
        <v>1</v>
      </c>
      <c r="K137" s="168">
        <f t="shared" ref="K137:K143" si="26">IF(AND(H137,(I137)),1,0)</f>
        <v>0</v>
      </c>
    </row>
    <row r="138" spans="1:11" ht="30" customHeight="1">
      <c r="A138" s="170" t="s">
        <v>936</v>
      </c>
      <c r="B138" s="57" t="s">
        <v>1713</v>
      </c>
      <c r="C138" s="57">
        <f>IF(B138='Scoring Keys'!$B$4,'Scoring Keys'!$D$4,IF(B138='Scoring Keys'!$B$5,'Scoring Keys'!$D$5,IF(B138='Scoring Keys'!$B$7,'Scoring Keys'!$D$7,0)))</f>
        <v>0.9</v>
      </c>
      <c r="D138" s="127" t="s">
        <v>1766</v>
      </c>
      <c r="E138" s="57">
        <f>IF(D138='Scoring Keys'!$B$12,'Scoring Keys'!$D$12,IF(D138='Scoring Keys'!$B$13,'Scoring Keys'!$D$13,IF(D138='Scoring Keys'!$B$14,'Scoring Keys'!$D$14,IF(D138='Scoring Keys'!$B$15,'Scoring Keys'!$D$15,IF(D138='Scoring Keys'!$B$16,'Scoring Keys'!$D$16,0)))))</f>
        <v>0</v>
      </c>
      <c r="F138" s="57">
        <f t="shared" si="24"/>
        <v>0</v>
      </c>
      <c r="G138" s="58"/>
      <c r="H138" s="142" t="b">
        <f>OR(AND(C138='Scoring Keys'!$D$4,E138='Scoring Keys'!$D$14),AND(C138='Scoring Keys'!$D$4,E138='Scoring Keys'!$D$16),AND(C138='Scoring Keys'!$D$4,E138='Scoring Keys'!$D$17))</f>
        <v>0</v>
      </c>
      <c r="I138" s="142" t="b">
        <f>NOT(D138='Scoring Keys'!$B$18)</f>
        <v>0</v>
      </c>
      <c r="J138" s="168">
        <f t="shared" si="25"/>
        <v>1</v>
      </c>
      <c r="K138" s="168">
        <f t="shared" si="26"/>
        <v>0</v>
      </c>
    </row>
    <row r="139" spans="1:11" ht="30" customHeight="1">
      <c r="A139" s="170" t="s">
        <v>937</v>
      </c>
      <c r="B139" s="57" t="s">
        <v>1713</v>
      </c>
      <c r="C139" s="57">
        <f>IF(B139='Scoring Keys'!$B$4,'Scoring Keys'!$D$4,IF(B139='Scoring Keys'!$B$5,'Scoring Keys'!$D$5,IF(B139='Scoring Keys'!$B$7,'Scoring Keys'!$D$7,0)))</f>
        <v>0.9</v>
      </c>
      <c r="D139" s="127" t="s">
        <v>1766</v>
      </c>
      <c r="E139" s="57">
        <f>IF(D139='Scoring Keys'!$B$12,'Scoring Keys'!$D$12,IF(D139='Scoring Keys'!$B$13,'Scoring Keys'!$D$13,IF(D139='Scoring Keys'!$B$14,'Scoring Keys'!$D$14,IF(D139='Scoring Keys'!$B$15,'Scoring Keys'!$D$15,IF(D139='Scoring Keys'!$B$16,'Scoring Keys'!$D$16,0)))))</f>
        <v>0</v>
      </c>
      <c r="F139" s="57">
        <f t="shared" si="24"/>
        <v>0</v>
      </c>
      <c r="G139" s="58"/>
      <c r="H139" s="142" t="b">
        <f>OR(AND(C139='Scoring Keys'!$D$4,E139='Scoring Keys'!$D$14),AND(C139='Scoring Keys'!$D$4,E139='Scoring Keys'!$D$16),AND(C139='Scoring Keys'!$D$4,E139='Scoring Keys'!$D$17))</f>
        <v>0</v>
      </c>
      <c r="I139" s="142" t="b">
        <f>NOT(D139='Scoring Keys'!$B$18)</f>
        <v>0</v>
      </c>
      <c r="J139" s="168">
        <f t="shared" si="25"/>
        <v>1</v>
      </c>
      <c r="K139" s="168">
        <f t="shared" si="26"/>
        <v>0</v>
      </c>
    </row>
    <row r="140" spans="1:11" ht="30" customHeight="1">
      <c r="A140" s="170" t="s">
        <v>938</v>
      </c>
      <c r="B140" s="57" t="s">
        <v>1713</v>
      </c>
      <c r="C140" s="57">
        <f>IF(B140='Scoring Keys'!$B$4,'Scoring Keys'!$D$4,IF(B140='Scoring Keys'!$B$5,'Scoring Keys'!$D$5,IF(B140='Scoring Keys'!$B$7,'Scoring Keys'!$D$7,0)))</f>
        <v>0.9</v>
      </c>
      <c r="D140" s="127" t="s">
        <v>1766</v>
      </c>
      <c r="E140" s="57">
        <f>IF(D140='Scoring Keys'!$B$12,'Scoring Keys'!$D$12,IF(D140='Scoring Keys'!$B$13,'Scoring Keys'!$D$13,IF(D140='Scoring Keys'!$B$14,'Scoring Keys'!$D$14,IF(D140='Scoring Keys'!$B$15,'Scoring Keys'!$D$15,IF(D140='Scoring Keys'!$B$16,'Scoring Keys'!$D$16,0)))))</f>
        <v>0</v>
      </c>
      <c r="F140" s="57">
        <f t="shared" si="24"/>
        <v>0</v>
      </c>
      <c r="G140" s="58"/>
      <c r="H140" s="142" t="b">
        <f>OR(AND(C140='Scoring Keys'!$D$4,E140='Scoring Keys'!$D$14),AND(C140='Scoring Keys'!$D$4,E140='Scoring Keys'!$D$16),AND(C140='Scoring Keys'!$D$4,E140='Scoring Keys'!$D$17))</f>
        <v>0</v>
      </c>
      <c r="I140" s="142" t="b">
        <f>NOT(D140='Scoring Keys'!$B$18)</f>
        <v>0</v>
      </c>
      <c r="J140" s="168">
        <f t="shared" si="25"/>
        <v>1</v>
      </c>
      <c r="K140" s="168">
        <f t="shared" si="26"/>
        <v>0</v>
      </c>
    </row>
    <row r="141" spans="1:11" ht="30" customHeight="1">
      <c r="A141" s="170" t="s">
        <v>939</v>
      </c>
      <c r="B141" s="57" t="s">
        <v>1713</v>
      </c>
      <c r="C141" s="57">
        <f>IF(B141='Scoring Keys'!$B$4,'Scoring Keys'!$D$4,IF(B141='Scoring Keys'!$B$5,'Scoring Keys'!$D$5,IF(B141='Scoring Keys'!$B$7,'Scoring Keys'!$D$7,0)))</f>
        <v>0.9</v>
      </c>
      <c r="D141" s="127" t="s">
        <v>1766</v>
      </c>
      <c r="E141" s="57">
        <f>IF(D141='Scoring Keys'!$B$12,'Scoring Keys'!$D$12,IF(D141='Scoring Keys'!$B$13,'Scoring Keys'!$D$13,IF(D141='Scoring Keys'!$B$14,'Scoring Keys'!$D$14,IF(D141='Scoring Keys'!$B$15,'Scoring Keys'!$D$15,IF(D141='Scoring Keys'!$B$16,'Scoring Keys'!$D$16,0)))))</f>
        <v>0</v>
      </c>
      <c r="F141" s="57">
        <f t="shared" si="24"/>
        <v>0</v>
      </c>
      <c r="G141" s="58"/>
      <c r="H141" s="142" t="b">
        <f>OR(AND(C141='Scoring Keys'!$D$4,E141='Scoring Keys'!$D$14),AND(C141='Scoring Keys'!$D$4,E141='Scoring Keys'!$D$16),AND(C141='Scoring Keys'!$D$4,E141='Scoring Keys'!$D$17))</f>
        <v>0</v>
      </c>
      <c r="I141" s="142" t="b">
        <f>NOT(D141='Scoring Keys'!$B$18)</f>
        <v>0</v>
      </c>
      <c r="J141" s="168">
        <f t="shared" si="25"/>
        <v>1</v>
      </c>
      <c r="K141" s="168">
        <f t="shared" si="26"/>
        <v>0</v>
      </c>
    </row>
    <row r="142" spans="1:11" ht="30" customHeight="1">
      <c r="A142" s="170" t="s">
        <v>1566</v>
      </c>
      <c r="B142" s="57" t="s">
        <v>1713</v>
      </c>
      <c r="C142" s="57">
        <f>IF(B142='Scoring Keys'!$B$4,'Scoring Keys'!$D$4,IF(B142='Scoring Keys'!$B$5,'Scoring Keys'!$D$5,IF(B142='Scoring Keys'!$B$7,'Scoring Keys'!$D$7,0)))</f>
        <v>0.9</v>
      </c>
      <c r="D142" s="127" t="s">
        <v>1766</v>
      </c>
      <c r="E142" s="57">
        <f>IF(D142='Scoring Keys'!$B$12,'Scoring Keys'!$D$12,IF(D142='Scoring Keys'!$B$13,'Scoring Keys'!$D$13,IF(D142='Scoring Keys'!$B$14,'Scoring Keys'!$D$14,IF(D142='Scoring Keys'!$B$15,'Scoring Keys'!$D$15,IF(D142='Scoring Keys'!$B$16,'Scoring Keys'!$D$16,0)))))</f>
        <v>0</v>
      </c>
      <c r="F142" s="57">
        <f t="shared" si="24"/>
        <v>0</v>
      </c>
      <c r="G142" s="58"/>
      <c r="H142" s="142" t="b">
        <f>OR(AND(C142='Scoring Keys'!$D$4,E142='Scoring Keys'!$D$14),AND(C142='Scoring Keys'!$D$4,E142='Scoring Keys'!$D$16),AND(C142='Scoring Keys'!$D$4,E142='Scoring Keys'!$D$17))</f>
        <v>0</v>
      </c>
      <c r="I142" s="142" t="b">
        <f>NOT(D142='Scoring Keys'!$B$18)</f>
        <v>0</v>
      </c>
      <c r="J142" s="168">
        <f t="shared" si="25"/>
        <v>1</v>
      </c>
      <c r="K142" s="168">
        <f t="shared" si="26"/>
        <v>0</v>
      </c>
    </row>
    <row r="143" spans="1:11" ht="30" customHeight="1">
      <c r="A143" s="170" t="s">
        <v>940</v>
      </c>
      <c r="B143" s="57" t="s">
        <v>1713</v>
      </c>
      <c r="C143" s="57">
        <f>IF(B143='Scoring Keys'!$B$4,'Scoring Keys'!$D$4,IF(B143='Scoring Keys'!$B$5,'Scoring Keys'!$D$5,IF(B143='Scoring Keys'!$B$7,'Scoring Keys'!$D$7,0)))</f>
        <v>0.9</v>
      </c>
      <c r="D143" s="127" t="s">
        <v>1766</v>
      </c>
      <c r="E143" s="57">
        <f>IF(D143='Scoring Keys'!$B$12,'Scoring Keys'!$D$12,IF(D143='Scoring Keys'!$B$13,'Scoring Keys'!$D$13,IF(D143='Scoring Keys'!$B$14,'Scoring Keys'!$D$14,IF(D143='Scoring Keys'!$B$15,'Scoring Keys'!$D$15,IF(D143='Scoring Keys'!$B$16,'Scoring Keys'!$D$16,0)))))</f>
        <v>0</v>
      </c>
      <c r="F143" s="57">
        <f t="shared" si="24"/>
        <v>0</v>
      </c>
      <c r="G143" s="58"/>
      <c r="H143" s="142" t="b">
        <f>OR(AND(C143='Scoring Keys'!$D$4,E143='Scoring Keys'!$D$14),AND(C143='Scoring Keys'!$D$4,E143='Scoring Keys'!$D$16),AND(C143='Scoring Keys'!$D$4,E143='Scoring Keys'!$D$17))</f>
        <v>0</v>
      </c>
      <c r="I143" s="142" t="b">
        <f>NOT(D143='Scoring Keys'!$B$18)</f>
        <v>0</v>
      </c>
      <c r="J143" s="168">
        <f t="shared" si="25"/>
        <v>1</v>
      </c>
      <c r="K143" s="168">
        <f t="shared" si="26"/>
        <v>0</v>
      </c>
    </row>
    <row r="144" spans="1:11" ht="30" customHeight="1">
      <c r="A144" s="170" t="s">
        <v>941</v>
      </c>
      <c r="B144" s="130"/>
      <c r="C144" s="130"/>
      <c r="D144" s="278"/>
      <c r="E144" s="278"/>
      <c r="F144" s="278"/>
      <c r="G144" s="279"/>
    </row>
    <row r="145" spans="1:11" ht="30" customHeight="1">
      <c r="A145" s="196" t="s">
        <v>942</v>
      </c>
      <c r="B145" s="57" t="s">
        <v>1713</v>
      </c>
      <c r="C145" s="57">
        <f>IF(B145='Scoring Keys'!$B$4,'Scoring Keys'!$D$4,IF(B145='Scoring Keys'!$B$5,'Scoring Keys'!$D$5,IF(B145='Scoring Keys'!$B$7,'Scoring Keys'!$D$7,0)))</f>
        <v>0.9</v>
      </c>
      <c r="D145" s="127" t="s">
        <v>1766</v>
      </c>
      <c r="E145" s="57">
        <f>IF(D145='Scoring Keys'!$B$12,'Scoring Keys'!$D$12,IF(D145='Scoring Keys'!$B$13,'Scoring Keys'!$D$13,IF(D145='Scoring Keys'!$B$14,'Scoring Keys'!$D$14,IF(D145='Scoring Keys'!$B$15,'Scoring Keys'!$D$15,IF(D145='Scoring Keys'!$B$16,'Scoring Keys'!$D$16,0)))))</f>
        <v>0</v>
      </c>
      <c r="F145" s="57">
        <f t="shared" ref="F145:F165" si="27">C145*E145</f>
        <v>0</v>
      </c>
      <c r="G145" s="58"/>
      <c r="H145" s="142" t="b">
        <f>OR(AND(C145='Scoring Keys'!$D$4,E145='Scoring Keys'!$D$14),AND(C145='Scoring Keys'!$D$4,E145='Scoring Keys'!$D$16),AND(C145='Scoring Keys'!$D$4,E145='Scoring Keys'!$D$17))</f>
        <v>0</v>
      </c>
      <c r="I145" s="142" t="b">
        <f>NOT(D145='Scoring Keys'!$B$18)</f>
        <v>0</v>
      </c>
      <c r="J145" s="168">
        <f t="shared" ref="J145:J165" si="28">IF(I145,0,1)</f>
        <v>1</v>
      </c>
      <c r="K145" s="168">
        <f t="shared" ref="K145:K165" si="29">IF(AND(H145,(I145)),1,0)</f>
        <v>0</v>
      </c>
    </row>
    <row r="146" spans="1:11" ht="30" customHeight="1">
      <c r="A146" s="196" t="s">
        <v>943</v>
      </c>
      <c r="B146" s="57" t="s">
        <v>1713</v>
      </c>
      <c r="C146" s="57">
        <f>IF(B146='Scoring Keys'!$B$4,'Scoring Keys'!$D$4,IF(B146='Scoring Keys'!$B$5,'Scoring Keys'!$D$5,IF(B146='Scoring Keys'!$B$7,'Scoring Keys'!$D$7,0)))</f>
        <v>0.9</v>
      </c>
      <c r="D146" s="127" t="s">
        <v>1766</v>
      </c>
      <c r="E146" s="57">
        <f>IF(D146='Scoring Keys'!$B$12,'Scoring Keys'!$D$12,IF(D146='Scoring Keys'!$B$13,'Scoring Keys'!$D$13,IF(D146='Scoring Keys'!$B$14,'Scoring Keys'!$D$14,IF(D146='Scoring Keys'!$B$15,'Scoring Keys'!$D$15,IF(D146='Scoring Keys'!$B$16,'Scoring Keys'!$D$16,0)))))</f>
        <v>0</v>
      </c>
      <c r="F146" s="57">
        <f t="shared" si="27"/>
        <v>0</v>
      </c>
      <c r="G146" s="58"/>
      <c r="H146" s="142" t="b">
        <f>OR(AND(C146='Scoring Keys'!$D$4,E146='Scoring Keys'!$D$14),AND(C146='Scoring Keys'!$D$4,E146='Scoring Keys'!$D$16),AND(C146='Scoring Keys'!$D$4,E146='Scoring Keys'!$D$17))</f>
        <v>0</v>
      </c>
      <c r="I146" s="142" t="b">
        <f>NOT(D146='Scoring Keys'!$B$18)</f>
        <v>0</v>
      </c>
      <c r="J146" s="168">
        <f t="shared" si="28"/>
        <v>1</v>
      </c>
      <c r="K146" s="168">
        <f t="shared" si="29"/>
        <v>0</v>
      </c>
    </row>
    <row r="147" spans="1:11" ht="30" customHeight="1">
      <c r="A147" s="196" t="s">
        <v>944</v>
      </c>
      <c r="B147" s="57" t="s">
        <v>1713</v>
      </c>
      <c r="C147" s="57">
        <f>IF(B147='Scoring Keys'!$B$4,'Scoring Keys'!$D$4,IF(B147='Scoring Keys'!$B$5,'Scoring Keys'!$D$5,IF(B147='Scoring Keys'!$B$7,'Scoring Keys'!$D$7,0)))</f>
        <v>0.9</v>
      </c>
      <c r="D147" s="127" t="s">
        <v>1766</v>
      </c>
      <c r="E147" s="57">
        <f>IF(D147='Scoring Keys'!$B$12,'Scoring Keys'!$D$12,IF(D147='Scoring Keys'!$B$13,'Scoring Keys'!$D$13,IF(D147='Scoring Keys'!$B$14,'Scoring Keys'!$D$14,IF(D147='Scoring Keys'!$B$15,'Scoring Keys'!$D$15,IF(D147='Scoring Keys'!$B$16,'Scoring Keys'!$D$16,0)))))</f>
        <v>0</v>
      </c>
      <c r="F147" s="57">
        <f t="shared" si="27"/>
        <v>0</v>
      </c>
      <c r="G147" s="58"/>
      <c r="H147" s="142" t="b">
        <f>OR(AND(C147='Scoring Keys'!$D$4,E147='Scoring Keys'!$D$14),AND(C147='Scoring Keys'!$D$4,E147='Scoring Keys'!$D$16),AND(C147='Scoring Keys'!$D$4,E147='Scoring Keys'!$D$17))</f>
        <v>0</v>
      </c>
      <c r="I147" s="142" t="b">
        <f>NOT(D147='Scoring Keys'!$B$18)</f>
        <v>0</v>
      </c>
      <c r="J147" s="168">
        <f t="shared" si="28"/>
        <v>1</v>
      </c>
      <c r="K147" s="168">
        <f t="shared" si="29"/>
        <v>0</v>
      </c>
    </row>
    <row r="148" spans="1:11" ht="30" customHeight="1">
      <c r="A148" s="196" t="s">
        <v>945</v>
      </c>
      <c r="B148" s="57" t="s">
        <v>1713</v>
      </c>
      <c r="C148" s="57">
        <f>IF(B148='Scoring Keys'!$B$4,'Scoring Keys'!$D$4,IF(B148='Scoring Keys'!$B$5,'Scoring Keys'!$D$5,IF(B148='Scoring Keys'!$B$7,'Scoring Keys'!$D$7,0)))</f>
        <v>0.9</v>
      </c>
      <c r="D148" s="127" t="s">
        <v>1766</v>
      </c>
      <c r="E148" s="57">
        <f>IF(D148='Scoring Keys'!$B$12,'Scoring Keys'!$D$12,IF(D148='Scoring Keys'!$B$13,'Scoring Keys'!$D$13,IF(D148='Scoring Keys'!$B$14,'Scoring Keys'!$D$14,IF(D148='Scoring Keys'!$B$15,'Scoring Keys'!$D$15,IF(D148='Scoring Keys'!$B$16,'Scoring Keys'!$D$16,0)))))</f>
        <v>0</v>
      </c>
      <c r="F148" s="57">
        <f t="shared" si="27"/>
        <v>0</v>
      </c>
      <c r="G148" s="58"/>
      <c r="H148" s="142" t="b">
        <f>OR(AND(C148='Scoring Keys'!$D$4,E148='Scoring Keys'!$D$14),AND(C148='Scoring Keys'!$D$4,E148='Scoring Keys'!$D$16),AND(C148='Scoring Keys'!$D$4,E148='Scoring Keys'!$D$17))</f>
        <v>0</v>
      </c>
      <c r="I148" s="142" t="b">
        <f>NOT(D148='Scoring Keys'!$B$18)</f>
        <v>0</v>
      </c>
      <c r="J148" s="168">
        <f t="shared" si="28"/>
        <v>1</v>
      </c>
      <c r="K148" s="168">
        <f t="shared" si="29"/>
        <v>0</v>
      </c>
    </row>
    <row r="149" spans="1:11" ht="30" customHeight="1">
      <c r="A149" s="196" t="s">
        <v>946</v>
      </c>
      <c r="B149" s="57" t="s">
        <v>1713</v>
      </c>
      <c r="C149" s="57">
        <f>IF(B149='Scoring Keys'!$B$4,'Scoring Keys'!$D$4,IF(B149='Scoring Keys'!$B$5,'Scoring Keys'!$D$5,IF(B149='Scoring Keys'!$B$7,'Scoring Keys'!$D$7,0)))</f>
        <v>0.9</v>
      </c>
      <c r="D149" s="127" t="s">
        <v>1766</v>
      </c>
      <c r="E149" s="57">
        <f>IF(D149='Scoring Keys'!$B$12,'Scoring Keys'!$D$12,IF(D149='Scoring Keys'!$B$13,'Scoring Keys'!$D$13,IF(D149='Scoring Keys'!$B$14,'Scoring Keys'!$D$14,IF(D149='Scoring Keys'!$B$15,'Scoring Keys'!$D$15,IF(D149='Scoring Keys'!$B$16,'Scoring Keys'!$D$16,0)))))</f>
        <v>0</v>
      </c>
      <c r="F149" s="57">
        <f t="shared" si="27"/>
        <v>0</v>
      </c>
      <c r="G149" s="58"/>
      <c r="H149" s="142" t="b">
        <f>OR(AND(C149='Scoring Keys'!$D$4,E149='Scoring Keys'!$D$14),AND(C149='Scoring Keys'!$D$4,E149='Scoring Keys'!$D$16),AND(C149='Scoring Keys'!$D$4,E149='Scoring Keys'!$D$17))</f>
        <v>0</v>
      </c>
      <c r="I149" s="142" t="b">
        <f>NOT(D149='Scoring Keys'!$B$18)</f>
        <v>0</v>
      </c>
      <c r="J149" s="168">
        <f t="shared" si="28"/>
        <v>1</v>
      </c>
      <c r="K149" s="168">
        <f t="shared" si="29"/>
        <v>0</v>
      </c>
    </row>
    <row r="150" spans="1:11" ht="30" customHeight="1">
      <c r="A150" s="196" t="s">
        <v>947</v>
      </c>
      <c r="B150" s="57" t="s">
        <v>1713</v>
      </c>
      <c r="C150" s="57">
        <f>IF(B150='Scoring Keys'!$B$4,'Scoring Keys'!$D$4,IF(B150='Scoring Keys'!$B$5,'Scoring Keys'!$D$5,IF(B150='Scoring Keys'!$B$7,'Scoring Keys'!$D$7,0)))</f>
        <v>0.9</v>
      </c>
      <c r="D150" s="127" t="s">
        <v>1766</v>
      </c>
      <c r="E150" s="57">
        <f>IF(D150='Scoring Keys'!$B$12,'Scoring Keys'!$D$12,IF(D150='Scoring Keys'!$B$13,'Scoring Keys'!$D$13,IF(D150='Scoring Keys'!$B$14,'Scoring Keys'!$D$14,IF(D150='Scoring Keys'!$B$15,'Scoring Keys'!$D$15,IF(D150='Scoring Keys'!$B$16,'Scoring Keys'!$D$16,0)))))</f>
        <v>0</v>
      </c>
      <c r="F150" s="57">
        <f t="shared" si="27"/>
        <v>0</v>
      </c>
      <c r="G150" s="58"/>
      <c r="H150" s="142" t="b">
        <f>OR(AND(C150='Scoring Keys'!$D$4,E150='Scoring Keys'!$D$14),AND(C150='Scoring Keys'!$D$4,E150='Scoring Keys'!$D$16),AND(C150='Scoring Keys'!$D$4,E150='Scoring Keys'!$D$17))</f>
        <v>0</v>
      </c>
      <c r="I150" s="142" t="b">
        <f>NOT(D150='Scoring Keys'!$B$18)</f>
        <v>0</v>
      </c>
      <c r="J150" s="168">
        <f t="shared" si="28"/>
        <v>1</v>
      </c>
      <c r="K150" s="168">
        <f t="shared" si="29"/>
        <v>0</v>
      </c>
    </row>
    <row r="151" spans="1:11" ht="30" customHeight="1">
      <c r="A151" s="196" t="s">
        <v>948</v>
      </c>
      <c r="B151" s="57" t="s">
        <v>1713</v>
      </c>
      <c r="C151" s="57">
        <f>IF(B151='Scoring Keys'!$B$4,'Scoring Keys'!$D$4,IF(B151='Scoring Keys'!$B$5,'Scoring Keys'!$D$5,IF(B151='Scoring Keys'!$B$7,'Scoring Keys'!$D$7,0)))</f>
        <v>0.9</v>
      </c>
      <c r="D151" s="127" t="s">
        <v>1766</v>
      </c>
      <c r="E151" s="57">
        <f>IF(D151='Scoring Keys'!$B$12,'Scoring Keys'!$D$12,IF(D151='Scoring Keys'!$B$13,'Scoring Keys'!$D$13,IF(D151='Scoring Keys'!$B$14,'Scoring Keys'!$D$14,IF(D151='Scoring Keys'!$B$15,'Scoring Keys'!$D$15,IF(D151='Scoring Keys'!$B$16,'Scoring Keys'!$D$16,0)))))</f>
        <v>0</v>
      </c>
      <c r="F151" s="57">
        <f t="shared" si="27"/>
        <v>0</v>
      </c>
      <c r="G151" s="58"/>
      <c r="H151" s="142" t="b">
        <f>OR(AND(C151='Scoring Keys'!$D$4,E151='Scoring Keys'!$D$14),AND(C151='Scoring Keys'!$D$4,E151='Scoring Keys'!$D$16),AND(C151='Scoring Keys'!$D$4,E151='Scoring Keys'!$D$17))</f>
        <v>0</v>
      </c>
      <c r="I151" s="142" t="b">
        <f>NOT(D151='Scoring Keys'!$B$18)</f>
        <v>0</v>
      </c>
      <c r="J151" s="168">
        <f t="shared" si="28"/>
        <v>1</v>
      </c>
      <c r="K151" s="168">
        <f t="shared" si="29"/>
        <v>0</v>
      </c>
    </row>
    <row r="152" spans="1:11" ht="30" customHeight="1">
      <c r="A152" s="196" t="s">
        <v>949</v>
      </c>
      <c r="B152" s="57" t="s">
        <v>1713</v>
      </c>
      <c r="C152" s="57">
        <f>IF(B152='Scoring Keys'!$B$4,'Scoring Keys'!$D$4,IF(B152='Scoring Keys'!$B$5,'Scoring Keys'!$D$5,IF(B152='Scoring Keys'!$B$7,'Scoring Keys'!$D$7,0)))</f>
        <v>0.9</v>
      </c>
      <c r="D152" s="127" t="s">
        <v>1766</v>
      </c>
      <c r="E152" s="57">
        <f>IF(D152='Scoring Keys'!$B$12,'Scoring Keys'!$D$12,IF(D152='Scoring Keys'!$B$13,'Scoring Keys'!$D$13,IF(D152='Scoring Keys'!$B$14,'Scoring Keys'!$D$14,IF(D152='Scoring Keys'!$B$15,'Scoring Keys'!$D$15,IF(D152='Scoring Keys'!$B$16,'Scoring Keys'!$D$16,0)))))</f>
        <v>0</v>
      </c>
      <c r="F152" s="57">
        <f t="shared" si="27"/>
        <v>0</v>
      </c>
      <c r="G152" s="58"/>
      <c r="H152" s="142" t="b">
        <f>OR(AND(C152='Scoring Keys'!$D$4,E152='Scoring Keys'!$D$14),AND(C152='Scoring Keys'!$D$4,E152='Scoring Keys'!$D$16),AND(C152='Scoring Keys'!$D$4,E152='Scoring Keys'!$D$17))</f>
        <v>0</v>
      </c>
      <c r="I152" s="142" t="b">
        <f>NOT(D152='Scoring Keys'!$B$18)</f>
        <v>0</v>
      </c>
      <c r="J152" s="168">
        <f t="shared" si="28"/>
        <v>1</v>
      </c>
      <c r="K152" s="168">
        <f t="shared" si="29"/>
        <v>0</v>
      </c>
    </row>
    <row r="153" spans="1:11" ht="30" customHeight="1">
      <c r="A153" s="196" t="s">
        <v>950</v>
      </c>
      <c r="B153" s="57" t="s">
        <v>1713</v>
      </c>
      <c r="C153" s="57">
        <f>IF(B153='Scoring Keys'!$B$4,'Scoring Keys'!$D$4,IF(B153='Scoring Keys'!$B$5,'Scoring Keys'!$D$5,IF(B153='Scoring Keys'!$B$7,'Scoring Keys'!$D$7,0)))</f>
        <v>0.9</v>
      </c>
      <c r="D153" s="127" t="s">
        <v>1766</v>
      </c>
      <c r="E153" s="57">
        <f>IF(D153='Scoring Keys'!$B$12,'Scoring Keys'!$D$12,IF(D153='Scoring Keys'!$B$13,'Scoring Keys'!$D$13,IF(D153='Scoring Keys'!$B$14,'Scoring Keys'!$D$14,IF(D153='Scoring Keys'!$B$15,'Scoring Keys'!$D$15,IF(D153='Scoring Keys'!$B$16,'Scoring Keys'!$D$16,0)))))</f>
        <v>0</v>
      </c>
      <c r="F153" s="57">
        <f t="shared" si="27"/>
        <v>0</v>
      </c>
      <c r="G153" s="58"/>
      <c r="H153" s="142" t="b">
        <f>OR(AND(C153='Scoring Keys'!$D$4,E153='Scoring Keys'!$D$14),AND(C153='Scoring Keys'!$D$4,E153='Scoring Keys'!$D$16),AND(C153='Scoring Keys'!$D$4,E153='Scoring Keys'!$D$17))</f>
        <v>0</v>
      </c>
      <c r="I153" s="142" t="b">
        <f>NOT(D153='Scoring Keys'!$B$18)</f>
        <v>0</v>
      </c>
      <c r="J153" s="168">
        <f t="shared" si="28"/>
        <v>1</v>
      </c>
      <c r="K153" s="168">
        <f t="shared" si="29"/>
        <v>0</v>
      </c>
    </row>
    <row r="154" spans="1:11" ht="30" customHeight="1">
      <c r="A154" s="196" t="s">
        <v>951</v>
      </c>
      <c r="B154" s="57" t="s">
        <v>1713</v>
      </c>
      <c r="C154" s="57">
        <f>IF(B154='Scoring Keys'!$B$4,'Scoring Keys'!$D$4,IF(B154='Scoring Keys'!$B$5,'Scoring Keys'!$D$5,IF(B154='Scoring Keys'!$B$7,'Scoring Keys'!$D$7,0)))</f>
        <v>0.9</v>
      </c>
      <c r="D154" s="127" t="s">
        <v>1766</v>
      </c>
      <c r="E154" s="57">
        <f>IF(D154='Scoring Keys'!$B$12,'Scoring Keys'!$D$12,IF(D154='Scoring Keys'!$B$13,'Scoring Keys'!$D$13,IF(D154='Scoring Keys'!$B$14,'Scoring Keys'!$D$14,IF(D154='Scoring Keys'!$B$15,'Scoring Keys'!$D$15,IF(D154='Scoring Keys'!$B$16,'Scoring Keys'!$D$16,0)))))</f>
        <v>0</v>
      </c>
      <c r="F154" s="57">
        <f t="shared" si="27"/>
        <v>0</v>
      </c>
      <c r="G154" s="58"/>
      <c r="H154" s="142" t="b">
        <f>OR(AND(C154='Scoring Keys'!$D$4,E154='Scoring Keys'!$D$14),AND(C154='Scoring Keys'!$D$4,E154='Scoring Keys'!$D$16),AND(C154='Scoring Keys'!$D$4,E154='Scoring Keys'!$D$17))</f>
        <v>0</v>
      </c>
      <c r="I154" s="142" t="b">
        <f>NOT(D154='Scoring Keys'!$B$18)</f>
        <v>0</v>
      </c>
      <c r="J154" s="168">
        <f t="shared" si="28"/>
        <v>1</v>
      </c>
      <c r="K154" s="168">
        <f t="shared" si="29"/>
        <v>0</v>
      </c>
    </row>
    <row r="155" spans="1:11" ht="30" customHeight="1">
      <c r="A155" s="196" t="s">
        <v>952</v>
      </c>
      <c r="B155" s="57" t="s">
        <v>1713</v>
      </c>
      <c r="C155" s="57">
        <f>IF(B155='Scoring Keys'!$B$4,'Scoring Keys'!$D$4,IF(B155='Scoring Keys'!$B$5,'Scoring Keys'!$D$5,IF(B155='Scoring Keys'!$B$7,'Scoring Keys'!$D$7,0)))</f>
        <v>0.9</v>
      </c>
      <c r="D155" s="127" t="s">
        <v>1766</v>
      </c>
      <c r="E155" s="57">
        <f>IF(D155='Scoring Keys'!$B$12,'Scoring Keys'!$D$12,IF(D155='Scoring Keys'!$B$13,'Scoring Keys'!$D$13,IF(D155='Scoring Keys'!$B$14,'Scoring Keys'!$D$14,IF(D155='Scoring Keys'!$B$15,'Scoring Keys'!$D$15,IF(D155='Scoring Keys'!$B$16,'Scoring Keys'!$D$16,0)))))</f>
        <v>0</v>
      </c>
      <c r="F155" s="57">
        <f t="shared" si="27"/>
        <v>0</v>
      </c>
      <c r="G155" s="58"/>
      <c r="H155" s="142" t="b">
        <f>OR(AND(C155='Scoring Keys'!$D$4,E155='Scoring Keys'!$D$14),AND(C155='Scoring Keys'!$D$4,E155='Scoring Keys'!$D$16),AND(C155='Scoring Keys'!$D$4,E155='Scoring Keys'!$D$17))</f>
        <v>0</v>
      </c>
      <c r="I155" s="142" t="b">
        <f>NOT(D155='Scoring Keys'!$B$18)</f>
        <v>0</v>
      </c>
      <c r="J155" s="168">
        <f t="shared" si="28"/>
        <v>1</v>
      </c>
      <c r="K155" s="168">
        <f t="shared" si="29"/>
        <v>0</v>
      </c>
    </row>
    <row r="156" spans="1:11" ht="30" customHeight="1">
      <c r="A156" s="170" t="s">
        <v>953</v>
      </c>
      <c r="B156" s="57" t="s">
        <v>1713</v>
      </c>
      <c r="C156" s="57">
        <f>IF(B156='Scoring Keys'!$B$4,'Scoring Keys'!$D$4,IF(B156='Scoring Keys'!$B$5,'Scoring Keys'!$D$5,IF(B156='Scoring Keys'!$B$7,'Scoring Keys'!$D$7,0)))</f>
        <v>0.9</v>
      </c>
      <c r="D156" s="127" t="s">
        <v>1766</v>
      </c>
      <c r="E156" s="57">
        <f>IF(D156='Scoring Keys'!$B$12,'Scoring Keys'!$D$12,IF(D156='Scoring Keys'!$B$13,'Scoring Keys'!$D$13,IF(D156='Scoring Keys'!$B$14,'Scoring Keys'!$D$14,IF(D156='Scoring Keys'!$B$15,'Scoring Keys'!$D$15,IF(D156='Scoring Keys'!$B$16,'Scoring Keys'!$D$16,0)))))</f>
        <v>0</v>
      </c>
      <c r="F156" s="57">
        <f t="shared" si="27"/>
        <v>0</v>
      </c>
      <c r="G156" s="58"/>
      <c r="H156" s="142" t="b">
        <f>OR(AND(C156='Scoring Keys'!$D$4,E156='Scoring Keys'!$D$14),AND(C156='Scoring Keys'!$D$4,E156='Scoring Keys'!$D$16),AND(C156='Scoring Keys'!$D$4,E156='Scoring Keys'!$D$17))</f>
        <v>0</v>
      </c>
      <c r="I156" s="142" t="b">
        <f>NOT(D156='Scoring Keys'!$B$18)</f>
        <v>0</v>
      </c>
      <c r="J156" s="168">
        <f t="shared" si="28"/>
        <v>1</v>
      </c>
      <c r="K156" s="168">
        <f t="shared" si="29"/>
        <v>0</v>
      </c>
    </row>
    <row r="157" spans="1:11" ht="30" customHeight="1">
      <c r="A157" s="196" t="s">
        <v>954</v>
      </c>
      <c r="B157" s="57" t="s">
        <v>1713</v>
      </c>
      <c r="C157" s="57">
        <f>IF(B157='Scoring Keys'!$B$4,'Scoring Keys'!$D$4,IF(B157='Scoring Keys'!$B$5,'Scoring Keys'!$D$5,IF(B157='Scoring Keys'!$B$7,'Scoring Keys'!$D$7,0)))</f>
        <v>0.9</v>
      </c>
      <c r="D157" s="127" t="s">
        <v>1766</v>
      </c>
      <c r="E157" s="57">
        <f>IF(D157='Scoring Keys'!$B$12,'Scoring Keys'!$D$12,IF(D157='Scoring Keys'!$B$13,'Scoring Keys'!$D$13,IF(D157='Scoring Keys'!$B$14,'Scoring Keys'!$D$14,IF(D157='Scoring Keys'!$B$15,'Scoring Keys'!$D$15,IF(D157='Scoring Keys'!$B$16,'Scoring Keys'!$D$16,0)))))</f>
        <v>0</v>
      </c>
      <c r="F157" s="57">
        <f t="shared" si="27"/>
        <v>0</v>
      </c>
      <c r="G157" s="58"/>
      <c r="H157" s="142" t="b">
        <f>OR(AND(C157='Scoring Keys'!$D$4,E157='Scoring Keys'!$D$14),AND(C157='Scoring Keys'!$D$4,E157='Scoring Keys'!$D$16),AND(C157='Scoring Keys'!$D$4,E157='Scoring Keys'!$D$17))</f>
        <v>0</v>
      </c>
      <c r="I157" s="142" t="b">
        <f>NOT(D157='Scoring Keys'!$B$18)</f>
        <v>0</v>
      </c>
      <c r="J157" s="168">
        <f t="shared" si="28"/>
        <v>1</v>
      </c>
      <c r="K157" s="168">
        <f t="shared" si="29"/>
        <v>0</v>
      </c>
    </row>
    <row r="158" spans="1:11" ht="30" customHeight="1">
      <c r="A158" s="196" t="s">
        <v>955</v>
      </c>
      <c r="B158" s="57" t="s">
        <v>1713</v>
      </c>
      <c r="C158" s="57">
        <f>IF(B158='Scoring Keys'!$B$4,'Scoring Keys'!$D$4,IF(B158='Scoring Keys'!$B$5,'Scoring Keys'!$D$5,IF(B158='Scoring Keys'!$B$7,'Scoring Keys'!$D$7,0)))</f>
        <v>0.9</v>
      </c>
      <c r="D158" s="127" t="s">
        <v>1766</v>
      </c>
      <c r="E158" s="57">
        <f>IF(D158='Scoring Keys'!$B$12,'Scoring Keys'!$D$12,IF(D158='Scoring Keys'!$B$13,'Scoring Keys'!$D$13,IF(D158='Scoring Keys'!$B$14,'Scoring Keys'!$D$14,IF(D158='Scoring Keys'!$B$15,'Scoring Keys'!$D$15,IF(D158='Scoring Keys'!$B$16,'Scoring Keys'!$D$16,0)))))</f>
        <v>0</v>
      </c>
      <c r="F158" s="57">
        <f t="shared" si="27"/>
        <v>0</v>
      </c>
      <c r="G158" s="58"/>
      <c r="H158" s="142" t="b">
        <f>OR(AND(C158='Scoring Keys'!$D$4,E158='Scoring Keys'!$D$14),AND(C158='Scoring Keys'!$D$4,E158='Scoring Keys'!$D$16),AND(C158='Scoring Keys'!$D$4,E158='Scoring Keys'!$D$17))</f>
        <v>0</v>
      </c>
      <c r="I158" s="142" t="b">
        <f>NOT(D158='Scoring Keys'!$B$18)</f>
        <v>0</v>
      </c>
      <c r="J158" s="168">
        <f t="shared" si="28"/>
        <v>1</v>
      </c>
      <c r="K158" s="168">
        <f t="shared" si="29"/>
        <v>0</v>
      </c>
    </row>
    <row r="159" spans="1:11" ht="30" customHeight="1">
      <c r="A159" s="196" t="s">
        <v>956</v>
      </c>
      <c r="B159" s="57" t="s">
        <v>1713</v>
      </c>
      <c r="C159" s="57">
        <f>IF(B159='Scoring Keys'!$B$4,'Scoring Keys'!$D$4,IF(B159='Scoring Keys'!$B$5,'Scoring Keys'!$D$5,IF(B159='Scoring Keys'!$B$7,'Scoring Keys'!$D$7,0)))</f>
        <v>0.9</v>
      </c>
      <c r="D159" s="127" t="s">
        <v>1766</v>
      </c>
      <c r="E159" s="57">
        <f>IF(D159='Scoring Keys'!$B$12,'Scoring Keys'!$D$12,IF(D159='Scoring Keys'!$B$13,'Scoring Keys'!$D$13,IF(D159='Scoring Keys'!$B$14,'Scoring Keys'!$D$14,IF(D159='Scoring Keys'!$B$15,'Scoring Keys'!$D$15,IF(D159='Scoring Keys'!$B$16,'Scoring Keys'!$D$16,0)))))</f>
        <v>0</v>
      </c>
      <c r="F159" s="57">
        <f t="shared" si="27"/>
        <v>0</v>
      </c>
      <c r="G159" s="58"/>
      <c r="H159" s="142" t="b">
        <f>OR(AND(C159='Scoring Keys'!$D$4,E159='Scoring Keys'!$D$14),AND(C159='Scoring Keys'!$D$4,E159='Scoring Keys'!$D$16),AND(C159='Scoring Keys'!$D$4,E159='Scoring Keys'!$D$17))</f>
        <v>0</v>
      </c>
      <c r="I159" s="142" t="b">
        <f>NOT(D159='Scoring Keys'!$B$18)</f>
        <v>0</v>
      </c>
      <c r="J159" s="168">
        <f t="shared" si="28"/>
        <v>1</v>
      </c>
      <c r="K159" s="168">
        <f t="shared" si="29"/>
        <v>0</v>
      </c>
    </row>
    <row r="160" spans="1:11" ht="30" customHeight="1">
      <c r="A160" s="196" t="s">
        <v>957</v>
      </c>
      <c r="B160" s="57" t="s">
        <v>1713</v>
      </c>
      <c r="C160" s="57">
        <f>IF(B160='Scoring Keys'!$B$4,'Scoring Keys'!$D$4,IF(B160='Scoring Keys'!$B$5,'Scoring Keys'!$D$5,IF(B160='Scoring Keys'!$B$7,'Scoring Keys'!$D$7,0)))</f>
        <v>0.9</v>
      </c>
      <c r="D160" s="127" t="s">
        <v>1766</v>
      </c>
      <c r="E160" s="57">
        <f>IF(D160='Scoring Keys'!$B$12,'Scoring Keys'!$D$12,IF(D160='Scoring Keys'!$B$13,'Scoring Keys'!$D$13,IF(D160='Scoring Keys'!$B$14,'Scoring Keys'!$D$14,IF(D160='Scoring Keys'!$B$15,'Scoring Keys'!$D$15,IF(D160='Scoring Keys'!$B$16,'Scoring Keys'!$D$16,0)))))</f>
        <v>0</v>
      </c>
      <c r="F160" s="57">
        <f t="shared" si="27"/>
        <v>0</v>
      </c>
      <c r="G160" s="58"/>
      <c r="H160" s="142" t="b">
        <f>OR(AND(C160='Scoring Keys'!$D$4,E160='Scoring Keys'!$D$14),AND(C160='Scoring Keys'!$D$4,E160='Scoring Keys'!$D$16),AND(C160='Scoring Keys'!$D$4,E160='Scoring Keys'!$D$17))</f>
        <v>0</v>
      </c>
      <c r="I160" s="142" t="b">
        <f>NOT(D160='Scoring Keys'!$B$18)</f>
        <v>0</v>
      </c>
      <c r="J160" s="168">
        <f t="shared" si="28"/>
        <v>1</v>
      </c>
      <c r="K160" s="168">
        <f t="shared" si="29"/>
        <v>0</v>
      </c>
    </row>
    <row r="161" spans="1:11" ht="30" customHeight="1">
      <c r="A161" s="196" t="s">
        <v>958</v>
      </c>
      <c r="B161" s="57" t="s">
        <v>1713</v>
      </c>
      <c r="C161" s="57">
        <f>IF(B161='Scoring Keys'!$B$4,'Scoring Keys'!$D$4,IF(B161='Scoring Keys'!$B$5,'Scoring Keys'!$D$5,IF(B161='Scoring Keys'!$B$7,'Scoring Keys'!$D$7,0)))</f>
        <v>0.9</v>
      </c>
      <c r="D161" s="127" t="s">
        <v>1766</v>
      </c>
      <c r="E161" s="57">
        <f>IF(D161='Scoring Keys'!$B$12,'Scoring Keys'!$D$12,IF(D161='Scoring Keys'!$B$13,'Scoring Keys'!$D$13,IF(D161='Scoring Keys'!$B$14,'Scoring Keys'!$D$14,IF(D161='Scoring Keys'!$B$15,'Scoring Keys'!$D$15,IF(D161='Scoring Keys'!$B$16,'Scoring Keys'!$D$16,0)))))</f>
        <v>0</v>
      </c>
      <c r="F161" s="57">
        <f t="shared" si="27"/>
        <v>0</v>
      </c>
      <c r="G161" s="58"/>
      <c r="H161" s="142" t="b">
        <f>OR(AND(C161='Scoring Keys'!$D$4,E161='Scoring Keys'!$D$14),AND(C161='Scoring Keys'!$D$4,E161='Scoring Keys'!$D$16),AND(C161='Scoring Keys'!$D$4,E161='Scoring Keys'!$D$17))</f>
        <v>0</v>
      </c>
      <c r="I161" s="142" t="b">
        <f>NOT(D161='Scoring Keys'!$B$18)</f>
        <v>0</v>
      </c>
      <c r="J161" s="168">
        <f t="shared" si="28"/>
        <v>1</v>
      </c>
      <c r="K161" s="168">
        <f t="shared" si="29"/>
        <v>0</v>
      </c>
    </row>
    <row r="162" spans="1:11" ht="30" customHeight="1">
      <c r="A162" s="196" t="s">
        <v>959</v>
      </c>
      <c r="B162" s="57" t="s">
        <v>1713</v>
      </c>
      <c r="C162" s="57">
        <f>IF(B162='Scoring Keys'!$B$4,'Scoring Keys'!$D$4,IF(B162='Scoring Keys'!$B$5,'Scoring Keys'!$D$5,IF(B162='Scoring Keys'!$B$7,'Scoring Keys'!$D$7,0)))</f>
        <v>0.9</v>
      </c>
      <c r="D162" s="127" t="s">
        <v>1766</v>
      </c>
      <c r="E162" s="57">
        <f>IF(D162='Scoring Keys'!$B$12,'Scoring Keys'!$D$12,IF(D162='Scoring Keys'!$B$13,'Scoring Keys'!$D$13,IF(D162='Scoring Keys'!$B$14,'Scoring Keys'!$D$14,IF(D162='Scoring Keys'!$B$15,'Scoring Keys'!$D$15,IF(D162='Scoring Keys'!$B$16,'Scoring Keys'!$D$16,0)))))</f>
        <v>0</v>
      </c>
      <c r="F162" s="57">
        <f t="shared" si="27"/>
        <v>0</v>
      </c>
      <c r="G162" s="58"/>
      <c r="H162" s="142" t="b">
        <f>OR(AND(C162='Scoring Keys'!$D$4,E162='Scoring Keys'!$D$14),AND(C162='Scoring Keys'!$D$4,E162='Scoring Keys'!$D$16),AND(C162='Scoring Keys'!$D$4,E162='Scoring Keys'!$D$17))</f>
        <v>0</v>
      </c>
      <c r="I162" s="142" t="b">
        <f>NOT(D162='Scoring Keys'!$B$18)</f>
        <v>0</v>
      </c>
      <c r="J162" s="168">
        <f t="shared" si="28"/>
        <v>1</v>
      </c>
      <c r="K162" s="168">
        <f t="shared" si="29"/>
        <v>0</v>
      </c>
    </row>
    <row r="163" spans="1:11" ht="30" customHeight="1">
      <c r="A163" s="196" t="s">
        <v>960</v>
      </c>
      <c r="B163" s="57" t="s">
        <v>1713</v>
      </c>
      <c r="C163" s="57">
        <f>IF(B163='Scoring Keys'!$B$4,'Scoring Keys'!$D$4,IF(B163='Scoring Keys'!$B$5,'Scoring Keys'!$D$5,IF(B163='Scoring Keys'!$B$7,'Scoring Keys'!$D$7,0)))</f>
        <v>0.9</v>
      </c>
      <c r="D163" s="127" t="s">
        <v>1766</v>
      </c>
      <c r="E163" s="57">
        <f>IF(D163='Scoring Keys'!$B$12,'Scoring Keys'!$D$12,IF(D163='Scoring Keys'!$B$13,'Scoring Keys'!$D$13,IF(D163='Scoring Keys'!$B$14,'Scoring Keys'!$D$14,IF(D163='Scoring Keys'!$B$15,'Scoring Keys'!$D$15,IF(D163='Scoring Keys'!$B$16,'Scoring Keys'!$D$16,0)))))</f>
        <v>0</v>
      </c>
      <c r="F163" s="57">
        <f t="shared" si="27"/>
        <v>0</v>
      </c>
      <c r="G163" s="58"/>
      <c r="H163" s="142" t="b">
        <f>OR(AND(C163='Scoring Keys'!$D$4,E163='Scoring Keys'!$D$14),AND(C163='Scoring Keys'!$D$4,E163='Scoring Keys'!$D$16),AND(C163='Scoring Keys'!$D$4,E163='Scoring Keys'!$D$17))</f>
        <v>0</v>
      </c>
      <c r="I163" s="142" t="b">
        <f>NOT(D163='Scoring Keys'!$B$18)</f>
        <v>0</v>
      </c>
      <c r="J163" s="168">
        <f t="shared" si="28"/>
        <v>1</v>
      </c>
      <c r="K163" s="168">
        <f t="shared" si="29"/>
        <v>0</v>
      </c>
    </row>
    <row r="164" spans="1:11" ht="30" customHeight="1">
      <c r="A164" s="170" t="s">
        <v>961</v>
      </c>
      <c r="B164" s="57" t="s">
        <v>1713</v>
      </c>
      <c r="C164" s="57">
        <f>IF(B164='Scoring Keys'!$B$4,'Scoring Keys'!$D$4,IF(B164='Scoring Keys'!$B$5,'Scoring Keys'!$D$5,IF(B164='Scoring Keys'!$B$7,'Scoring Keys'!$D$7,0)))</f>
        <v>0.9</v>
      </c>
      <c r="D164" s="127" t="s">
        <v>1766</v>
      </c>
      <c r="E164" s="57">
        <f>IF(D164='Scoring Keys'!$B$12,'Scoring Keys'!$D$12,IF(D164='Scoring Keys'!$B$13,'Scoring Keys'!$D$13,IF(D164='Scoring Keys'!$B$14,'Scoring Keys'!$D$14,IF(D164='Scoring Keys'!$B$15,'Scoring Keys'!$D$15,IF(D164='Scoring Keys'!$B$16,'Scoring Keys'!$D$16,0)))))</f>
        <v>0</v>
      </c>
      <c r="F164" s="57">
        <f t="shared" si="27"/>
        <v>0</v>
      </c>
      <c r="G164" s="58"/>
      <c r="H164" s="142" t="b">
        <f>OR(AND(C164='Scoring Keys'!$D$4,E164='Scoring Keys'!$D$14),AND(C164='Scoring Keys'!$D$4,E164='Scoring Keys'!$D$16),AND(C164='Scoring Keys'!$D$4,E164='Scoring Keys'!$D$17))</f>
        <v>0</v>
      </c>
      <c r="I164" s="142" t="b">
        <f>NOT(D164='Scoring Keys'!$B$18)</f>
        <v>0</v>
      </c>
      <c r="J164" s="168">
        <f t="shared" si="28"/>
        <v>1</v>
      </c>
      <c r="K164" s="168">
        <f t="shared" si="29"/>
        <v>0</v>
      </c>
    </row>
    <row r="165" spans="1:11" ht="30" customHeight="1">
      <c r="A165" s="170" t="s">
        <v>962</v>
      </c>
      <c r="B165" s="57" t="s">
        <v>1713</v>
      </c>
      <c r="C165" s="57">
        <f>IF(B165='Scoring Keys'!$B$4,'Scoring Keys'!$D$4,IF(B165='Scoring Keys'!$B$5,'Scoring Keys'!$D$5,IF(B165='Scoring Keys'!$B$7,'Scoring Keys'!$D$7,0)))</f>
        <v>0.9</v>
      </c>
      <c r="D165" s="127" t="s">
        <v>1766</v>
      </c>
      <c r="E165" s="57">
        <f>IF(D165='Scoring Keys'!$B$12,'Scoring Keys'!$D$12,IF(D165='Scoring Keys'!$B$13,'Scoring Keys'!$D$13,IF(D165='Scoring Keys'!$B$14,'Scoring Keys'!$D$14,IF(D165='Scoring Keys'!$B$15,'Scoring Keys'!$D$15,IF(D165='Scoring Keys'!$B$16,'Scoring Keys'!$D$16,0)))))</f>
        <v>0</v>
      </c>
      <c r="F165" s="57">
        <f t="shared" si="27"/>
        <v>0</v>
      </c>
      <c r="G165" s="58"/>
      <c r="H165" s="142" t="b">
        <f>OR(AND(C165='Scoring Keys'!$D$4,E165='Scoring Keys'!$D$14),AND(C165='Scoring Keys'!$D$4,E165='Scoring Keys'!$D$16),AND(C165='Scoring Keys'!$D$4,E165='Scoring Keys'!$D$17))</f>
        <v>0</v>
      </c>
      <c r="I165" s="142" t="b">
        <f>NOT(D165='Scoring Keys'!$B$18)</f>
        <v>0</v>
      </c>
      <c r="J165" s="168">
        <f t="shared" si="28"/>
        <v>1</v>
      </c>
      <c r="K165" s="168">
        <f t="shared" si="29"/>
        <v>0</v>
      </c>
    </row>
    <row r="166" spans="1:11">
      <c r="D166" s="192"/>
      <c r="E166" s="192"/>
      <c r="F166" s="192"/>
    </row>
    <row r="167" spans="1:11">
      <c r="D167" s="192"/>
      <c r="E167" s="192"/>
      <c r="F167" s="192"/>
    </row>
    <row r="168" spans="1:11">
      <c r="D168" s="192"/>
      <c r="E168" s="192"/>
      <c r="F168" s="192"/>
    </row>
    <row r="169" spans="1:11">
      <c r="D169" s="192"/>
      <c r="E169" s="192"/>
      <c r="F169" s="192"/>
    </row>
    <row r="170" spans="1:11">
      <c r="D170" s="192"/>
      <c r="E170" s="192"/>
      <c r="F170" s="192"/>
    </row>
    <row r="171" spans="1:11">
      <c r="D171" s="192"/>
      <c r="E171" s="192"/>
      <c r="F171" s="192"/>
    </row>
    <row r="172" spans="1:11">
      <c r="D172" s="192"/>
      <c r="E172" s="192"/>
      <c r="F172" s="192"/>
    </row>
    <row r="173" spans="1:11">
      <c r="D173" s="192"/>
      <c r="E173" s="192"/>
      <c r="F173" s="192"/>
    </row>
    <row r="174" spans="1:11">
      <c r="D174" s="192"/>
      <c r="E174" s="192"/>
      <c r="F174" s="192"/>
    </row>
    <row r="175" spans="1:11">
      <c r="D175" s="192"/>
      <c r="E175" s="192"/>
      <c r="F175" s="192"/>
    </row>
    <row r="176" spans="1:11">
      <c r="D176" s="192"/>
      <c r="E176" s="192"/>
      <c r="F176" s="192"/>
    </row>
    <row r="177" spans="4:6">
      <c r="D177" s="192"/>
      <c r="E177" s="192"/>
      <c r="F177" s="192"/>
    </row>
    <row r="178" spans="4:6">
      <c r="D178" s="192"/>
      <c r="E178" s="192"/>
      <c r="F178" s="192"/>
    </row>
    <row r="179" spans="4:6">
      <c r="D179" s="192"/>
      <c r="E179" s="192"/>
      <c r="F179" s="192"/>
    </row>
    <row r="180" spans="4:6">
      <c r="D180" s="192"/>
      <c r="E180" s="192"/>
      <c r="F180" s="192"/>
    </row>
    <row r="181" spans="4:6">
      <c r="D181" s="192"/>
      <c r="E181" s="192"/>
      <c r="F181" s="192"/>
    </row>
    <row r="182" spans="4:6">
      <c r="D182" s="192"/>
      <c r="E182" s="192"/>
      <c r="F182" s="192"/>
    </row>
    <row r="183" spans="4:6">
      <c r="D183" s="192"/>
      <c r="E183" s="192"/>
      <c r="F183" s="192"/>
    </row>
    <row r="184" spans="4:6">
      <c r="D184" s="192"/>
      <c r="E184" s="192"/>
      <c r="F184" s="192"/>
    </row>
    <row r="185" spans="4:6">
      <c r="D185" s="192"/>
      <c r="E185" s="192"/>
      <c r="F185" s="192"/>
    </row>
    <row r="186" spans="4:6">
      <c r="D186" s="192"/>
      <c r="E186" s="192"/>
      <c r="F186" s="192"/>
    </row>
    <row r="187" spans="4:6">
      <c r="D187" s="192"/>
      <c r="E187" s="192"/>
      <c r="F187" s="192"/>
    </row>
  </sheetData>
  <sheetProtection algorithmName="SHA-512" hashValue="0w1M260nmN8WNL29KYK/Fu22Ysp2G4oFU+7DABnVOSWaZ6INVm6YiX7XJpJpbIhTt3Du2AMM8H3PT2GuQzJfqQ==" saltValue="lWvIZYOIZfd2a/pUhVMGDA==" spinCount="100000" sheet="1"/>
  <mergeCells count="21">
    <mergeCell ref="A136:B136"/>
    <mergeCell ref="D136:G136"/>
    <mergeCell ref="A108:B108"/>
    <mergeCell ref="D108:G108"/>
    <mergeCell ref="D114:G114"/>
    <mergeCell ref="D144:G144"/>
    <mergeCell ref="A6:G6"/>
    <mergeCell ref="A5:G5"/>
    <mergeCell ref="D7:G7"/>
    <mergeCell ref="A9:B9"/>
    <mergeCell ref="D9:G9"/>
    <mergeCell ref="A7:C8"/>
    <mergeCell ref="A34:B34"/>
    <mergeCell ref="D34:G34"/>
    <mergeCell ref="A49:B49"/>
    <mergeCell ref="D49:G49"/>
    <mergeCell ref="A73:B73"/>
    <mergeCell ref="D73:G73"/>
    <mergeCell ref="D54:G54"/>
    <mergeCell ref="A132:B132"/>
    <mergeCell ref="D132:G132"/>
  </mergeCells>
  <conditionalFormatting sqref="D2">
    <cfRule type="expression" dxfId="150" priority="13">
      <formula>$E$2&gt;0</formula>
    </cfRule>
  </conditionalFormatting>
  <conditionalFormatting sqref="D3">
    <cfRule type="expression" dxfId="149" priority="12">
      <formula>$E$3&gt;0</formula>
    </cfRule>
  </conditionalFormatting>
  <conditionalFormatting sqref="D10">
    <cfRule type="expression" dxfId="148" priority="11">
      <formula>K10=1</formula>
    </cfRule>
  </conditionalFormatting>
  <conditionalFormatting sqref="D11:D33">
    <cfRule type="expression" dxfId="147" priority="10">
      <formula>K11=1</formula>
    </cfRule>
  </conditionalFormatting>
  <conditionalFormatting sqref="D35:D48">
    <cfRule type="expression" dxfId="146" priority="9">
      <formula>K35=1</formula>
    </cfRule>
  </conditionalFormatting>
  <conditionalFormatting sqref="D50:D53">
    <cfRule type="expression" dxfId="145" priority="8">
      <formula>K50=1</formula>
    </cfRule>
  </conditionalFormatting>
  <conditionalFormatting sqref="D55:D72">
    <cfRule type="expression" dxfId="144" priority="7">
      <formula>K55=1</formula>
    </cfRule>
  </conditionalFormatting>
  <conditionalFormatting sqref="D74:D107">
    <cfRule type="expression" dxfId="143" priority="6">
      <formula>K74=1</formula>
    </cfRule>
  </conditionalFormatting>
  <conditionalFormatting sqref="D109:D113">
    <cfRule type="expression" dxfId="142" priority="5">
      <formula>K109=1</formula>
    </cfRule>
  </conditionalFormatting>
  <conditionalFormatting sqref="D115:D131">
    <cfRule type="expression" dxfId="141" priority="4">
      <formula>K115=1</formula>
    </cfRule>
  </conditionalFormatting>
  <conditionalFormatting sqref="D133:D135">
    <cfRule type="expression" dxfId="140" priority="3">
      <formula>K133=1</formula>
    </cfRule>
  </conditionalFormatting>
  <conditionalFormatting sqref="D137:D143">
    <cfRule type="expression" dxfId="139" priority="2">
      <formula>K137=1</formula>
    </cfRule>
  </conditionalFormatting>
  <conditionalFormatting sqref="D145:D165">
    <cfRule type="expression" dxfId="138" priority="1">
      <formula>K145=1</formula>
    </cfRule>
  </conditionalFormatting>
  <hyperlinks>
    <hyperlink ref="G1" location="'Summary Scores'!A1" display="Click Here To Return To Main Page" xr:uid="{00000000-0004-0000-0500-000000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00000000-0002-0000-0500-000000000000}">
          <x14:formula1>
            <xm:f>'Scoring Keys'!$B$4:$B$8</xm:f>
          </x14:formula1>
          <xm:sqref>B10:B33 B133:B135 B55:B72 B115:B131 B35:B48 B74:B107 B50:B53 B109:B113 B137:B143 B145:B165</xm:sqref>
        </x14:dataValidation>
        <x14:dataValidation type="list" showInputMessage="1" showErrorMessage="1" xr:uid="{00000000-0002-0000-0500-000001000000}">
          <x14:formula1>
            <xm:f>'Scoring Keys'!$B$12:$B$18</xm:f>
          </x14:formula1>
          <xm:sqref>D137:D143 D55:D72 D10:D33 D50:D53 D115:D131 D109:D113 D35:D48 D74:D107 D133:D135 D145:D165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90"/>
  <sheetViews>
    <sheetView zoomScaleNormal="100" workbookViewId="0">
      <pane ySplit="8" topLeftCell="A9" activePane="bottomLeft" state="frozen"/>
      <selection activeCell="C18" sqref="C18"/>
      <selection pane="bottomLeft" activeCell="D10" sqref="D10"/>
    </sheetView>
  </sheetViews>
  <sheetFormatPr defaultColWidth="9.140625" defaultRowHeight="15"/>
  <cols>
    <col min="1" max="1" width="60.7109375" style="207" customWidth="1"/>
    <col min="2" max="2" width="15.7109375" style="142" customWidth="1"/>
    <col min="3" max="3" width="10.7109375" style="142" hidden="1" customWidth="1"/>
    <col min="4" max="4" width="45.7109375" style="142" customWidth="1"/>
    <col min="5" max="6" width="10.7109375" style="142" customWidth="1"/>
    <col min="7" max="7" width="60.7109375" style="142" customWidth="1"/>
    <col min="8" max="11" width="9.140625" style="180" hidden="1" customWidth="1"/>
    <col min="12" max="12" width="9.140625" style="180" customWidth="1"/>
    <col min="13" max="16384" width="9.140625" style="180"/>
  </cols>
  <sheetData>
    <row r="1" spans="1:11" s="175" customFormat="1" ht="15.75">
      <c r="A1" s="173" t="s">
        <v>1631</v>
      </c>
      <c r="B1" s="174">
        <f>AVERAGE(C10:C90)</f>
        <v>0.89999999999999936</v>
      </c>
      <c r="D1" s="176" t="s">
        <v>1813</v>
      </c>
      <c r="E1" s="177">
        <f>COUNTIF(F10:F500,"&gt;-.10")</f>
        <v>77</v>
      </c>
      <c r="F1" s="178"/>
      <c r="G1" s="179" t="s">
        <v>1918</v>
      </c>
    </row>
    <row r="2" spans="1:11" s="175" customFormat="1" ht="15.75">
      <c r="A2" s="173" t="s">
        <v>1632</v>
      </c>
      <c r="B2" s="174">
        <f>AVERAGE(E10:E90)</f>
        <v>0</v>
      </c>
      <c r="D2" s="176" t="s">
        <v>1814</v>
      </c>
      <c r="E2" s="177">
        <f>COUNTIF(K10:K471,"1")</f>
        <v>0</v>
      </c>
      <c r="F2" s="178"/>
    </row>
    <row r="3" spans="1:11" s="175" customFormat="1" ht="15.75">
      <c r="A3" s="173" t="s">
        <v>1633</v>
      </c>
      <c r="B3" s="174">
        <f>AVERAGE(F10:F90)</f>
        <v>0</v>
      </c>
      <c r="D3" s="176" t="s">
        <v>1819</v>
      </c>
      <c r="E3" s="177">
        <f>COUNTIF(J10:J471,"1")</f>
        <v>77</v>
      </c>
      <c r="F3" s="178"/>
    </row>
    <row r="4" spans="1:11" s="175" customFormat="1" ht="15.75">
      <c r="A4" s="173" t="s">
        <v>1634</v>
      </c>
      <c r="B4" s="174">
        <f>SUM(F10:F90)</f>
        <v>0</v>
      </c>
      <c r="D4" s="180"/>
      <c r="E4" s="178"/>
      <c r="F4" s="178"/>
    </row>
    <row r="5" spans="1:11" s="181" customFormat="1" ht="20.100000000000001" customHeight="1">
      <c r="A5" s="263" t="s">
        <v>1797</v>
      </c>
      <c r="B5" s="264"/>
      <c r="C5" s="264"/>
      <c r="D5" s="264"/>
      <c r="E5" s="264"/>
      <c r="F5" s="264"/>
      <c r="G5" s="264"/>
    </row>
    <row r="6" spans="1:11" s="181" customFormat="1" ht="69" customHeight="1">
      <c r="A6" s="284" t="s">
        <v>1540</v>
      </c>
      <c r="B6" s="285"/>
      <c r="C6" s="285"/>
      <c r="D6" s="285"/>
      <c r="E6" s="285"/>
      <c r="F6" s="285"/>
      <c r="G6" s="285"/>
    </row>
    <row r="7" spans="1:11" s="181" customFormat="1" ht="18.75" customHeight="1">
      <c r="A7" s="270" t="s">
        <v>1770</v>
      </c>
      <c r="B7" s="271"/>
      <c r="C7" s="272"/>
      <c r="D7" s="267" t="s">
        <v>1630</v>
      </c>
      <c r="E7" s="268"/>
      <c r="F7" s="268"/>
      <c r="G7" s="269"/>
    </row>
    <row r="8" spans="1:11" s="181" customFormat="1" ht="75" customHeight="1">
      <c r="A8" s="276"/>
      <c r="B8" s="283"/>
      <c r="C8" s="277"/>
      <c r="D8" s="185" t="s">
        <v>1571</v>
      </c>
      <c r="E8" s="186" t="s">
        <v>1574</v>
      </c>
      <c r="F8" s="185" t="s">
        <v>1570</v>
      </c>
      <c r="G8" s="185" t="s">
        <v>580</v>
      </c>
      <c r="H8" s="187" t="s">
        <v>1815</v>
      </c>
      <c r="I8" s="187" t="s">
        <v>1816</v>
      </c>
      <c r="J8" s="187" t="s">
        <v>1818</v>
      </c>
      <c r="K8" s="188" t="s">
        <v>1817</v>
      </c>
    </row>
    <row r="9" spans="1:11" ht="15.75">
      <c r="A9" s="213" t="s">
        <v>563</v>
      </c>
      <c r="B9" s="140"/>
      <c r="C9" s="139" t="s">
        <v>1573</v>
      </c>
      <c r="D9" s="260"/>
      <c r="E9" s="261"/>
      <c r="F9" s="261"/>
      <c r="G9" s="262"/>
      <c r="H9" s="189"/>
      <c r="I9" s="189"/>
      <c r="J9" s="190"/>
      <c r="K9" s="190"/>
    </row>
    <row r="10" spans="1:11" ht="45" customHeight="1">
      <c r="A10" s="209" t="s">
        <v>618</v>
      </c>
      <c r="B10" s="137" t="s">
        <v>1713</v>
      </c>
      <c r="C10" s="57">
        <f>IF(B10='Scoring Keys'!$B$4,'Scoring Keys'!$D$4,IF(B10='Scoring Keys'!$B$5,'Scoring Keys'!$D$5,IF(B10='Scoring Keys'!$B$6,'Scoring Keys'!$D$6,IF(B10='Scoring Keys'!$B$7,'Scoring Keys'!$D$7,0))))</f>
        <v>0.9</v>
      </c>
      <c r="D10" s="127" t="s">
        <v>1766</v>
      </c>
      <c r="E10" s="57">
        <f>IF(D10='Scoring Keys'!$B$12,'Scoring Keys'!$D$12,IF(D10='Scoring Keys'!$B$13,'Scoring Keys'!$D$13,IF(D10='Scoring Keys'!$B$14,'Scoring Keys'!$D$14,IF(D10='Scoring Keys'!$B$15,'Scoring Keys'!$D$15,IF(D10='Scoring Keys'!$B$16,'Scoring Keys'!$D$16,0)))))</f>
        <v>0</v>
      </c>
      <c r="F10" s="57">
        <f>C10*E10</f>
        <v>0</v>
      </c>
      <c r="G10" s="136"/>
      <c r="H10" s="142" t="b">
        <f>OR(AND(C10='Scoring Keys'!$D$4,E10='Scoring Keys'!$D$14),AND(C10='Scoring Keys'!$D$4,E10='Scoring Keys'!$D$16),AND(C10='Scoring Keys'!$D$4,E10='Scoring Keys'!$D$17))</f>
        <v>0</v>
      </c>
      <c r="I10" s="142" t="b">
        <f>NOT(D10='Scoring Keys'!$B$18)</f>
        <v>0</v>
      </c>
      <c r="J10" s="168">
        <f>IF(I10,0,1)</f>
        <v>1</v>
      </c>
      <c r="K10" s="168">
        <f>IF(AND(H10,(I10)),1,0)</f>
        <v>0</v>
      </c>
    </row>
    <row r="11" spans="1:11" ht="63.75">
      <c r="A11" s="209" t="s">
        <v>617</v>
      </c>
      <c r="B11" s="137" t="s">
        <v>1713</v>
      </c>
      <c r="C11" s="57">
        <f>IF(B11='Scoring Keys'!$B$4,'Scoring Keys'!$D$4,IF(B11='Scoring Keys'!$B$5,'Scoring Keys'!$D$5,IF(B11='Scoring Keys'!$B$6,'Scoring Keys'!$D$6,IF(B11='Scoring Keys'!$B$7,'Scoring Keys'!$D$7,0))))</f>
        <v>0.9</v>
      </c>
      <c r="D11" s="127" t="s">
        <v>1766</v>
      </c>
      <c r="E11" s="57">
        <f>IF(D11='Scoring Keys'!$B$12,'Scoring Keys'!$D$12,IF(D11='Scoring Keys'!$B$13,'Scoring Keys'!$D$13,IF(D11='Scoring Keys'!$B$14,'Scoring Keys'!$D$14,IF(D11='Scoring Keys'!$B$15,'Scoring Keys'!$D$15,IF(D11='Scoring Keys'!$B$16,'Scoring Keys'!$D$16,0)))))</f>
        <v>0</v>
      </c>
      <c r="F11" s="57">
        <f t="shared" ref="F11:F14" si="0">C11*E11</f>
        <v>0</v>
      </c>
      <c r="G11" s="136"/>
      <c r="H11" s="142" t="b">
        <f>OR(AND(C11='Scoring Keys'!$D$4,E11='Scoring Keys'!$D$14),AND(C11='Scoring Keys'!$D$4,E11='Scoring Keys'!$D$16),AND(C11='Scoring Keys'!$D$4,E11='Scoring Keys'!$D$17))</f>
        <v>0</v>
      </c>
      <c r="I11" s="142" t="b">
        <f>NOT(D11='Scoring Keys'!$B$18)</f>
        <v>0</v>
      </c>
      <c r="J11" s="168">
        <f t="shared" ref="J11:J14" si="1">IF(I11,0,1)</f>
        <v>1</v>
      </c>
      <c r="K11" s="168">
        <f t="shared" ref="K11:K14" si="2">IF(AND(H11,(I11)),1,0)</f>
        <v>0</v>
      </c>
    </row>
    <row r="12" spans="1:11" ht="63.75">
      <c r="A12" s="209" t="s">
        <v>616</v>
      </c>
      <c r="B12" s="137" t="s">
        <v>1713</v>
      </c>
      <c r="C12" s="57">
        <f>IF(B12='Scoring Keys'!$B$4,'Scoring Keys'!$D$4,IF(B12='Scoring Keys'!$B$5,'Scoring Keys'!$D$5,IF(B12='Scoring Keys'!$B$6,'Scoring Keys'!$D$6,IF(B12='Scoring Keys'!$B$7,'Scoring Keys'!$D$7,0))))</f>
        <v>0.9</v>
      </c>
      <c r="D12" s="127" t="s">
        <v>1766</v>
      </c>
      <c r="E12" s="57">
        <f>IF(D12='Scoring Keys'!$B$12,'Scoring Keys'!$D$12,IF(D12='Scoring Keys'!$B$13,'Scoring Keys'!$D$13,IF(D12='Scoring Keys'!$B$14,'Scoring Keys'!$D$14,IF(D12='Scoring Keys'!$B$15,'Scoring Keys'!$D$15,IF(D12='Scoring Keys'!$B$16,'Scoring Keys'!$D$16,0)))))</f>
        <v>0</v>
      </c>
      <c r="F12" s="57">
        <f t="shared" si="0"/>
        <v>0</v>
      </c>
      <c r="G12" s="136"/>
      <c r="H12" s="142" t="b">
        <f>OR(AND(C12='Scoring Keys'!$D$4,E12='Scoring Keys'!$D$14),AND(C12='Scoring Keys'!$D$4,E12='Scoring Keys'!$D$16),AND(C12='Scoring Keys'!$D$4,E12='Scoring Keys'!$D$17))</f>
        <v>0</v>
      </c>
      <c r="I12" s="142" t="b">
        <f>NOT(D12='Scoring Keys'!$B$18)</f>
        <v>0</v>
      </c>
      <c r="J12" s="168">
        <f t="shared" si="1"/>
        <v>1</v>
      </c>
      <c r="K12" s="168">
        <f t="shared" si="2"/>
        <v>0</v>
      </c>
    </row>
    <row r="13" spans="1:11" s="215" customFormat="1" ht="95.25" customHeight="1">
      <c r="A13" s="218" t="s">
        <v>615</v>
      </c>
      <c r="B13" s="137" t="s">
        <v>1713</v>
      </c>
      <c r="C13" s="57">
        <f>IF(B13='Scoring Keys'!$B$4,'Scoring Keys'!$D$4,IF(B13='Scoring Keys'!$B$5,'Scoring Keys'!$D$5,IF(B13='Scoring Keys'!$B$6,'Scoring Keys'!$D$6,IF(B13='Scoring Keys'!$B$7,'Scoring Keys'!$D$7,0))))</f>
        <v>0.9</v>
      </c>
      <c r="D13" s="127" t="s">
        <v>1766</v>
      </c>
      <c r="E13" s="57">
        <f>IF(D13='Scoring Keys'!$B$12,'Scoring Keys'!$D$12,IF(D13='Scoring Keys'!$B$13,'Scoring Keys'!$D$13,IF(D13='Scoring Keys'!$B$14,'Scoring Keys'!$D$14,IF(D13='Scoring Keys'!$B$15,'Scoring Keys'!$D$15,IF(D13='Scoring Keys'!$B$16,'Scoring Keys'!$D$16,0)))))</f>
        <v>0</v>
      </c>
      <c r="F13" s="57">
        <f t="shared" si="0"/>
        <v>0</v>
      </c>
      <c r="G13" s="136"/>
      <c r="H13" s="142" t="b">
        <f>OR(AND(C13='Scoring Keys'!$D$4,E13='Scoring Keys'!$D$14),AND(C13='Scoring Keys'!$D$4,E13='Scoring Keys'!$D$16),AND(C13='Scoring Keys'!$D$4,E13='Scoring Keys'!$D$17))</f>
        <v>0</v>
      </c>
      <c r="I13" s="142" t="b">
        <f>NOT(D13='Scoring Keys'!$B$18)</f>
        <v>0</v>
      </c>
      <c r="J13" s="168">
        <f t="shared" si="1"/>
        <v>1</v>
      </c>
      <c r="K13" s="168">
        <f t="shared" si="2"/>
        <v>0</v>
      </c>
    </row>
    <row r="14" spans="1:11" s="215" customFormat="1" ht="30" customHeight="1">
      <c r="A14" s="216" t="s">
        <v>1635</v>
      </c>
      <c r="B14" s="137" t="s">
        <v>1713</v>
      </c>
      <c r="C14" s="57">
        <f>IF(B14='Scoring Keys'!$B$4,'Scoring Keys'!$D$4,IF(B14='Scoring Keys'!$B$5,'Scoring Keys'!$D$5,IF(B14='Scoring Keys'!$B$6,'Scoring Keys'!$D$6,IF(B14='Scoring Keys'!$B$7,'Scoring Keys'!$D$7,0))))</f>
        <v>0.9</v>
      </c>
      <c r="D14" s="127" t="s">
        <v>1766</v>
      </c>
      <c r="E14" s="57">
        <f>IF(D14='Scoring Keys'!$B$12,'Scoring Keys'!$D$12,IF(D14='Scoring Keys'!$B$13,'Scoring Keys'!$D$13,IF(D14='Scoring Keys'!$B$14,'Scoring Keys'!$D$14,IF(D14='Scoring Keys'!$B$15,'Scoring Keys'!$D$15,IF(D14='Scoring Keys'!$B$16,'Scoring Keys'!$D$16,0)))))</f>
        <v>0</v>
      </c>
      <c r="F14" s="57">
        <f t="shared" si="0"/>
        <v>0</v>
      </c>
      <c r="G14" s="136"/>
      <c r="H14" s="142" t="b">
        <f>OR(AND(C14='Scoring Keys'!$D$4,E14='Scoring Keys'!$D$14),AND(C14='Scoring Keys'!$D$4,E14='Scoring Keys'!$D$16),AND(C14='Scoring Keys'!$D$4,E14='Scoring Keys'!$D$17))</f>
        <v>0</v>
      </c>
      <c r="I14" s="142" t="b">
        <f>NOT(D14='Scoring Keys'!$B$18)</f>
        <v>0</v>
      </c>
      <c r="J14" s="168">
        <f t="shared" si="1"/>
        <v>1</v>
      </c>
      <c r="K14" s="168">
        <f t="shared" si="2"/>
        <v>0</v>
      </c>
    </row>
    <row r="15" spans="1:11" ht="30" customHeight="1">
      <c r="A15" s="209" t="s">
        <v>619</v>
      </c>
      <c r="B15" s="130"/>
      <c r="C15" s="130"/>
      <c r="D15" s="260"/>
      <c r="E15" s="261"/>
      <c r="F15" s="261"/>
      <c r="G15" s="262"/>
    </row>
    <row r="16" spans="1:11" s="215" customFormat="1" ht="30" customHeight="1">
      <c r="A16" s="216" t="s">
        <v>601</v>
      </c>
      <c r="B16" s="137" t="s">
        <v>1713</v>
      </c>
      <c r="C16" s="57">
        <f>IF(B16='Scoring Keys'!$B$4,'Scoring Keys'!$D$4,IF(B16='Scoring Keys'!$B$5,'Scoring Keys'!$D$5,IF(B16='Scoring Keys'!$B$6,'Scoring Keys'!$D$6,IF(B16='Scoring Keys'!$B$7,'Scoring Keys'!$D$7,0))))</f>
        <v>0.9</v>
      </c>
      <c r="D16" s="127" t="s">
        <v>1766</v>
      </c>
      <c r="E16" s="57">
        <f>IF(D16='Scoring Keys'!$B$12,'Scoring Keys'!$D$12,IF(D16='Scoring Keys'!$B$13,'Scoring Keys'!$D$13,IF(D16='Scoring Keys'!$B$14,'Scoring Keys'!$D$14,IF(D16='Scoring Keys'!$B$15,'Scoring Keys'!$D$15,IF(D16='Scoring Keys'!$B$16,'Scoring Keys'!$D$16,0)))))</f>
        <v>0</v>
      </c>
      <c r="F16" s="57">
        <f t="shared" ref="F16:F40" si="3">C16*E16</f>
        <v>0</v>
      </c>
      <c r="G16" s="136"/>
      <c r="H16" s="142" t="b">
        <f>OR(AND(C16='Scoring Keys'!$D$4,E16='Scoring Keys'!$D$14),AND(C16='Scoring Keys'!$D$4,E16='Scoring Keys'!$D$16),AND(C16='Scoring Keys'!$D$4,E16='Scoring Keys'!$D$17))</f>
        <v>0</v>
      </c>
      <c r="I16" s="142" t="b">
        <f>NOT(D16='Scoring Keys'!$B$18)</f>
        <v>0</v>
      </c>
      <c r="J16" s="168">
        <f t="shared" ref="J16:J40" si="4">IF(I16,0,1)</f>
        <v>1</v>
      </c>
      <c r="K16" s="168">
        <f t="shared" ref="K16:K40" si="5">IF(AND(H16,(I16)),1,0)</f>
        <v>0</v>
      </c>
    </row>
    <row r="17" spans="1:11" ht="30" customHeight="1">
      <c r="A17" s="196" t="s">
        <v>614</v>
      </c>
      <c r="B17" s="137" t="s">
        <v>1713</v>
      </c>
      <c r="C17" s="57">
        <f>IF(B17='Scoring Keys'!$B$4,'Scoring Keys'!$D$4,IF(B17='Scoring Keys'!$B$5,'Scoring Keys'!$D$5,IF(B17='Scoring Keys'!$B$6,'Scoring Keys'!$D$6,IF(B17='Scoring Keys'!$B$7,'Scoring Keys'!$D$7,0))))</f>
        <v>0.9</v>
      </c>
      <c r="D17" s="127" t="s">
        <v>1766</v>
      </c>
      <c r="E17" s="57">
        <f>IF(D17='Scoring Keys'!$B$12,'Scoring Keys'!$D$12,IF(D17='Scoring Keys'!$B$13,'Scoring Keys'!$D$13,IF(D17='Scoring Keys'!$B$14,'Scoring Keys'!$D$14,IF(D17='Scoring Keys'!$B$15,'Scoring Keys'!$D$15,IF(D17='Scoring Keys'!$B$16,'Scoring Keys'!$D$16,0)))))</f>
        <v>0</v>
      </c>
      <c r="F17" s="57">
        <f t="shared" si="3"/>
        <v>0</v>
      </c>
      <c r="G17" s="136"/>
      <c r="H17" s="142" t="b">
        <f>OR(AND(C17='Scoring Keys'!$D$4,E17='Scoring Keys'!$D$14),AND(C17='Scoring Keys'!$D$4,E17='Scoring Keys'!$D$16),AND(C17='Scoring Keys'!$D$4,E17='Scoring Keys'!$D$17))</f>
        <v>0</v>
      </c>
      <c r="I17" s="142" t="b">
        <f>NOT(D17='Scoring Keys'!$B$18)</f>
        <v>0</v>
      </c>
      <c r="J17" s="168">
        <f t="shared" si="4"/>
        <v>1</v>
      </c>
      <c r="K17" s="168">
        <f t="shared" si="5"/>
        <v>0</v>
      </c>
    </row>
    <row r="18" spans="1:11" ht="30" customHeight="1">
      <c r="A18" s="196" t="s">
        <v>602</v>
      </c>
      <c r="B18" s="137" t="s">
        <v>1713</v>
      </c>
      <c r="C18" s="57">
        <f>IF(B18='Scoring Keys'!$B$4,'Scoring Keys'!$D$4,IF(B18='Scoring Keys'!$B$5,'Scoring Keys'!$D$5,IF(B18='Scoring Keys'!$B$6,'Scoring Keys'!$D$6,IF(B18='Scoring Keys'!$B$7,'Scoring Keys'!$D$7,0))))</f>
        <v>0.9</v>
      </c>
      <c r="D18" s="127" t="s">
        <v>1766</v>
      </c>
      <c r="E18" s="57">
        <f>IF(D18='Scoring Keys'!$B$12,'Scoring Keys'!$D$12,IF(D18='Scoring Keys'!$B$13,'Scoring Keys'!$D$13,IF(D18='Scoring Keys'!$B$14,'Scoring Keys'!$D$14,IF(D18='Scoring Keys'!$B$15,'Scoring Keys'!$D$15,IF(D18='Scoring Keys'!$B$16,'Scoring Keys'!$D$16,0)))))</f>
        <v>0</v>
      </c>
      <c r="F18" s="57">
        <f t="shared" si="3"/>
        <v>0</v>
      </c>
      <c r="G18" s="136"/>
      <c r="H18" s="142" t="b">
        <f>OR(AND(C18='Scoring Keys'!$D$4,E18='Scoring Keys'!$D$14),AND(C18='Scoring Keys'!$D$4,E18='Scoring Keys'!$D$16),AND(C18='Scoring Keys'!$D$4,E18='Scoring Keys'!$D$17))</f>
        <v>0</v>
      </c>
      <c r="I18" s="142" t="b">
        <f>NOT(D18='Scoring Keys'!$B$18)</f>
        <v>0</v>
      </c>
      <c r="J18" s="168">
        <f t="shared" si="4"/>
        <v>1</v>
      </c>
      <c r="K18" s="168">
        <f t="shared" si="5"/>
        <v>0</v>
      </c>
    </row>
    <row r="19" spans="1:11" ht="30" customHeight="1">
      <c r="A19" s="196" t="s">
        <v>603</v>
      </c>
      <c r="B19" s="137" t="s">
        <v>1713</v>
      </c>
      <c r="C19" s="57">
        <f>IF(B19='Scoring Keys'!$B$4,'Scoring Keys'!$D$4,IF(B19='Scoring Keys'!$B$5,'Scoring Keys'!$D$5,IF(B19='Scoring Keys'!$B$6,'Scoring Keys'!$D$6,IF(B19='Scoring Keys'!$B$7,'Scoring Keys'!$D$7,0))))</f>
        <v>0.9</v>
      </c>
      <c r="D19" s="127" t="s">
        <v>1766</v>
      </c>
      <c r="E19" s="57">
        <f>IF(D19='Scoring Keys'!$B$12,'Scoring Keys'!$D$12,IF(D19='Scoring Keys'!$B$13,'Scoring Keys'!$D$13,IF(D19='Scoring Keys'!$B$14,'Scoring Keys'!$D$14,IF(D19='Scoring Keys'!$B$15,'Scoring Keys'!$D$15,IF(D19='Scoring Keys'!$B$16,'Scoring Keys'!$D$16,0)))))</f>
        <v>0</v>
      </c>
      <c r="F19" s="57">
        <f t="shared" si="3"/>
        <v>0</v>
      </c>
      <c r="G19" s="136"/>
      <c r="H19" s="142" t="b">
        <f>OR(AND(C19='Scoring Keys'!$D$4,E19='Scoring Keys'!$D$14),AND(C19='Scoring Keys'!$D$4,E19='Scoring Keys'!$D$16),AND(C19='Scoring Keys'!$D$4,E19='Scoring Keys'!$D$17))</f>
        <v>0</v>
      </c>
      <c r="I19" s="142" t="b">
        <f>NOT(D19='Scoring Keys'!$B$18)</f>
        <v>0</v>
      </c>
      <c r="J19" s="168">
        <f t="shared" si="4"/>
        <v>1</v>
      </c>
      <c r="K19" s="168">
        <f t="shared" si="5"/>
        <v>0</v>
      </c>
    </row>
    <row r="20" spans="1:11" ht="30" customHeight="1">
      <c r="A20" s="196" t="s">
        <v>604</v>
      </c>
      <c r="B20" s="137" t="s">
        <v>1713</v>
      </c>
      <c r="C20" s="57">
        <f>IF(B20='Scoring Keys'!$B$4,'Scoring Keys'!$D$4,IF(B20='Scoring Keys'!$B$5,'Scoring Keys'!$D$5,IF(B20='Scoring Keys'!$B$6,'Scoring Keys'!$D$6,IF(B20='Scoring Keys'!$B$7,'Scoring Keys'!$D$7,0))))</f>
        <v>0.9</v>
      </c>
      <c r="D20" s="127" t="s">
        <v>1766</v>
      </c>
      <c r="E20" s="57">
        <f>IF(D20='Scoring Keys'!$B$12,'Scoring Keys'!$D$12,IF(D20='Scoring Keys'!$B$13,'Scoring Keys'!$D$13,IF(D20='Scoring Keys'!$B$14,'Scoring Keys'!$D$14,IF(D20='Scoring Keys'!$B$15,'Scoring Keys'!$D$15,IF(D20='Scoring Keys'!$B$16,'Scoring Keys'!$D$16,0)))))</f>
        <v>0</v>
      </c>
      <c r="F20" s="57">
        <f t="shared" si="3"/>
        <v>0</v>
      </c>
      <c r="G20" s="136"/>
      <c r="H20" s="142" t="b">
        <f>OR(AND(C20='Scoring Keys'!$D$4,E20='Scoring Keys'!$D$14),AND(C20='Scoring Keys'!$D$4,E20='Scoring Keys'!$D$16),AND(C20='Scoring Keys'!$D$4,E20='Scoring Keys'!$D$17))</f>
        <v>0</v>
      </c>
      <c r="I20" s="142" t="b">
        <f>NOT(D20='Scoring Keys'!$B$18)</f>
        <v>0</v>
      </c>
      <c r="J20" s="168">
        <f t="shared" si="4"/>
        <v>1</v>
      </c>
      <c r="K20" s="168">
        <f t="shared" si="5"/>
        <v>0</v>
      </c>
    </row>
    <row r="21" spans="1:11" ht="30" customHeight="1">
      <c r="A21" s="196" t="s">
        <v>605</v>
      </c>
      <c r="B21" s="137" t="s">
        <v>1713</v>
      </c>
      <c r="C21" s="57">
        <f>IF(B21='Scoring Keys'!$B$4,'Scoring Keys'!$D$4,IF(B21='Scoring Keys'!$B$5,'Scoring Keys'!$D$5,IF(B21='Scoring Keys'!$B$6,'Scoring Keys'!$D$6,IF(B21='Scoring Keys'!$B$7,'Scoring Keys'!$D$7,0))))</f>
        <v>0.9</v>
      </c>
      <c r="D21" s="127" t="s">
        <v>1766</v>
      </c>
      <c r="E21" s="57">
        <f>IF(D21='Scoring Keys'!$B$12,'Scoring Keys'!$D$12,IF(D21='Scoring Keys'!$B$13,'Scoring Keys'!$D$13,IF(D21='Scoring Keys'!$B$14,'Scoring Keys'!$D$14,IF(D21='Scoring Keys'!$B$15,'Scoring Keys'!$D$15,IF(D21='Scoring Keys'!$B$16,'Scoring Keys'!$D$16,0)))))</f>
        <v>0</v>
      </c>
      <c r="F21" s="57">
        <f t="shared" si="3"/>
        <v>0</v>
      </c>
      <c r="G21" s="136"/>
      <c r="H21" s="142" t="b">
        <f>OR(AND(C21='Scoring Keys'!$D$4,E21='Scoring Keys'!$D$14),AND(C21='Scoring Keys'!$D$4,E21='Scoring Keys'!$D$16),AND(C21='Scoring Keys'!$D$4,E21='Scoring Keys'!$D$17))</f>
        <v>0</v>
      </c>
      <c r="I21" s="142" t="b">
        <f>NOT(D21='Scoring Keys'!$B$18)</f>
        <v>0</v>
      </c>
      <c r="J21" s="168">
        <f t="shared" si="4"/>
        <v>1</v>
      </c>
      <c r="K21" s="168">
        <f t="shared" si="5"/>
        <v>0</v>
      </c>
    </row>
    <row r="22" spans="1:11" ht="30" customHeight="1">
      <c r="A22" s="196" t="s">
        <v>606</v>
      </c>
      <c r="B22" s="137" t="s">
        <v>1713</v>
      </c>
      <c r="C22" s="57">
        <f>IF(B22='Scoring Keys'!$B$4,'Scoring Keys'!$D$4,IF(B22='Scoring Keys'!$B$5,'Scoring Keys'!$D$5,IF(B22='Scoring Keys'!$B$6,'Scoring Keys'!$D$6,IF(B22='Scoring Keys'!$B$7,'Scoring Keys'!$D$7,0))))</f>
        <v>0.9</v>
      </c>
      <c r="D22" s="127" t="s">
        <v>1766</v>
      </c>
      <c r="E22" s="57">
        <f>IF(D22='Scoring Keys'!$B$12,'Scoring Keys'!$D$12,IF(D22='Scoring Keys'!$B$13,'Scoring Keys'!$D$13,IF(D22='Scoring Keys'!$B$14,'Scoring Keys'!$D$14,IF(D22='Scoring Keys'!$B$15,'Scoring Keys'!$D$15,IF(D22='Scoring Keys'!$B$16,'Scoring Keys'!$D$16,0)))))</f>
        <v>0</v>
      </c>
      <c r="F22" s="57">
        <f t="shared" si="3"/>
        <v>0</v>
      </c>
      <c r="G22" s="136"/>
      <c r="H22" s="142" t="b">
        <f>OR(AND(C22='Scoring Keys'!$D$4,E22='Scoring Keys'!$D$14),AND(C22='Scoring Keys'!$D$4,E22='Scoring Keys'!$D$16),AND(C22='Scoring Keys'!$D$4,E22='Scoring Keys'!$D$17))</f>
        <v>0</v>
      </c>
      <c r="I22" s="142" t="b">
        <f>NOT(D22='Scoring Keys'!$B$18)</f>
        <v>0</v>
      </c>
      <c r="J22" s="168">
        <f t="shared" si="4"/>
        <v>1</v>
      </c>
      <c r="K22" s="168">
        <f t="shared" si="5"/>
        <v>0</v>
      </c>
    </row>
    <row r="23" spans="1:11" ht="30" customHeight="1">
      <c r="A23" s="196" t="s">
        <v>607</v>
      </c>
      <c r="B23" s="137" t="s">
        <v>1713</v>
      </c>
      <c r="C23" s="57">
        <f>IF(B23='Scoring Keys'!$B$4,'Scoring Keys'!$D$4,IF(B23='Scoring Keys'!$B$5,'Scoring Keys'!$D$5,IF(B23='Scoring Keys'!$B$6,'Scoring Keys'!$D$6,IF(B23='Scoring Keys'!$B$7,'Scoring Keys'!$D$7,0))))</f>
        <v>0.9</v>
      </c>
      <c r="D23" s="127" t="s">
        <v>1766</v>
      </c>
      <c r="E23" s="57">
        <f>IF(D23='Scoring Keys'!$B$12,'Scoring Keys'!$D$12,IF(D23='Scoring Keys'!$B$13,'Scoring Keys'!$D$13,IF(D23='Scoring Keys'!$B$14,'Scoring Keys'!$D$14,IF(D23='Scoring Keys'!$B$15,'Scoring Keys'!$D$15,IF(D23='Scoring Keys'!$B$16,'Scoring Keys'!$D$16,0)))))</f>
        <v>0</v>
      </c>
      <c r="F23" s="57">
        <f t="shared" si="3"/>
        <v>0</v>
      </c>
      <c r="G23" s="136"/>
      <c r="H23" s="142" t="b">
        <f>OR(AND(C23='Scoring Keys'!$D$4,E23='Scoring Keys'!$D$14),AND(C23='Scoring Keys'!$D$4,E23='Scoring Keys'!$D$16),AND(C23='Scoring Keys'!$D$4,E23='Scoring Keys'!$D$17))</f>
        <v>0</v>
      </c>
      <c r="I23" s="142" t="b">
        <f>NOT(D23='Scoring Keys'!$B$18)</f>
        <v>0</v>
      </c>
      <c r="J23" s="168">
        <f t="shared" si="4"/>
        <v>1</v>
      </c>
      <c r="K23" s="168">
        <f t="shared" si="5"/>
        <v>0</v>
      </c>
    </row>
    <row r="24" spans="1:11" ht="30" customHeight="1">
      <c r="A24" s="196" t="s">
        <v>608</v>
      </c>
      <c r="B24" s="137" t="s">
        <v>1713</v>
      </c>
      <c r="C24" s="57">
        <f>IF(B24='Scoring Keys'!$B$4,'Scoring Keys'!$D$4,IF(B24='Scoring Keys'!$B$5,'Scoring Keys'!$D$5,IF(B24='Scoring Keys'!$B$6,'Scoring Keys'!$D$6,IF(B24='Scoring Keys'!$B$7,'Scoring Keys'!$D$7,0))))</f>
        <v>0.9</v>
      </c>
      <c r="D24" s="127" t="s">
        <v>1766</v>
      </c>
      <c r="E24" s="57">
        <f>IF(D24='Scoring Keys'!$B$12,'Scoring Keys'!$D$12,IF(D24='Scoring Keys'!$B$13,'Scoring Keys'!$D$13,IF(D24='Scoring Keys'!$B$14,'Scoring Keys'!$D$14,IF(D24='Scoring Keys'!$B$15,'Scoring Keys'!$D$15,IF(D24='Scoring Keys'!$B$16,'Scoring Keys'!$D$16,0)))))</f>
        <v>0</v>
      </c>
      <c r="F24" s="57">
        <f t="shared" si="3"/>
        <v>0</v>
      </c>
      <c r="G24" s="136"/>
      <c r="H24" s="142" t="b">
        <f>OR(AND(C24='Scoring Keys'!$D$4,E24='Scoring Keys'!$D$14),AND(C24='Scoring Keys'!$D$4,E24='Scoring Keys'!$D$16),AND(C24='Scoring Keys'!$D$4,E24='Scoring Keys'!$D$17))</f>
        <v>0</v>
      </c>
      <c r="I24" s="142" t="b">
        <f>NOT(D24='Scoring Keys'!$B$18)</f>
        <v>0</v>
      </c>
      <c r="J24" s="168">
        <f t="shared" si="4"/>
        <v>1</v>
      </c>
      <c r="K24" s="168">
        <f t="shared" si="5"/>
        <v>0</v>
      </c>
    </row>
    <row r="25" spans="1:11" ht="30" customHeight="1">
      <c r="A25" s="196" t="s">
        <v>609</v>
      </c>
      <c r="B25" s="137" t="s">
        <v>1713</v>
      </c>
      <c r="C25" s="57">
        <f>IF(B25='Scoring Keys'!$B$4,'Scoring Keys'!$D$4,IF(B25='Scoring Keys'!$B$5,'Scoring Keys'!$D$5,IF(B25='Scoring Keys'!$B$6,'Scoring Keys'!$D$6,IF(B25='Scoring Keys'!$B$7,'Scoring Keys'!$D$7,0))))</f>
        <v>0.9</v>
      </c>
      <c r="D25" s="127" t="s">
        <v>1766</v>
      </c>
      <c r="E25" s="57">
        <f>IF(D25='Scoring Keys'!$B$12,'Scoring Keys'!$D$12,IF(D25='Scoring Keys'!$B$13,'Scoring Keys'!$D$13,IF(D25='Scoring Keys'!$B$14,'Scoring Keys'!$D$14,IF(D25='Scoring Keys'!$B$15,'Scoring Keys'!$D$15,IF(D25='Scoring Keys'!$B$16,'Scoring Keys'!$D$16,0)))))</f>
        <v>0</v>
      </c>
      <c r="F25" s="57">
        <f t="shared" si="3"/>
        <v>0</v>
      </c>
      <c r="G25" s="136"/>
      <c r="H25" s="142" t="b">
        <f>OR(AND(C25='Scoring Keys'!$D$4,E25='Scoring Keys'!$D$14),AND(C25='Scoring Keys'!$D$4,E25='Scoring Keys'!$D$16),AND(C25='Scoring Keys'!$D$4,E25='Scoring Keys'!$D$17))</f>
        <v>0</v>
      </c>
      <c r="I25" s="142" t="b">
        <f>NOT(D25='Scoring Keys'!$B$18)</f>
        <v>0</v>
      </c>
      <c r="J25" s="168">
        <f t="shared" si="4"/>
        <v>1</v>
      </c>
      <c r="K25" s="168">
        <f t="shared" si="5"/>
        <v>0</v>
      </c>
    </row>
    <row r="26" spans="1:11" ht="30" customHeight="1">
      <c r="A26" s="196" t="s">
        <v>610</v>
      </c>
      <c r="B26" s="137" t="s">
        <v>1713</v>
      </c>
      <c r="C26" s="57">
        <f>IF(B26='Scoring Keys'!$B$4,'Scoring Keys'!$D$4,IF(B26='Scoring Keys'!$B$5,'Scoring Keys'!$D$5,IF(B26='Scoring Keys'!$B$6,'Scoring Keys'!$D$6,IF(B26='Scoring Keys'!$B$7,'Scoring Keys'!$D$7,0))))</f>
        <v>0.9</v>
      </c>
      <c r="D26" s="127" t="s">
        <v>1766</v>
      </c>
      <c r="E26" s="57">
        <f>IF(D26='Scoring Keys'!$B$12,'Scoring Keys'!$D$12,IF(D26='Scoring Keys'!$B$13,'Scoring Keys'!$D$13,IF(D26='Scoring Keys'!$B$14,'Scoring Keys'!$D$14,IF(D26='Scoring Keys'!$B$15,'Scoring Keys'!$D$15,IF(D26='Scoring Keys'!$B$16,'Scoring Keys'!$D$16,0)))))</f>
        <v>0</v>
      </c>
      <c r="F26" s="57">
        <f t="shared" si="3"/>
        <v>0</v>
      </c>
      <c r="G26" s="136"/>
      <c r="H26" s="142" t="b">
        <f>OR(AND(C26='Scoring Keys'!$D$4,E26='Scoring Keys'!$D$14),AND(C26='Scoring Keys'!$D$4,E26='Scoring Keys'!$D$16),AND(C26='Scoring Keys'!$D$4,E26='Scoring Keys'!$D$17))</f>
        <v>0</v>
      </c>
      <c r="I26" s="142" t="b">
        <f>NOT(D26='Scoring Keys'!$B$18)</f>
        <v>0</v>
      </c>
      <c r="J26" s="168">
        <f t="shared" si="4"/>
        <v>1</v>
      </c>
      <c r="K26" s="168">
        <f t="shared" si="5"/>
        <v>0</v>
      </c>
    </row>
    <row r="27" spans="1:11" ht="30" customHeight="1">
      <c r="A27" s="196" t="s">
        <v>611</v>
      </c>
      <c r="B27" s="137" t="s">
        <v>1713</v>
      </c>
      <c r="C27" s="57">
        <f>IF(B27='Scoring Keys'!$B$4,'Scoring Keys'!$D$4,IF(B27='Scoring Keys'!$B$5,'Scoring Keys'!$D$5,IF(B27='Scoring Keys'!$B$6,'Scoring Keys'!$D$6,IF(B27='Scoring Keys'!$B$7,'Scoring Keys'!$D$7,0))))</f>
        <v>0.9</v>
      </c>
      <c r="D27" s="127" t="s">
        <v>1766</v>
      </c>
      <c r="E27" s="57">
        <f>IF(D27='Scoring Keys'!$B$12,'Scoring Keys'!$D$12,IF(D27='Scoring Keys'!$B$13,'Scoring Keys'!$D$13,IF(D27='Scoring Keys'!$B$14,'Scoring Keys'!$D$14,IF(D27='Scoring Keys'!$B$15,'Scoring Keys'!$D$15,IF(D27='Scoring Keys'!$B$16,'Scoring Keys'!$D$16,0)))))</f>
        <v>0</v>
      </c>
      <c r="F27" s="57">
        <f t="shared" si="3"/>
        <v>0</v>
      </c>
      <c r="G27" s="136"/>
      <c r="H27" s="142" t="b">
        <f>OR(AND(C27='Scoring Keys'!$D$4,E27='Scoring Keys'!$D$14),AND(C27='Scoring Keys'!$D$4,E27='Scoring Keys'!$D$16),AND(C27='Scoring Keys'!$D$4,E27='Scoring Keys'!$D$17))</f>
        <v>0</v>
      </c>
      <c r="I27" s="142" t="b">
        <f>NOT(D27='Scoring Keys'!$B$18)</f>
        <v>0</v>
      </c>
      <c r="J27" s="168">
        <f t="shared" si="4"/>
        <v>1</v>
      </c>
      <c r="K27" s="168">
        <f t="shared" si="5"/>
        <v>0</v>
      </c>
    </row>
    <row r="28" spans="1:11" ht="30" customHeight="1">
      <c r="A28" s="196" t="s">
        <v>612</v>
      </c>
      <c r="B28" s="137" t="s">
        <v>1713</v>
      </c>
      <c r="C28" s="57">
        <f>IF(B28='Scoring Keys'!$B$4,'Scoring Keys'!$D$4,IF(B28='Scoring Keys'!$B$5,'Scoring Keys'!$D$5,IF(B28='Scoring Keys'!$B$6,'Scoring Keys'!$D$6,IF(B28='Scoring Keys'!$B$7,'Scoring Keys'!$D$7,0))))</f>
        <v>0.9</v>
      </c>
      <c r="D28" s="127" t="s">
        <v>1766</v>
      </c>
      <c r="E28" s="57">
        <f>IF(D28='Scoring Keys'!$B$12,'Scoring Keys'!$D$12,IF(D28='Scoring Keys'!$B$13,'Scoring Keys'!$D$13,IF(D28='Scoring Keys'!$B$14,'Scoring Keys'!$D$14,IF(D28='Scoring Keys'!$B$15,'Scoring Keys'!$D$15,IF(D28='Scoring Keys'!$B$16,'Scoring Keys'!$D$16,0)))))</f>
        <v>0</v>
      </c>
      <c r="F28" s="57">
        <f t="shared" si="3"/>
        <v>0</v>
      </c>
      <c r="G28" s="136"/>
      <c r="H28" s="142" t="b">
        <f>OR(AND(C28='Scoring Keys'!$D$4,E28='Scoring Keys'!$D$14),AND(C28='Scoring Keys'!$D$4,E28='Scoring Keys'!$D$16),AND(C28='Scoring Keys'!$D$4,E28='Scoring Keys'!$D$17))</f>
        <v>0</v>
      </c>
      <c r="I28" s="142" t="b">
        <f>NOT(D28='Scoring Keys'!$B$18)</f>
        <v>0</v>
      </c>
      <c r="J28" s="168">
        <f t="shared" si="4"/>
        <v>1</v>
      </c>
      <c r="K28" s="168">
        <f t="shared" si="5"/>
        <v>0</v>
      </c>
    </row>
    <row r="29" spans="1:11" ht="30" customHeight="1">
      <c r="A29" s="209" t="s">
        <v>620</v>
      </c>
      <c r="B29" s="137" t="s">
        <v>1713</v>
      </c>
      <c r="C29" s="57">
        <f>IF(B29='Scoring Keys'!$B$4,'Scoring Keys'!$D$4,IF(B29='Scoring Keys'!$B$5,'Scoring Keys'!$D$5,IF(B29='Scoring Keys'!$B$6,'Scoring Keys'!$D$6,IF(B29='Scoring Keys'!$B$7,'Scoring Keys'!$D$7,0))))</f>
        <v>0.9</v>
      </c>
      <c r="D29" s="127" t="s">
        <v>1766</v>
      </c>
      <c r="E29" s="57">
        <f>IF(D29='Scoring Keys'!$B$12,'Scoring Keys'!$D$12,IF(D29='Scoring Keys'!$B$13,'Scoring Keys'!$D$13,IF(D29='Scoring Keys'!$B$14,'Scoring Keys'!$D$14,IF(D29='Scoring Keys'!$B$15,'Scoring Keys'!$D$15,IF(D29='Scoring Keys'!$B$16,'Scoring Keys'!$D$16,0)))))</f>
        <v>0</v>
      </c>
      <c r="F29" s="57">
        <f t="shared" si="3"/>
        <v>0</v>
      </c>
      <c r="G29" s="136"/>
      <c r="H29" s="142" t="b">
        <f>OR(AND(C29='Scoring Keys'!$D$4,E29='Scoring Keys'!$D$14),AND(C29='Scoring Keys'!$D$4,E29='Scoring Keys'!$D$16),AND(C29='Scoring Keys'!$D$4,E29='Scoring Keys'!$D$17))</f>
        <v>0</v>
      </c>
      <c r="I29" s="142" t="b">
        <f>NOT(D29='Scoring Keys'!$B$18)</f>
        <v>0</v>
      </c>
      <c r="J29" s="168">
        <f t="shared" si="4"/>
        <v>1</v>
      </c>
      <c r="K29" s="168">
        <f t="shared" si="5"/>
        <v>0</v>
      </c>
    </row>
    <row r="30" spans="1:11" ht="30" customHeight="1">
      <c r="A30" s="209" t="s">
        <v>1567</v>
      </c>
      <c r="B30" s="137" t="s">
        <v>1713</v>
      </c>
      <c r="C30" s="57">
        <f>IF(B30='Scoring Keys'!$B$4,'Scoring Keys'!$D$4,IF(B30='Scoring Keys'!$B$5,'Scoring Keys'!$D$5,IF(B30='Scoring Keys'!$B$6,'Scoring Keys'!$D$6,IF(B30='Scoring Keys'!$B$7,'Scoring Keys'!$D$7,0))))</f>
        <v>0.9</v>
      </c>
      <c r="D30" s="127" t="s">
        <v>1766</v>
      </c>
      <c r="E30" s="57">
        <f>IF(D30='Scoring Keys'!$B$12,'Scoring Keys'!$D$12,IF(D30='Scoring Keys'!$B$13,'Scoring Keys'!$D$13,IF(D30='Scoring Keys'!$B$14,'Scoring Keys'!$D$14,IF(D30='Scoring Keys'!$B$15,'Scoring Keys'!$D$15,IF(D30='Scoring Keys'!$B$16,'Scoring Keys'!$D$16,0)))))</f>
        <v>0</v>
      </c>
      <c r="F30" s="57">
        <f t="shared" si="3"/>
        <v>0</v>
      </c>
      <c r="G30" s="136"/>
      <c r="H30" s="142" t="b">
        <f>OR(AND(C30='Scoring Keys'!$D$4,E30='Scoring Keys'!$D$14),AND(C30='Scoring Keys'!$D$4,E30='Scoring Keys'!$D$16),AND(C30='Scoring Keys'!$D$4,E30='Scoring Keys'!$D$17))</f>
        <v>0</v>
      </c>
      <c r="I30" s="142" t="b">
        <f>NOT(D30='Scoring Keys'!$B$18)</f>
        <v>0</v>
      </c>
      <c r="J30" s="168">
        <f t="shared" si="4"/>
        <v>1</v>
      </c>
      <c r="K30" s="168">
        <f t="shared" si="5"/>
        <v>0</v>
      </c>
    </row>
    <row r="31" spans="1:11" ht="30" customHeight="1">
      <c r="A31" s="209" t="s">
        <v>621</v>
      </c>
      <c r="B31" s="137" t="s">
        <v>1713</v>
      </c>
      <c r="C31" s="57">
        <f>IF(B31='Scoring Keys'!$B$4,'Scoring Keys'!$D$4,IF(B31='Scoring Keys'!$B$5,'Scoring Keys'!$D$5,IF(B31='Scoring Keys'!$B$6,'Scoring Keys'!$D$6,IF(B31='Scoring Keys'!$B$7,'Scoring Keys'!$D$7,0))))</f>
        <v>0.9</v>
      </c>
      <c r="D31" s="127" t="s">
        <v>1766</v>
      </c>
      <c r="E31" s="57">
        <f>IF(D31='Scoring Keys'!$B$12,'Scoring Keys'!$D$12,IF(D31='Scoring Keys'!$B$13,'Scoring Keys'!$D$13,IF(D31='Scoring Keys'!$B$14,'Scoring Keys'!$D$14,IF(D31='Scoring Keys'!$B$15,'Scoring Keys'!$D$15,IF(D31='Scoring Keys'!$B$16,'Scoring Keys'!$D$16,0)))))</f>
        <v>0</v>
      </c>
      <c r="F31" s="57">
        <f t="shared" si="3"/>
        <v>0</v>
      </c>
      <c r="G31" s="136"/>
      <c r="H31" s="142" t="b">
        <f>OR(AND(C31='Scoring Keys'!$D$4,E31='Scoring Keys'!$D$14),AND(C31='Scoring Keys'!$D$4,E31='Scoring Keys'!$D$16),AND(C31='Scoring Keys'!$D$4,E31='Scoring Keys'!$D$17))</f>
        <v>0</v>
      </c>
      <c r="I31" s="142" t="b">
        <f>NOT(D31='Scoring Keys'!$B$18)</f>
        <v>0</v>
      </c>
      <c r="J31" s="168">
        <f t="shared" si="4"/>
        <v>1</v>
      </c>
      <c r="K31" s="168">
        <f t="shared" si="5"/>
        <v>0</v>
      </c>
    </row>
    <row r="32" spans="1:11" ht="51">
      <c r="A32" s="209" t="s">
        <v>1568</v>
      </c>
      <c r="B32" s="137" t="s">
        <v>1713</v>
      </c>
      <c r="C32" s="57">
        <f>IF(B32='Scoring Keys'!$B$4,'Scoring Keys'!$D$4,IF(B32='Scoring Keys'!$B$5,'Scoring Keys'!$D$5,IF(B32='Scoring Keys'!$B$6,'Scoring Keys'!$D$6,IF(B32='Scoring Keys'!$B$7,'Scoring Keys'!$D$7,0))))</f>
        <v>0.9</v>
      </c>
      <c r="D32" s="127" t="s">
        <v>1766</v>
      </c>
      <c r="E32" s="57">
        <f>IF(D32='Scoring Keys'!$B$12,'Scoring Keys'!$D$12,IF(D32='Scoring Keys'!$B$13,'Scoring Keys'!$D$13,IF(D32='Scoring Keys'!$B$14,'Scoring Keys'!$D$14,IF(D32='Scoring Keys'!$B$15,'Scoring Keys'!$D$15,IF(D32='Scoring Keys'!$B$16,'Scoring Keys'!$D$16,0)))))</f>
        <v>0</v>
      </c>
      <c r="F32" s="57">
        <f t="shared" si="3"/>
        <v>0</v>
      </c>
      <c r="G32" s="136"/>
      <c r="H32" s="142" t="b">
        <f>OR(AND(C32='Scoring Keys'!$D$4,E32='Scoring Keys'!$D$14),AND(C32='Scoring Keys'!$D$4,E32='Scoring Keys'!$D$16),AND(C32='Scoring Keys'!$D$4,E32='Scoring Keys'!$D$17))</f>
        <v>0</v>
      </c>
      <c r="I32" s="142" t="b">
        <f>NOT(D32='Scoring Keys'!$B$18)</f>
        <v>0</v>
      </c>
      <c r="J32" s="168">
        <f t="shared" si="4"/>
        <v>1</v>
      </c>
      <c r="K32" s="168">
        <f t="shared" si="5"/>
        <v>0</v>
      </c>
    </row>
    <row r="33" spans="1:11" ht="38.25">
      <c r="A33" s="196" t="s">
        <v>613</v>
      </c>
      <c r="B33" s="137" t="s">
        <v>1713</v>
      </c>
      <c r="C33" s="57">
        <f>IF(B33='Scoring Keys'!$B$4,'Scoring Keys'!$D$4,IF(B33='Scoring Keys'!$B$5,'Scoring Keys'!$D$5,IF(B33='Scoring Keys'!$B$6,'Scoring Keys'!$D$6,IF(B33='Scoring Keys'!$B$7,'Scoring Keys'!$D$7,0))))</f>
        <v>0.9</v>
      </c>
      <c r="D33" s="127" t="s">
        <v>1766</v>
      </c>
      <c r="E33" s="57">
        <f>IF(D33='Scoring Keys'!$B$12,'Scoring Keys'!$D$12,IF(D33='Scoring Keys'!$B$13,'Scoring Keys'!$D$13,IF(D33='Scoring Keys'!$B$14,'Scoring Keys'!$D$14,IF(D33='Scoring Keys'!$B$15,'Scoring Keys'!$D$15,IF(D33='Scoring Keys'!$B$16,'Scoring Keys'!$D$16,0)))))</f>
        <v>0</v>
      </c>
      <c r="F33" s="57">
        <f t="shared" si="3"/>
        <v>0</v>
      </c>
      <c r="G33" s="136"/>
      <c r="H33" s="142" t="b">
        <f>OR(AND(C33='Scoring Keys'!$D$4,E33='Scoring Keys'!$D$14),AND(C33='Scoring Keys'!$D$4,E33='Scoring Keys'!$D$16),AND(C33='Scoring Keys'!$D$4,E33='Scoring Keys'!$D$17))</f>
        <v>0</v>
      </c>
      <c r="I33" s="142" t="b">
        <f>NOT(D33='Scoring Keys'!$B$18)</f>
        <v>0</v>
      </c>
      <c r="J33" s="168">
        <f t="shared" si="4"/>
        <v>1</v>
      </c>
      <c r="K33" s="168">
        <f t="shared" si="5"/>
        <v>0</v>
      </c>
    </row>
    <row r="34" spans="1:11" s="215" customFormat="1" ht="38.25">
      <c r="A34" s="217" t="s">
        <v>624</v>
      </c>
      <c r="B34" s="137" t="s">
        <v>1713</v>
      </c>
      <c r="C34" s="57">
        <f>IF(B34='Scoring Keys'!$B$4,'Scoring Keys'!$D$4,IF(B34='Scoring Keys'!$B$5,'Scoring Keys'!$D$5,IF(B34='Scoring Keys'!$B$6,'Scoring Keys'!$D$6,IF(B34='Scoring Keys'!$B$7,'Scoring Keys'!$D$7,0))))</f>
        <v>0.9</v>
      </c>
      <c r="D34" s="127" t="s">
        <v>1766</v>
      </c>
      <c r="E34" s="57">
        <f>IF(D34='Scoring Keys'!$B$12,'Scoring Keys'!$D$12,IF(D34='Scoring Keys'!$B$13,'Scoring Keys'!$D$13,IF(D34='Scoring Keys'!$B$14,'Scoring Keys'!$D$14,IF(D34='Scoring Keys'!$B$15,'Scoring Keys'!$D$15,IF(D34='Scoring Keys'!$B$16,'Scoring Keys'!$D$16,0)))))</f>
        <v>0</v>
      </c>
      <c r="F34" s="57">
        <f t="shared" si="3"/>
        <v>0</v>
      </c>
      <c r="G34" s="136"/>
      <c r="H34" s="142" t="b">
        <f>OR(AND(C34='Scoring Keys'!$D$4,E34='Scoring Keys'!$D$14),AND(C34='Scoring Keys'!$D$4,E34='Scoring Keys'!$D$16),AND(C34='Scoring Keys'!$D$4,E34='Scoring Keys'!$D$17))</f>
        <v>0</v>
      </c>
      <c r="I34" s="142" t="b">
        <f>NOT(D34='Scoring Keys'!$B$18)</f>
        <v>0</v>
      </c>
      <c r="J34" s="168">
        <f t="shared" si="4"/>
        <v>1</v>
      </c>
      <c r="K34" s="168">
        <f t="shared" si="5"/>
        <v>0</v>
      </c>
    </row>
    <row r="35" spans="1:11" ht="38.25">
      <c r="A35" s="196" t="s">
        <v>623</v>
      </c>
      <c r="B35" s="137" t="s">
        <v>1713</v>
      </c>
      <c r="C35" s="57">
        <f>IF(B35='Scoring Keys'!$B$4,'Scoring Keys'!$D$4,IF(B35='Scoring Keys'!$B$5,'Scoring Keys'!$D$5,IF(B35='Scoring Keys'!$B$6,'Scoring Keys'!$D$6,IF(B35='Scoring Keys'!$B$7,'Scoring Keys'!$D$7,0))))</f>
        <v>0.9</v>
      </c>
      <c r="D35" s="127" t="s">
        <v>1766</v>
      </c>
      <c r="E35" s="57">
        <f>IF(D35='Scoring Keys'!$B$12,'Scoring Keys'!$D$12,IF(D35='Scoring Keys'!$B$13,'Scoring Keys'!$D$13,IF(D35='Scoring Keys'!$B$14,'Scoring Keys'!$D$14,IF(D35='Scoring Keys'!$B$15,'Scoring Keys'!$D$15,IF(D35='Scoring Keys'!$B$16,'Scoring Keys'!$D$16,0)))))</f>
        <v>0</v>
      </c>
      <c r="F35" s="57">
        <f t="shared" si="3"/>
        <v>0</v>
      </c>
      <c r="G35" s="136"/>
      <c r="H35" s="142" t="b">
        <f>OR(AND(C35='Scoring Keys'!$D$4,E35='Scoring Keys'!$D$14),AND(C35='Scoring Keys'!$D$4,E35='Scoring Keys'!$D$16),AND(C35='Scoring Keys'!$D$4,E35='Scoring Keys'!$D$17))</f>
        <v>0</v>
      </c>
      <c r="I35" s="142" t="b">
        <f>NOT(D35='Scoring Keys'!$B$18)</f>
        <v>0</v>
      </c>
      <c r="J35" s="168">
        <f t="shared" si="4"/>
        <v>1</v>
      </c>
      <c r="K35" s="168">
        <f t="shared" si="5"/>
        <v>0</v>
      </c>
    </row>
    <row r="36" spans="1:11" s="215" customFormat="1" ht="114.75">
      <c r="A36" s="216" t="s">
        <v>1636</v>
      </c>
      <c r="B36" s="137" t="s">
        <v>1713</v>
      </c>
      <c r="C36" s="57">
        <f>IF(B36='Scoring Keys'!$B$4,'Scoring Keys'!$D$4,IF(B36='Scoring Keys'!$B$5,'Scoring Keys'!$D$5,IF(B36='Scoring Keys'!$B$6,'Scoring Keys'!$D$6,IF(B36='Scoring Keys'!$B$7,'Scoring Keys'!$D$7,0))))</f>
        <v>0.9</v>
      </c>
      <c r="D36" s="127" t="s">
        <v>1766</v>
      </c>
      <c r="E36" s="57">
        <f>IF(D36='Scoring Keys'!$B$12,'Scoring Keys'!$D$12,IF(D36='Scoring Keys'!$B$13,'Scoring Keys'!$D$13,IF(D36='Scoring Keys'!$B$14,'Scoring Keys'!$D$14,IF(D36='Scoring Keys'!$B$15,'Scoring Keys'!$D$15,IF(D36='Scoring Keys'!$B$16,'Scoring Keys'!$D$16,0)))))</f>
        <v>0</v>
      </c>
      <c r="F36" s="57">
        <f t="shared" si="3"/>
        <v>0</v>
      </c>
      <c r="G36" s="136"/>
      <c r="H36" s="142" t="b">
        <f>OR(AND(C36='Scoring Keys'!$D$4,E36='Scoring Keys'!$D$14),AND(C36='Scoring Keys'!$D$4,E36='Scoring Keys'!$D$16),AND(C36='Scoring Keys'!$D$4,E36='Scoring Keys'!$D$17))</f>
        <v>0</v>
      </c>
      <c r="I36" s="142" t="b">
        <f>NOT(D36='Scoring Keys'!$B$18)</f>
        <v>0</v>
      </c>
      <c r="J36" s="168">
        <f t="shared" si="4"/>
        <v>1</v>
      </c>
      <c r="K36" s="168">
        <f t="shared" si="5"/>
        <v>0</v>
      </c>
    </row>
    <row r="37" spans="1:11" ht="30" customHeight="1">
      <c r="A37" s="209" t="s">
        <v>622</v>
      </c>
      <c r="B37" s="137" t="s">
        <v>1713</v>
      </c>
      <c r="C37" s="57">
        <f>IF(B37='Scoring Keys'!$B$4,'Scoring Keys'!$D$4,IF(B37='Scoring Keys'!$B$5,'Scoring Keys'!$D$5,IF(B37='Scoring Keys'!$B$6,'Scoring Keys'!$D$6,IF(B37='Scoring Keys'!$B$7,'Scoring Keys'!$D$7,0))))</f>
        <v>0.9</v>
      </c>
      <c r="D37" s="127" t="s">
        <v>1766</v>
      </c>
      <c r="E37" s="57">
        <f>IF(D37='Scoring Keys'!$B$12,'Scoring Keys'!$D$12,IF(D37='Scoring Keys'!$B$13,'Scoring Keys'!$D$13,IF(D37='Scoring Keys'!$B$14,'Scoring Keys'!$D$14,IF(D37='Scoring Keys'!$B$15,'Scoring Keys'!$D$15,IF(D37='Scoring Keys'!$B$16,'Scoring Keys'!$D$16,0)))))</f>
        <v>0</v>
      </c>
      <c r="F37" s="57">
        <f t="shared" si="3"/>
        <v>0</v>
      </c>
      <c r="G37" s="136"/>
      <c r="H37" s="142" t="b">
        <f>OR(AND(C37='Scoring Keys'!$D$4,E37='Scoring Keys'!$D$14),AND(C37='Scoring Keys'!$D$4,E37='Scoring Keys'!$D$16),AND(C37='Scoring Keys'!$D$4,E37='Scoring Keys'!$D$17))</f>
        <v>0</v>
      </c>
      <c r="I37" s="142" t="b">
        <f>NOT(D37='Scoring Keys'!$B$18)</f>
        <v>0</v>
      </c>
      <c r="J37" s="168">
        <f t="shared" si="4"/>
        <v>1</v>
      </c>
      <c r="K37" s="168">
        <f t="shared" si="5"/>
        <v>0</v>
      </c>
    </row>
    <row r="38" spans="1:11" ht="30" customHeight="1">
      <c r="A38" s="209" t="s">
        <v>652</v>
      </c>
      <c r="B38" s="137" t="s">
        <v>1713</v>
      </c>
      <c r="C38" s="57">
        <f>IF(B38='Scoring Keys'!$B$4,'Scoring Keys'!$D$4,IF(B38='Scoring Keys'!$B$5,'Scoring Keys'!$D$5,IF(B38='Scoring Keys'!$B$6,'Scoring Keys'!$D$6,IF(B38='Scoring Keys'!$B$7,'Scoring Keys'!$D$7,0))))</f>
        <v>0.9</v>
      </c>
      <c r="D38" s="127" t="s">
        <v>1766</v>
      </c>
      <c r="E38" s="57">
        <f>IF(D38='Scoring Keys'!$B$12,'Scoring Keys'!$D$12,IF(D38='Scoring Keys'!$B$13,'Scoring Keys'!$D$13,IF(D38='Scoring Keys'!$B$14,'Scoring Keys'!$D$14,IF(D38='Scoring Keys'!$B$15,'Scoring Keys'!$D$15,IF(D38='Scoring Keys'!$B$16,'Scoring Keys'!$D$16,0)))))</f>
        <v>0</v>
      </c>
      <c r="F38" s="57">
        <f t="shared" si="3"/>
        <v>0</v>
      </c>
      <c r="G38" s="136"/>
      <c r="H38" s="142" t="b">
        <f>OR(AND(C38='Scoring Keys'!$D$4,E38='Scoring Keys'!$D$14),AND(C38='Scoring Keys'!$D$4,E38='Scoring Keys'!$D$16),AND(C38='Scoring Keys'!$D$4,E38='Scoring Keys'!$D$17))</f>
        <v>0</v>
      </c>
      <c r="I38" s="142" t="b">
        <f>NOT(D38='Scoring Keys'!$B$18)</f>
        <v>0</v>
      </c>
      <c r="J38" s="168">
        <f t="shared" si="4"/>
        <v>1</v>
      </c>
      <c r="K38" s="168">
        <f t="shared" si="5"/>
        <v>0</v>
      </c>
    </row>
    <row r="39" spans="1:11" ht="30" customHeight="1">
      <c r="A39" s="209" t="s">
        <v>653</v>
      </c>
      <c r="B39" s="137" t="s">
        <v>1713</v>
      </c>
      <c r="C39" s="57">
        <f>IF(B39='Scoring Keys'!$B$4,'Scoring Keys'!$D$4,IF(B39='Scoring Keys'!$B$5,'Scoring Keys'!$D$5,IF(B39='Scoring Keys'!$B$6,'Scoring Keys'!$D$6,IF(B39='Scoring Keys'!$B$7,'Scoring Keys'!$D$7,0))))</f>
        <v>0.9</v>
      </c>
      <c r="D39" s="127" t="s">
        <v>1766</v>
      </c>
      <c r="E39" s="57">
        <f>IF(D39='Scoring Keys'!$B$12,'Scoring Keys'!$D$12,IF(D39='Scoring Keys'!$B$13,'Scoring Keys'!$D$13,IF(D39='Scoring Keys'!$B$14,'Scoring Keys'!$D$14,IF(D39='Scoring Keys'!$B$15,'Scoring Keys'!$D$15,IF(D39='Scoring Keys'!$B$16,'Scoring Keys'!$D$16,0)))))</f>
        <v>0</v>
      </c>
      <c r="F39" s="57">
        <f t="shared" si="3"/>
        <v>0</v>
      </c>
      <c r="G39" s="136"/>
      <c r="H39" s="142" t="b">
        <f>OR(AND(C39='Scoring Keys'!$D$4,E39='Scoring Keys'!$D$14),AND(C39='Scoring Keys'!$D$4,E39='Scoring Keys'!$D$16),AND(C39='Scoring Keys'!$D$4,E39='Scoring Keys'!$D$17))</f>
        <v>0</v>
      </c>
      <c r="I39" s="142" t="b">
        <f>NOT(D39='Scoring Keys'!$B$18)</f>
        <v>0</v>
      </c>
      <c r="J39" s="168">
        <f t="shared" si="4"/>
        <v>1</v>
      </c>
      <c r="K39" s="168">
        <f t="shared" si="5"/>
        <v>0</v>
      </c>
    </row>
    <row r="40" spans="1:11" ht="30" customHeight="1">
      <c r="A40" s="209" t="s">
        <v>654</v>
      </c>
      <c r="B40" s="137" t="s">
        <v>1713</v>
      </c>
      <c r="C40" s="57">
        <f>IF(B40='Scoring Keys'!$B$4,'Scoring Keys'!$D$4,IF(B40='Scoring Keys'!$B$5,'Scoring Keys'!$D$5,IF(B40='Scoring Keys'!$B$6,'Scoring Keys'!$D$6,IF(B40='Scoring Keys'!$B$7,'Scoring Keys'!$D$7,0))))</f>
        <v>0.9</v>
      </c>
      <c r="D40" s="127" t="s">
        <v>1766</v>
      </c>
      <c r="E40" s="57">
        <f>IF(D40='Scoring Keys'!$B$12,'Scoring Keys'!$D$12,IF(D40='Scoring Keys'!$B$13,'Scoring Keys'!$D$13,IF(D40='Scoring Keys'!$B$14,'Scoring Keys'!$D$14,IF(D40='Scoring Keys'!$B$15,'Scoring Keys'!$D$15,IF(D40='Scoring Keys'!$B$16,'Scoring Keys'!$D$16,0)))))</f>
        <v>0</v>
      </c>
      <c r="F40" s="57">
        <f t="shared" si="3"/>
        <v>0</v>
      </c>
      <c r="G40" s="136"/>
      <c r="H40" s="142" t="b">
        <f>OR(AND(C40='Scoring Keys'!$D$4,E40='Scoring Keys'!$D$14),AND(C40='Scoring Keys'!$D$4,E40='Scoring Keys'!$D$16),AND(C40='Scoring Keys'!$D$4,E40='Scoring Keys'!$D$17))</f>
        <v>0</v>
      </c>
      <c r="I40" s="142" t="b">
        <f>NOT(D40='Scoring Keys'!$B$18)</f>
        <v>0</v>
      </c>
      <c r="J40" s="168">
        <f t="shared" si="4"/>
        <v>1</v>
      </c>
      <c r="K40" s="168">
        <f t="shared" si="5"/>
        <v>0</v>
      </c>
    </row>
    <row r="41" spans="1:11" s="214" customFormat="1" ht="15.75">
      <c r="A41" s="213" t="s">
        <v>1854</v>
      </c>
      <c r="B41" s="139"/>
      <c r="C41" s="139"/>
      <c r="D41" s="260"/>
      <c r="E41" s="261"/>
      <c r="F41" s="261"/>
      <c r="G41" s="262"/>
    </row>
    <row r="42" spans="1:11" ht="30" customHeight="1">
      <c r="A42" s="209" t="s">
        <v>625</v>
      </c>
      <c r="B42" s="137" t="s">
        <v>1713</v>
      </c>
      <c r="C42" s="57">
        <f>IF(B42='Scoring Keys'!$B$4,'Scoring Keys'!$D$4,IF(B42='Scoring Keys'!$B$5,'Scoring Keys'!$D$5,IF(B42='Scoring Keys'!$B$6,'Scoring Keys'!$D$6,IF(B42='Scoring Keys'!$B$7,'Scoring Keys'!$D$7,0))))</f>
        <v>0.9</v>
      </c>
      <c r="D42" s="127" t="s">
        <v>1766</v>
      </c>
      <c r="E42" s="57">
        <f>IF(D42='Scoring Keys'!$B$12,'Scoring Keys'!$D$12,IF(D42='Scoring Keys'!$B$13,'Scoring Keys'!$D$13,IF(D42='Scoring Keys'!$B$14,'Scoring Keys'!$D$14,IF(D42='Scoring Keys'!$B$15,'Scoring Keys'!$D$15,IF(D42='Scoring Keys'!$B$16,'Scoring Keys'!$D$16,0)))))</f>
        <v>0</v>
      </c>
      <c r="F42" s="57">
        <f t="shared" ref="F42:F68" si="6">C42*E42</f>
        <v>0</v>
      </c>
      <c r="G42" s="136"/>
      <c r="H42" s="142" t="b">
        <f>OR(AND(C42='Scoring Keys'!$D$4,E42='Scoring Keys'!$D$14),AND(C42='Scoring Keys'!$D$4,E42='Scoring Keys'!$D$16),AND(C42='Scoring Keys'!$D$4,E42='Scoring Keys'!$D$17))</f>
        <v>0</v>
      </c>
      <c r="I42" s="142" t="b">
        <f>NOT(D42='Scoring Keys'!$B$18)</f>
        <v>0</v>
      </c>
      <c r="J42" s="168">
        <f t="shared" ref="J42:J68" si="7">IF(I42,0,1)</f>
        <v>1</v>
      </c>
      <c r="K42" s="168">
        <f t="shared" ref="K42:K68" si="8">IF(AND(H42,(I42)),1,0)</f>
        <v>0</v>
      </c>
    </row>
    <row r="43" spans="1:11" ht="30" customHeight="1">
      <c r="A43" s="196" t="s">
        <v>626</v>
      </c>
      <c r="B43" s="137" t="s">
        <v>1713</v>
      </c>
      <c r="C43" s="57">
        <f>IF(B43='Scoring Keys'!$B$4,'Scoring Keys'!$D$4,IF(B43='Scoring Keys'!$B$5,'Scoring Keys'!$D$5,IF(B43='Scoring Keys'!$B$6,'Scoring Keys'!$D$6,IF(B43='Scoring Keys'!$B$7,'Scoring Keys'!$D$7,0))))</f>
        <v>0.9</v>
      </c>
      <c r="D43" s="127" t="s">
        <v>1766</v>
      </c>
      <c r="E43" s="57">
        <f>IF(D43='Scoring Keys'!$B$12,'Scoring Keys'!$D$12,IF(D43='Scoring Keys'!$B$13,'Scoring Keys'!$D$13,IF(D43='Scoring Keys'!$B$14,'Scoring Keys'!$D$14,IF(D43='Scoring Keys'!$B$15,'Scoring Keys'!$D$15,IF(D43='Scoring Keys'!$B$16,'Scoring Keys'!$D$16,0)))))</f>
        <v>0</v>
      </c>
      <c r="F43" s="57">
        <f t="shared" si="6"/>
        <v>0</v>
      </c>
      <c r="G43" s="136"/>
      <c r="H43" s="142" t="b">
        <f>OR(AND(C43='Scoring Keys'!$D$4,E43='Scoring Keys'!$D$14),AND(C43='Scoring Keys'!$D$4,E43='Scoring Keys'!$D$16),AND(C43='Scoring Keys'!$D$4,E43='Scoring Keys'!$D$17))</f>
        <v>0</v>
      </c>
      <c r="I43" s="142" t="b">
        <f>NOT(D43='Scoring Keys'!$B$18)</f>
        <v>0</v>
      </c>
      <c r="J43" s="168">
        <f t="shared" si="7"/>
        <v>1</v>
      </c>
      <c r="K43" s="168">
        <f t="shared" si="8"/>
        <v>0</v>
      </c>
    </row>
    <row r="44" spans="1:11" ht="30" customHeight="1">
      <c r="A44" s="196" t="s">
        <v>627</v>
      </c>
      <c r="B44" s="137" t="s">
        <v>1713</v>
      </c>
      <c r="C44" s="57">
        <f>IF(B44='Scoring Keys'!$B$4,'Scoring Keys'!$D$4,IF(B44='Scoring Keys'!$B$5,'Scoring Keys'!$D$5,IF(B44='Scoring Keys'!$B$6,'Scoring Keys'!$D$6,IF(B44='Scoring Keys'!$B$7,'Scoring Keys'!$D$7,0))))</f>
        <v>0.9</v>
      </c>
      <c r="D44" s="127" t="s">
        <v>1766</v>
      </c>
      <c r="E44" s="57">
        <f>IF(D44='Scoring Keys'!$B$12,'Scoring Keys'!$D$12,IF(D44='Scoring Keys'!$B$13,'Scoring Keys'!$D$13,IF(D44='Scoring Keys'!$B$14,'Scoring Keys'!$D$14,IF(D44='Scoring Keys'!$B$15,'Scoring Keys'!$D$15,IF(D44='Scoring Keys'!$B$16,'Scoring Keys'!$D$16,0)))))</f>
        <v>0</v>
      </c>
      <c r="F44" s="57">
        <f t="shared" si="6"/>
        <v>0</v>
      </c>
      <c r="G44" s="136"/>
      <c r="H44" s="142" t="b">
        <f>OR(AND(C44='Scoring Keys'!$D$4,E44='Scoring Keys'!$D$14),AND(C44='Scoring Keys'!$D$4,E44='Scoring Keys'!$D$16),AND(C44='Scoring Keys'!$D$4,E44='Scoring Keys'!$D$17))</f>
        <v>0</v>
      </c>
      <c r="I44" s="142" t="b">
        <f>NOT(D44='Scoring Keys'!$B$18)</f>
        <v>0</v>
      </c>
      <c r="J44" s="168">
        <f t="shared" si="7"/>
        <v>1</v>
      </c>
      <c r="K44" s="168">
        <f t="shared" si="8"/>
        <v>0</v>
      </c>
    </row>
    <row r="45" spans="1:11" ht="30" customHeight="1">
      <c r="A45" s="196" t="s">
        <v>628</v>
      </c>
      <c r="B45" s="137" t="s">
        <v>1713</v>
      </c>
      <c r="C45" s="57">
        <f>IF(B45='Scoring Keys'!$B$4,'Scoring Keys'!$D$4,IF(B45='Scoring Keys'!$B$5,'Scoring Keys'!$D$5,IF(B45='Scoring Keys'!$B$6,'Scoring Keys'!$D$6,IF(B45='Scoring Keys'!$B$7,'Scoring Keys'!$D$7,0))))</f>
        <v>0.9</v>
      </c>
      <c r="D45" s="127" t="s">
        <v>1766</v>
      </c>
      <c r="E45" s="57">
        <f>IF(D45='Scoring Keys'!$B$12,'Scoring Keys'!$D$12,IF(D45='Scoring Keys'!$B$13,'Scoring Keys'!$D$13,IF(D45='Scoring Keys'!$B$14,'Scoring Keys'!$D$14,IF(D45='Scoring Keys'!$B$15,'Scoring Keys'!$D$15,IF(D45='Scoring Keys'!$B$16,'Scoring Keys'!$D$16,0)))))</f>
        <v>0</v>
      </c>
      <c r="F45" s="57">
        <f t="shared" si="6"/>
        <v>0</v>
      </c>
      <c r="G45" s="136"/>
      <c r="H45" s="142" t="b">
        <f>OR(AND(C45='Scoring Keys'!$D$4,E45='Scoring Keys'!$D$14),AND(C45='Scoring Keys'!$D$4,E45='Scoring Keys'!$D$16),AND(C45='Scoring Keys'!$D$4,E45='Scoring Keys'!$D$17))</f>
        <v>0</v>
      </c>
      <c r="I45" s="142" t="b">
        <f>NOT(D45='Scoring Keys'!$B$18)</f>
        <v>0</v>
      </c>
      <c r="J45" s="168">
        <f t="shared" si="7"/>
        <v>1</v>
      </c>
      <c r="K45" s="168">
        <f t="shared" si="8"/>
        <v>0</v>
      </c>
    </row>
    <row r="46" spans="1:11" ht="30" customHeight="1">
      <c r="A46" s="208" t="s">
        <v>629</v>
      </c>
      <c r="B46" s="137" t="s">
        <v>1713</v>
      </c>
      <c r="C46" s="57">
        <f>IF(B46='Scoring Keys'!$B$4,'Scoring Keys'!$D$4,IF(B46='Scoring Keys'!$B$5,'Scoring Keys'!$D$5,IF(B46='Scoring Keys'!$B$6,'Scoring Keys'!$D$6,IF(B46='Scoring Keys'!$B$7,'Scoring Keys'!$D$7,0))))</f>
        <v>0.9</v>
      </c>
      <c r="D46" s="127" t="s">
        <v>1766</v>
      </c>
      <c r="E46" s="57">
        <f>IF(D46='Scoring Keys'!$B$12,'Scoring Keys'!$D$12,IF(D46='Scoring Keys'!$B$13,'Scoring Keys'!$D$13,IF(D46='Scoring Keys'!$B$14,'Scoring Keys'!$D$14,IF(D46='Scoring Keys'!$B$15,'Scoring Keys'!$D$15,IF(D46='Scoring Keys'!$B$16,'Scoring Keys'!$D$16,0)))))</f>
        <v>0</v>
      </c>
      <c r="F46" s="57">
        <f t="shared" si="6"/>
        <v>0</v>
      </c>
      <c r="G46" s="136"/>
      <c r="H46" s="142" t="b">
        <f>OR(AND(C46='Scoring Keys'!$D$4,E46='Scoring Keys'!$D$14),AND(C46='Scoring Keys'!$D$4,E46='Scoring Keys'!$D$16),AND(C46='Scoring Keys'!$D$4,E46='Scoring Keys'!$D$17))</f>
        <v>0</v>
      </c>
      <c r="I46" s="142" t="b">
        <f>NOT(D46='Scoring Keys'!$B$18)</f>
        <v>0</v>
      </c>
      <c r="J46" s="168">
        <f t="shared" si="7"/>
        <v>1</v>
      </c>
      <c r="K46" s="168">
        <f t="shared" si="8"/>
        <v>0</v>
      </c>
    </row>
    <row r="47" spans="1:11" ht="30" customHeight="1">
      <c r="A47" s="196" t="s">
        <v>630</v>
      </c>
      <c r="B47" s="137" t="s">
        <v>1713</v>
      </c>
      <c r="C47" s="57">
        <f>IF(B47='Scoring Keys'!$B$4,'Scoring Keys'!$D$4,IF(B47='Scoring Keys'!$B$5,'Scoring Keys'!$D$5,IF(B47='Scoring Keys'!$B$6,'Scoring Keys'!$D$6,IF(B47='Scoring Keys'!$B$7,'Scoring Keys'!$D$7,0))))</f>
        <v>0.9</v>
      </c>
      <c r="D47" s="127" t="s">
        <v>1766</v>
      </c>
      <c r="E47" s="57">
        <f>IF(D47='Scoring Keys'!$B$12,'Scoring Keys'!$D$12,IF(D47='Scoring Keys'!$B$13,'Scoring Keys'!$D$13,IF(D47='Scoring Keys'!$B$14,'Scoring Keys'!$D$14,IF(D47='Scoring Keys'!$B$15,'Scoring Keys'!$D$15,IF(D47='Scoring Keys'!$B$16,'Scoring Keys'!$D$16,0)))))</f>
        <v>0</v>
      </c>
      <c r="F47" s="57">
        <f t="shared" si="6"/>
        <v>0</v>
      </c>
      <c r="G47" s="136"/>
      <c r="H47" s="142" t="b">
        <f>OR(AND(C47='Scoring Keys'!$D$4,E47='Scoring Keys'!$D$14),AND(C47='Scoring Keys'!$D$4,E47='Scoring Keys'!$D$16),AND(C47='Scoring Keys'!$D$4,E47='Scoring Keys'!$D$17))</f>
        <v>0</v>
      </c>
      <c r="I47" s="142" t="b">
        <f>NOT(D47='Scoring Keys'!$B$18)</f>
        <v>0</v>
      </c>
      <c r="J47" s="168">
        <f t="shared" si="7"/>
        <v>1</v>
      </c>
      <c r="K47" s="168">
        <f t="shared" si="8"/>
        <v>0</v>
      </c>
    </row>
    <row r="48" spans="1:11" ht="30" customHeight="1">
      <c r="A48" s="196" t="s">
        <v>631</v>
      </c>
      <c r="B48" s="137" t="s">
        <v>1713</v>
      </c>
      <c r="C48" s="57">
        <f>IF(B48='Scoring Keys'!$B$4,'Scoring Keys'!$D$4,IF(B48='Scoring Keys'!$B$5,'Scoring Keys'!$D$5,IF(B48='Scoring Keys'!$B$6,'Scoring Keys'!$D$6,IF(B48='Scoring Keys'!$B$7,'Scoring Keys'!$D$7,0))))</f>
        <v>0.9</v>
      </c>
      <c r="D48" s="127" t="s">
        <v>1766</v>
      </c>
      <c r="E48" s="57">
        <f>IF(D48='Scoring Keys'!$B$12,'Scoring Keys'!$D$12,IF(D48='Scoring Keys'!$B$13,'Scoring Keys'!$D$13,IF(D48='Scoring Keys'!$B$14,'Scoring Keys'!$D$14,IF(D48='Scoring Keys'!$B$15,'Scoring Keys'!$D$15,IF(D48='Scoring Keys'!$B$16,'Scoring Keys'!$D$16,0)))))</f>
        <v>0</v>
      </c>
      <c r="F48" s="57">
        <f t="shared" si="6"/>
        <v>0</v>
      </c>
      <c r="G48" s="136"/>
      <c r="H48" s="142" t="b">
        <f>OR(AND(C48='Scoring Keys'!$D$4,E48='Scoring Keys'!$D$14),AND(C48='Scoring Keys'!$D$4,E48='Scoring Keys'!$D$16),AND(C48='Scoring Keys'!$D$4,E48='Scoring Keys'!$D$17))</f>
        <v>0</v>
      </c>
      <c r="I48" s="142" t="b">
        <f>NOT(D48='Scoring Keys'!$B$18)</f>
        <v>0</v>
      </c>
      <c r="J48" s="168">
        <f t="shared" si="7"/>
        <v>1</v>
      </c>
      <c r="K48" s="168">
        <f t="shared" si="8"/>
        <v>0</v>
      </c>
    </row>
    <row r="49" spans="1:11" ht="30" customHeight="1">
      <c r="A49" s="196" t="s">
        <v>632</v>
      </c>
      <c r="B49" s="137" t="s">
        <v>1713</v>
      </c>
      <c r="C49" s="57">
        <f>IF(B49='Scoring Keys'!$B$4,'Scoring Keys'!$D$4,IF(B49='Scoring Keys'!$B$5,'Scoring Keys'!$D$5,IF(B49='Scoring Keys'!$B$6,'Scoring Keys'!$D$6,IF(B49='Scoring Keys'!$B$7,'Scoring Keys'!$D$7,0))))</f>
        <v>0.9</v>
      </c>
      <c r="D49" s="127" t="s">
        <v>1766</v>
      </c>
      <c r="E49" s="57">
        <f>IF(D49='Scoring Keys'!$B$12,'Scoring Keys'!$D$12,IF(D49='Scoring Keys'!$B$13,'Scoring Keys'!$D$13,IF(D49='Scoring Keys'!$B$14,'Scoring Keys'!$D$14,IF(D49='Scoring Keys'!$B$15,'Scoring Keys'!$D$15,IF(D49='Scoring Keys'!$B$16,'Scoring Keys'!$D$16,0)))))</f>
        <v>0</v>
      </c>
      <c r="F49" s="57">
        <f t="shared" si="6"/>
        <v>0</v>
      </c>
      <c r="G49" s="136"/>
      <c r="H49" s="142" t="b">
        <f>OR(AND(C49='Scoring Keys'!$D$4,E49='Scoring Keys'!$D$14),AND(C49='Scoring Keys'!$D$4,E49='Scoring Keys'!$D$16),AND(C49='Scoring Keys'!$D$4,E49='Scoring Keys'!$D$17))</f>
        <v>0</v>
      </c>
      <c r="I49" s="142" t="b">
        <f>NOT(D49='Scoring Keys'!$B$18)</f>
        <v>0</v>
      </c>
      <c r="J49" s="168">
        <f t="shared" si="7"/>
        <v>1</v>
      </c>
      <c r="K49" s="168">
        <f t="shared" si="8"/>
        <v>0</v>
      </c>
    </row>
    <row r="50" spans="1:11" ht="30" customHeight="1">
      <c r="A50" s="196" t="s">
        <v>633</v>
      </c>
      <c r="B50" s="137" t="s">
        <v>1713</v>
      </c>
      <c r="C50" s="57">
        <f>IF(B50='Scoring Keys'!$B$4,'Scoring Keys'!$D$4,IF(B50='Scoring Keys'!$B$5,'Scoring Keys'!$D$5,IF(B50='Scoring Keys'!$B$6,'Scoring Keys'!$D$6,IF(B50='Scoring Keys'!$B$7,'Scoring Keys'!$D$7,0))))</f>
        <v>0.9</v>
      </c>
      <c r="D50" s="127" t="s">
        <v>1766</v>
      </c>
      <c r="E50" s="57">
        <f>IF(D50='Scoring Keys'!$B$12,'Scoring Keys'!$D$12,IF(D50='Scoring Keys'!$B$13,'Scoring Keys'!$D$13,IF(D50='Scoring Keys'!$B$14,'Scoring Keys'!$D$14,IF(D50='Scoring Keys'!$B$15,'Scoring Keys'!$D$15,IF(D50='Scoring Keys'!$B$16,'Scoring Keys'!$D$16,0)))))</f>
        <v>0</v>
      </c>
      <c r="F50" s="57">
        <f t="shared" si="6"/>
        <v>0</v>
      </c>
      <c r="G50" s="136"/>
      <c r="H50" s="142" t="b">
        <f>OR(AND(C50='Scoring Keys'!$D$4,E50='Scoring Keys'!$D$14),AND(C50='Scoring Keys'!$D$4,E50='Scoring Keys'!$D$16),AND(C50='Scoring Keys'!$D$4,E50='Scoring Keys'!$D$17))</f>
        <v>0</v>
      </c>
      <c r="I50" s="142" t="b">
        <f>NOT(D50='Scoring Keys'!$B$18)</f>
        <v>0</v>
      </c>
      <c r="J50" s="168">
        <f t="shared" si="7"/>
        <v>1</v>
      </c>
      <c r="K50" s="168">
        <f t="shared" si="8"/>
        <v>0</v>
      </c>
    </row>
    <row r="51" spans="1:11" ht="30" customHeight="1">
      <c r="A51" s="196" t="s">
        <v>634</v>
      </c>
      <c r="B51" s="137" t="s">
        <v>1713</v>
      </c>
      <c r="C51" s="57">
        <f>IF(B51='Scoring Keys'!$B$4,'Scoring Keys'!$D$4,IF(B51='Scoring Keys'!$B$5,'Scoring Keys'!$D$5,IF(B51='Scoring Keys'!$B$6,'Scoring Keys'!$D$6,IF(B51='Scoring Keys'!$B$7,'Scoring Keys'!$D$7,0))))</f>
        <v>0.9</v>
      </c>
      <c r="D51" s="127" t="s">
        <v>1766</v>
      </c>
      <c r="E51" s="57">
        <f>IF(D51='Scoring Keys'!$B$12,'Scoring Keys'!$D$12,IF(D51='Scoring Keys'!$B$13,'Scoring Keys'!$D$13,IF(D51='Scoring Keys'!$B$14,'Scoring Keys'!$D$14,IF(D51='Scoring Keys'!$B$15,'Scoring Keys'!$D$15,IF(D51='Scoring Keys'!$B$16,'Scoring Keys'!$D$16,0)))))</f>
        <v>0</v>
      </c>
      <c r="F51" s="57">
        <f t="shared" si="6"/>
        <v>0</v>
      </c>
      <c r="G51" s="136"/>
      <c r="H51" s="142" t="b">
        <f>OR(AND(C51='Scoring Keys'!$D$4,E51='Scoring Keys'!$D$14),AND(C51='Scoring Keys'!$D$4,E51='Scoring Keys'!$D$16),AND(C51='Scoring Keys'!$D$4,E51='Scoring Keys'!$D$17))</f>
        <v>0</v>
      </c>
      <c r="I51" s="142" t="b">
        <f>NOT(D51='Scoring Keys'!$B$18)</f>
        <v>0</v>
      </c>
      <c r="J51" s="168">
        <f t="shared" si="7"/>
        <v>1</v>
      </c>
      <c r="K51" s="168">
        <f t="shared" si="8"/>
        <v>0</v>
      </c>
    </row>
    <row r="52" spans="1:11" ht="30" customHeight="1">
      <c r="A52" s="196" t="s">
        <v>635</v>
      </c>
      <c r="B52" s="137" t="s">
        <v>1713</v>
      </c>
      <c r="C52" s="57">
        <f>IF(B52='Scoring Keys'!$B$4,'Scoring Keys'!$D$4,IF(B52='Scoring Keys'!$B$5,'Scoring Keys'!$D$5,IF(B52='Scoring Keys'!$B$6,'Scoring Keys'!$D$6,IF(B52='Scoring Keys'!$B$7,'Scoring Keys'!$D$7,0))))</f>
        <v>0.9</v>
      </c>
      <c r="D52" s="127" t="s">
        <v>1766</v>
      </c>
      <c r="E52" s="57">
        <f>IF(D52='Scoring Keys'!$B$12,'Scoring Keys'!$D$12,IF(D52='Scoring Keys'!$B$13,'Scoring Keys'!$D$13,IF(D52='Scoring Keys'!$B$14,'Scoring Keys'!$D$14,IF(D52='Scoring Keys'!$B$15,'Scoring Keys'!$D$15,IF(D52='Scoring Keys'!$B$16,'Scoring Keys'!$D$16,0)))))</f>
        <v>0</v>
      </c>
      <c r="F52" s="57">
        <f t="shared" si="6"/>
        <v>0</v>
      </c>
      <c r="G52" s="136"/>
      <c r="H52" s="142" t="b">
        <f>OR(AND(C52='Scoring Keys'!$D$4,E52='Scoring Keys'!$D$14),AND(C52='Scoring Keys'!$D$4,E52='Scoring Keys'!$D$16),AND(C52='Scoring Keys'!$D$4,E52='Scoring Keys'!$D$17))</f>
        <v>0</v>
      </c>
      <c r="I52" s="142" t="b">
        <f>NOT(D52='Scoring Keys'!$B$18)</f>
        <v>0</v>
      </c>
      <c r="J52" s="168">
        <f t="shared" si="7"/>
        <v>1</v>
      </c>
      <c r="K52" s="168">
        <f t="shared" si="8"/>
        <v>0</v>
      </c>
    </row>
    <row r="53" spans="1:11" ht="30" customHeight="1">
      <c r="A53" s="196" t="s">
        <v>636</v>
      </c>
      <c r="B53" s="137" t="s">
        <v>1713</v>
      </c>
      <c r="C53" s="57">
        <f>IF(B53='Scoring Keys'!$B$4,'Scoring Keys'!$D$4,IF(B53='Scoring Keys'!$B$5,'Scoring Keys'!$D$5,IF(B53='Scoring Keys'!$B$6,'Scoring Keys'!$D$6,IF(B53='Scoring Keys'!$B$7,'Scoring Keys'!$D$7,0))))</f>
        <v>0.9</v>
      </c>
      <c r="D53" s="127" t="s">
        <v>1766</v>
      </c>
      <c r="E53" s="57">
        <f>IF(D53='Scoring Keys'!$B$12,'Scoring Keys'!$D$12,IF(D53='Scoring Keys'!$B$13,'Scoring Keys'!$D$13,IF(D53='Scoring Keys'!$B$14,'Scoring Keys'!$D$14,IF(D53='Scoring Keys'!$B$15,'Scoring Keys'!$D$15,IF(D53='Scoring Keys'!$B$16,'Scoring Keys'!$D$16,0)))))</f>
        <v>0</v>
      </c>
      <c r="F53" s="57">
        <f t="shared" si="6"/>
        <v>0</v>
      </c>
      <c r="G53" s="136"/>
      <c r="H53" s="142" t="b">
        <f>OR(AND(C53='Scoring Keys'!$D$4,E53='Scoring Keys'!$D$14),AND(C53='Scoring Keys'!$D$4,E53='Scoring Keys'!$D$16),AND(C53='Scoring Keys'!$D$4,E53='Scoring Keys'!$D$17))</f>
        <v>0</v>
      </c>
      <c r="I53" s="142" t="b">
        <f>NOT(D53='Scoring Keys'!$B$18)</f>
        <v>0</v>
      </c>
      <c r="J53" s="168">
        <f t="shared" si="7"/>
        <v>1</v>
      </c>
      <c r="K53" s="168">
        <f t="shared" si="8"/>
        <v>0</v>
      </c>
    </row>
    <row r="54" spans="1:11" ht="30" customHeight="1">
      <c r="A54" s="208" t="s">
        <v>637</v>
      </c>
      <c r="B54" s="137" t="s">
        <v>1713</v>
      </c>
      <c r="C54" s="57">
        <f>IF(B54='Scoring Keys'!$B$4,'Scoring Keys'!$D$4,IF(B54='Scoring Keys'!$B$5,'Scoring Keys'!$D$5,IF(B54='Scoring Keys'!$B$6,'Scoring Keys'!$D$6,IF(B54='Scoring Keys'!$B$7,'Scoring Keys'!$D$7,0))))</f>
        <v>0.9</v>
      </c>
      <c r="D54" s="127" t="s">
        <v>1766</v>
      </c>
      <c r="E54" s="57">
        <f>IF(D54='Scoring Keys'!$B$12,'Scoring Keys'!$D$12,IF(D54='Scoring Keys'!$B$13,'Scoring Keys'!$D$13,IF(D54='Scoring Keys'!$B$14,'Scoring Keys'!$D$14,IF(D54='Scoring Keys'!$B$15,'Scoring Keys'!$D$15,IF(D54='Scoring Keys'!$B$16,'Scoring Keys'!$D$16,0)))))</f>
        <v>0</v>
      </c>
      <c r="F54" s="57">
        <f t="shared" si="6"/>
        <v>0</v>
      </c>
      <c r="G54" s="136"/>
      <c r="H54" s="142" t="b">
        <f>OR(AND(C54='Scoring Keys'!$D$4,E54='Scoring Keys'!$D$14),AND(C54='Scoring Keys'!$D$4,E54='Scoring Keys'!$D$16),AND(C54='Scoring Keys'!$D$4,E54='Scoring Keys'!$D$17))</f>
        <v>0</v>
      </c>
      <c r="I54" s="142" t="b">
        <f>NOT(D54='Scoring Keys'!$B$18)</f>
        <v>0</v>
      </c>
      <c r="J54" s="168">
        <f t="shared" si="7"/>
        <v>1</v>
      </c>
      <c r="K54" s="168">
        <f t="shared" si="8"/>
        <v>0</v>
      </c>
    </row>
    <row r="55" spans="1:11" ht="30" customHeight="1">
      <c r="A55" s="208" t="s">
        <v>639</v>
      </c>
      <c r="B55" s="137" t="s">
        <v>1713</v>
      </c>
      <c r="C55" s="57">
        <f>IF(B55='Scoring Keys'!$B$4,'Scoring Keys'!$D$4,IF(B55='Scoring Keys'!$B$5,'Scoring Keys'!$D$5,IF(B55='Scoring Keys'!$B$6,'Scoring Keys'!$D$6,IF(B55='Scoring Keys'!$B$7,'Scoring Keys'!$D$7,0))))</f>
        <v>0.9</v>
      </c>
      <c r="D55" s="127" t="s">
        <v>1766</v>
      </c>
      <c r="E55" s="57">
        <f>IF(D55='Scoring Keys'!$B$12,'Scoring Keys'!$D$12,IF(D55='Scoring Keys'!$B$13,'Scoring Keys'!$D$13,IF(D55='Scoring Keys'!$B$14,'Scoring Keys'!$D$14,IF(D55='Scoring Keys'!$B$15,'Scoring Keys'!$D$15,IF(D55='Scoring Keys'!$B$16,'Scoring Keys'!$D$16,0)))))</f>
        <v>0</v>
      </c>
      <c r="F55" s="57">
        <f t="shared" si="6"/>
        <v>0</v>
      </c>
      <c r="G55" s="136"/>
      <c r="H55" s="142" t="b">
        <f>OR(AND(C55='Scoring Keys'!$D$4,E55='Scoring Keys'!$D$14),AND(C55='Scoring Keys'!$D$4,E55='Scoring Keys'!$D$16),AND(C55='Scoring Keys'!$D$4,E55='Scoring Keys'!$D$17))</f>
        <v>0</v>
      </c>
      <c r="I55" s="142" t="b">
        <f>NOT(D55='Scoring Keys'!$B$18)</f>
        <v>0</v>
      </c>
      <c r="J55" s="168">
        <f t="shared" si="7"/>
        <v>1</v>
      </c>
      <c r="K55" s="168">
        <f t="shared" si="8"/>
        <v>0</v>
      </c>
    </row>
    <row r="56" spans="1:11" ht="30" customHeight="1">
      <c r="A56" s="208" t="s">
        <v>640</v>
      </c>
      <c r="B56" s="137" t="s">
        <v>1713</v>
      </c>
      <c r="C56" s="57">
        <f>IF(B56='Scoring Keys'!$B$4,'Scoring Keys'!$D$4,IF(B56='Scoring Keys'!$B$5,'Scoring Keys'!$D$5,IF(B56='Scoring Keys'!$B$6,'Scoring Keys'!$D$6,IF(B56='Scoring Keys'!$B$7,'Scoring Keys'!$D$7,0))))</f>
        <v>0.9</v>
      </c>
      <c r="D56" s="127" t="s">
        <v>1766</v>
      </c>
      <c r="E56" s="57">
        <f>IF(D56='Scoring Keys'!$B$12,'Scoring Keys'!$D$12,IF(D56='Scoring Keys'!$B$13,'Scoring Keys'!$D$13,IF(D56='Scoring Keys'!$B$14,'Scoring Keys'!$D$14,IF(D56='Scoring Keys'!$B$15,'Scoring Keys'!$D$15,IF(D56='Scoring Keys'!$B$16,'Scoring Keys'!$D$16,0)))))</f>
        <v>0</v>
      </c>
      <c r="F56" s="57">
        <f t="shared" si="6"/>
        <v>0</v>
      </c>
      <c r="G56" s="136"/>
      <c r="H56" s="142" t="b">
        <f>OR(AND(C56='Scoring Keys'!$D$4,E56='Scoring Keys'!$D$14),AND(C56='Scoring Keys'!$D$4,E56='Scoring Keys'!$D$16),AND(C56='Scoring Keys'!$D$4,E56='Scoring Keys'!$D$17))</f>
        <v>0</v>
      </c>
      <c r="I56" s="142" t="b">
        <f>NOT(D56='Scoring Keys'!$B$18)</f>
        <v>0</v>
      </c>
      <c r="J56" s="168">
        <f t="shared" si="7"/>
        <v>1</v>
      </c>
      <c r="K56" s="168">
        <f t="shared" si="8"/>
        <v>0</v>
      </c>
    </row>
    <row r="57" spans="1:11" ht="30" customHeight="1">
      <c r="A57" s="208" t="s">
        <v>641</v>
      </c>
      <c r="B57" s="137" t="s">
        <v>1713</v>
      </c>
      <c r="C57" s="57">
        <f>IF(B57='Scoring Keys'!$B$4,'Scoring Keys'!$D$4,IF(B57='Scoring Keys'!$B$5,'Scoring Keys'!$D$5,IF(B57='Scoring Keys'!$B$6,'Scoring Keys'!$D$6,IF(B57='Scoring Keys'!$B$7,'Scoring Keys'!$D$7,0))))</f>
        <v>0.9</v>
      </c>
      <c r="D57" s="127" t="s">
        <v>1766</v>
      </c>
      <c r="E57" s="57">
        <f>IF(D57='Scoring Keys'!$B$12,'Scoring Keys'!$D$12,IF(D57='Scoring Keys'!$B$13,'Scoring Keys'!$D$13,IF(D57='Scoring Keys'!$B$14,'Scoring Keys'!$D$14,IF(D57='Scoring Keys'!$B$15,'Scoring Keys'!$D$15,IF(D57='Scoring Keys'!$B$16,'Scoring Keys'!$D$16,0)))))</f>
        <v>0</v>
      </c>
      <c r="F57" s="57">
        <f t="shared" si="6"/>
        <v>0</v>
      </c>
      <c r="G57" s="136"/>
      <c r="H57" s="142" t="b">
        <f>OR(AND(C57='Scoring Keys'!$D$4,E57='Scoring Keys'!$D$14),AND(C57='Scoring Keys'!$D$4,E57='Scoring Keys'!$D$16),AND(C57='Scoring Keys'!$D$4,E57='Scoring Keys'!$D$17))</f>
        <v>0</v>
      </c>
      <c r="I57" s="142" t="b">
        <f>NOT(D57='Scoring Keys'!$B$18)</f>
        <v>0</v>
      </c>
      <c r="J57" s="168">
        <f t="shared" si="7"/>
        <v>1</v>
      </c>
      <c r="K57" s="168">
        <f t="shared" si="8"/>
        <v>0</v>
      </c>
    </row>
    <row r="58" spans="1:11" ht="30" customHeight="1">
      <c r="A58" s="208" t="s">
        <v>642</v>
      </c>
      <c r="B58" s="137" t="s">
        <v>1713</v>
      </c>
      <c r="C58" s="57">
        <f>IF(B58='Scoring Keys'!$B$4,'Scoring Keys'!$D$4,IF(B58='Scoring Keys'!$B$5,'Scoring Keys'!$D$5,IF(B58='Scoring Keys'!$B$6,'Scoring Keys'!$D$6,IF(B58='Scoring Keys'!$B$7,'Scoring Keys'!$D$7,0))))</f>
        <v>0.9</v>
      </c>
      <c r="D58" s="127" t="s">
        <v>1766</v>
      </c>
      <c r="E58" s="57">
        <f>IF(D58='Scoring Keys'!$B$12,'Scoring Keys'!$D$12,IF(D58='Scoring Keys'!$B$13,'Scoring Keys'!$D$13,IF(D58='Scoring Keys'!$B$14,'Scoring Keys'!$D$14,IF(D58='Scoring Keys'!$B$15,'Scoring Keys'!$D$15,IF(D58='Scoring Keys'!$B$16,'Scoring Keys'!$D$16,0)))))</f>
        <v>0</v>
      </c>
      <c r="F58" s="57">
        <f t="shared" si="6"/>
        <v>0</v>
      </c>
      <c r="G58" s="136"/>
      <c r="H58" s="142" t="b">
        <f>OR(AND(C58='Scoring Keys'!$D$4,E58='Scoring Keys'!$D$14),AND(C58='Scoring Keys'!$D$4,E58='Scoring Keys'!$D$16),AND(C58='Scoring Keys'!$D$4,E58='Scoring Keys'!$D$17))</f>
        <v>0</v>
      </c>
      <c r="I58" s="142" t="b">
        <f>NOT(D58='Scoring Keys'!$B$18)</f>
        <v>0</v>
      </c>
      <c r="J58" s="168">
        <f t="shared" si="7"/>
        <v>1</v>
      </c>
      <c r="K58" s="168">
        <f t="shared" si="8"/>
        <v>0</v>
      </c>
    </row>
    <row r="59" spans="1:11" ht="30" customHeight="1">
      <c r="A59" s="208" t="s">
        <v>643</v>
      </c>
      <c r="B59" s="137" t="s">
        <v>1713</v>
      </c>
      <c r="C59" s="57">
        <f>IF(B59='Scoring Keys'!$B$4,'Scoring Keys'!$D$4,IF(B59='Scoring Keys'!$B$5,'Scoring Keys'!$D$5,IF(B59='Scoring Keys'!$B$6,'Scoring Keys'!$D$6,IF(B59='Scoring Keys'!$B$7,'Scoring Keys'!$D$7,0))))</f>
        <v>0.9</v>
      </c>
      <c r="D59" s="127" t="s">
        <v>1766</v>
      </c>
      <c r="E59" s="57">
        <f>IF(D59='Scoring Keys'!$B$12,'Scoring Keys'!$D$12,IF(D59='Scoring Keys'!$B$13,'Scoring Keys'!$D$13,IF(D59='Scoring Keys'!$B$14,'Scoring Keys'!$D$14,IF(D59='Scoring Keys'!$B$15,'Scoring Keys'!$D$15,IF(D59='Scoring Keys'!$B$16,'Scoring Keys'!$D$16,0)))))</f>
        <v>0</v>
      </c>
      <c r="F59" s="57">
        <f t="shared" si="6"/>
        <v>0</v>
      </c>
      <c r="G59" s="136"/>
      <c r="H59" s="142" t="b">
        <f>OR(AND(C59='Scoring Keys'!$D$4,E59='Scoring Keys'!$D$14),AND(C59='Scoring Keys'!$D$4,E59='Scoring Keys'!$D$16),AND(C59='Scoring Keys'!$D$4,E59='Scoring Keys'!$D$17))</f>
        <v>0</v>
      </c>
      <c r="I59" s="142" t="b">
        <f>NOT(D59='Scoring Keys'!$B$18)</f>
        <v>0</v>
      </c>
      <c r="J59" s="168">
        <f t="shared" si="7"/>
        <v>1</v>
      </c>
      <c r="K59" s="168">
        <f t="shared" si="8"/>
        <v>0</v>
      </c>
    </row>
    <row r="60" spans="1:11" ht="30" customHeight="1">
      <c r="A60" s="212" t="s">
        <v>638</v>
      </c>
      <c r="B60" s="137" t="s">
        <v>1713</v>
      </c>
      <c r="C60" s="57">
        <f>IF(B60='Scoring Keys'!$B$4,'Scoring Keys'!$D$4,IF(B60='Scoring Keys'!$B$5,'Scoring Keys'!$D$5,IF(B60='Scoring Keys'!$B$6,'Scoring Keys'!$D$6,IF(B60='Scoring Keys'!$B$7,'Scoring Keys'!$D$7,0))))</f>
        <v>0.9</v>
      </c>
      <c r="D60" s="127" t="s">
        <v>1766</v>
      </c>
      <c r="E60" s="57">
        <f>IF(D60='Scoring Keys'!$B$12,'Scoring Keys'!$D$12,IF(D60='Scoring Keys'!$B$13,'Scoring Keys'!$D$13,IF(D60='Scoring Keys'!$B$14,'Scoring Keys'!$D$14,IF(D60='Scoring Keys'!$B$15,'Scoring Keys'!$D$15,IF(D60='Scoring Keys'!$B$16,'Scoring Keys'!$D$16,0)))))</f>
        <v>0</v>
      </c>
      <c r="F60" s="57">
        <f t="shared" si="6"/>
        <v>0</v>
      </c>
      <c r="G60" s="136"/>
      <c r="H60" s="142" t="b">
        <f>OR(AND(C60='Scoring Keys'!$D$4,E60='Scoring Keys'!$D$14),AND(C60='Scoring Keys'!$D$4,E60='Scoring Keys'!$D$16),AND(C60='Scoring Keys'!$D$4,E60='Scoring Keys'!$D$17))</f>
        <v>0</v>
      </c>
      <c r="I60" s="142" t="b">
        <f>NOT(D60='Scoring Keys'!$B$18)</f>
        <v>0</v>
      </c>
      <c r="J60" s="168">
        <f t="shared" si="7"/>
        <v>1</v>
      </c>
      <c r="K60" s="168">
        <f t="shared" si="8"/>
        <v>0</v>
      </c>
    </row>
    <row r="61" spans="1:11" ht="30" customHeight="1">
      <c r="A61" s="208" t="s">
        <v>644</v>
      </c>
      <c r="B61" s="137" t="s">
        <v>1713</v>
      </c>
      <c r="C61" s="57">
        <f>IF(B61='Scoring Keys'!$B$4,'Scoring Keys'!$D$4,IF(B61='Scoring Keys'!$B$5,'Scoring Keys'!$D$5,IF(B61='Scoring Keys'!$B$6,'Scoring Keys'!$D$6,IF(B61='Scoring Keys'!$B$7,'Scoring Keys'!$D$7,0))))</f>
        <v>0.9</v>
      </c>
      <c r="D61" s="127" t="s">
        <v>1766</v>
      </c>
      <c r="E61" s="57">
        <f>IF(D61='Scoring Keys'!$B$12,'Scoring Keys'!$D$12,IF(D61='Scoring Keys'!$B$13,'Scoring Keys'!$D$13,IF(D61='Scoring Keys'!$B$14,'Scoring Keys'!$D$14,IF(D61='Scoring Keys'!$B$15,'Scoring Keys'!$D$15,IF(D61='Scoring Keys'!$B$16,'Scoring Keys'!$D$16,0)))))</f>
        <v>0</v>
      </c>
      <c r="F61" s="57">
        <f t="shared" si="6"/>
        <v>0</v>
      </c>
      <c r="G61" s="136"/>
      <c r="H61" s="142" t="b">
        <f>OR(AND(C61='Scoring Keys'!$D$4,E61='Scoring Keys'!$D$14),AND(C61='Scoring Keys'!$D$4,E61='Scoring Keys'!$D$16),AND(C61='Scoring Keys'!$D$4,E61='Scoring Keys'!$D$17))</f>
        <v>0</v>
      </c>
      <c r="I61" s="142" t="b">
        <f>NOT(D61='Scoring Keys'!$B$18)</f>
        <v>0</v>
      </c>
      <c r="J61" s="168">
        <f t="shared" si="7"/>
        <v>1</v>
      </c>
      <c r="K61" s="168">
        <f t="shared" si="8"/>
        <v>0</v>
      </c>
    </row>
    <row r="62" spans="1:11" ht="30" customHeight="1">
      <c r="A62" s="209" t="s">
        <v>645</v>
      </c>
      <c r="B62" s="137" t="s">
        <v>1713</v>
      </c>
      <c r="C62" s="57">
        <f>IF(B62='Scoring Keys'!$B$4,'Scoring Keys'!$D$4,IF(B62='Scoring Keys'!$B$5,'Scoring Keys'!$D$5,IF(B62='Scoring Keys'!$B$6,'Scoring Keys'!$D$6,IF(B62='Scoring Keys'!$B$7,'Scoring Keys'!$D$7,0))))</f>
        <v>0.9</v>
      </c>
      <c r="D62" s="127" t="s">
        <v>1766</v>
      </c>
      <c r="E62" s="57">
        <f>IF(D62='Scoring Keys'!$B$12,'Scoring Keys'!$D$12,IF(D62='Scoring Keys'!$B$13,'Scoring Keys'!$D$13,IF(D62='Scoring Keys'!$B$14,'Scoring Keys'!$D$14,IF(D62='Scoring Keys'!$B$15,'Scoring Keys'!$D$15,IF(D62='Scoring Keys'!$B$16,'Scoring Keys'!$D$16,0)))))</f>
        <v>0</v>
      </c>
      <c r="F62" s="57">
        <f t="shared" si="6"/>
        <v>0</v>
      </c>
      <c r="G62" s="136"/>
      <c r="H62" s="142" t="b">
        <f>OR(AND(C62='Scoring Keys'!$D$4,E62='Scoring Keys'!$D$14),AND(C62='Scoring Keys'!$D$4,E62='Scoring Keys'!$D$16),AND(C62='Scoring Keys'!$D$4,E62='Scoring Keys'!$D$17))</f>
        <v>0</v>
      </c>
      <c r="I62" s="142" t="b">
        <f>NOT(D62='Scoring Keys'!$B$18)</f>
        <v>0</v>
      </c>
      <c r="J62" s="168">
        <f t="shared" si="7"/>
        <v>1</v>
      </c>
      <c r="K62" s="168">
        <f t="shared" si="8"/>
        <v>0</v>
      </c>
    </row>
    <row r="63" spans="1:11" ht="30" customHeight="1">
      <c r="A63" s="209" t="s">
        <v>646</v>
      </c>
      <c r="B63" s="137" t="s">
        <v>1713</v>
      </c>
      <c r="C63" s="57">
        <f>IF(B63='Scoring Keys'!$B$4,'Scoring Keys'!$D$4,IF(B63='Scoring Keys'!$B$5,'Scoring Keys'!$D$5,IF(B63='Scoring Keys'!$B$6,'Scoring Keys'!$D$6,IF(B63='Scoring Keys'!$B$7,'Scoring Keys'!$D$7,0))))</f>
        <v>0.9</v>
      </c>
      <c r="D63" s="127" t="s">
        <v>1766</v>
      </c>
      <c r="E63" s="57">
        <f>IF(D63='Scoring Keys'!$B$12,'Scoring Keys'!$D$12,IF(D63='Scoring Keys'!$B$13,'Scoring Keys'!$D$13,IF(D63='Scoring Keys'!$B$14,'Scoring Keys'!$D$14,IF(D63='Scoring Keys'!$B$15,'Scoring Keys'!$D$15,IF(D63='Scoring Keys'!$B$16,'Scoring Keys'!$D$16,0)))))</f>
        <v>0</v>
      </c>
      <c r="F63" s="57">
        <f t="shared" si="6"/>
        <v>0</v>
      </c>
      <c r="G63" s="136"/>
      <c r="H63" s="142" t="b">
        <f>OR(AND(C63='Scoring Keys'!$D$4,E63='Scoring Keys'!$D$14),AND(C63='Scoring Keys'!$D$4,E63='Scoring Keys'!$D$16),AND(C63='Scoring Keys'!$D$4,E63='Scoring Keys'!$D$17))</f>
        <v>0</v>
      </c>
      <c r="I63" s="142" t="b">
        <f>NOT(D63='Scoring Keys'!$B$18)</f>
        <v>0</v>
      </c>
      <c r="J63" s="168">
        <f t="shared" si="7"/>
        <v>1</v>
      </c>
      <c r="K63" s="168">
        <f t="shared" si="8"/>
        <v>0</v>
      </c>
    </row>
    <row r="64" spans="1:11" ht="30" customHeight="1">
      <c r="A64" s="196" t="s">
        <v>647</v>
      </c>
      <c r="B64" s="137" t="s">
        <v>1713</v>
      </c>
      <c r="C64" s="57">
        <f>IF(B64='Scoring Keys'!$B$4,'Scoring Keys'!$D$4,IF(B64='Scoring Keys'!$B$5,'Scoring Keys'!$D$5,IF(B64='Scoring Keys'!$B$6,'Scoring Keys'!$D$6,IF(B64='Scoring Keys'!$B$7,'Scoring Keys'!$D$7,0))))</f>
        <v>0.9</v>
      </c>
      <c r="D64" s="127" t="s">
        <v>1766</v>
      </c>
      <c r="E64" s="57">
        <f>IF(D64='Scoring Keys'!$B$12,'Scoring Keys'!$D$12,IF(D64='Scoring Keys'!$B$13,'Scoring Keys'!$D$13,IF(D64='Scoring Keys'!$B$14,'Scoring Keys'!$D$14,IF(D64='Scoring Keys'!$B$15,'Scoring Keys'!$D$15,IF(D64='Scoring Keys'!$B$16,'Scoring Keys'!$D$16,0)))))</f>
        <v>0</v>
      </c>
      <c r="F64" s="57">
        <f t="shared" si="6"/>
        <v>0</v>
      </c>
      <c r="G64" s="136"/>
      <c r="H64" s="142" t="b">
        <f>OR(AND(C64='Scoring Keys'!$D$4,E64='Scoring Keys'!$D$14),AND(C64='Scoring Keys'!$D$4,E64='Scoring Keys'!$D$16),AND(C64='Scoring Keys'!$D$4,E64='Scoring Keys'!$D$17))</f>
        <v>0</v>
      </c>
      <c r="I64" s="142" t="b">
        <f>NOT(D64='Scoring Keys'!$B$18)</f>
        <v>0</v>
      </c>
      <c r="J64" s="168">
        <f t="shared" si="7"/>
        <v>1</v>
      </c>
      <c r="K64" s="168">
        <f t="shared" si="8"/>
        <v>0</v>
      </c>
    </row>
    <row r="65" spans="1:11" ht="30" customHeight="1">
      <c r="A65" s="196" t="s">
        <v>648</v>
      </c>
      <c r="B65" s="137" t="s">
        <v>1713</v>
      </c>
      <c r="C65" s="57">
        <f>IF(B65='Scoring Keys'!$B$4,'Scoring Keys'!$D$4,IF(B65='Scoring Keys'!$B$5,'Scoring Keys'!$D$5,IF(B65='Scoring Keys'!$B$6,'Scoring Keys'!$D$6,IF(B65='Scoring Keys'!$B$7,'Scoring Keys'!$D$7,0))))</f>
        <v>0.9</v>
      </c>
      <c r="D65" s="127" t="s">
        <v>1766</v>
      </c>
      <c r="E65" s="57">
        <f>IF(D65='Scoring Keys'!$B$12,'Scoring Keys'!$D$12,IF(D65='Scoring Keys'!$B$13,'Scoring Keys'!$D$13,IF(D65='Scoring Keys'!$B$14,'Scoring Keys'!$D$14,IF(D65='Scoring Keys'!$B$15,'Scoring Keys'!$D$15,IF(D65='Scoring Keys'!$B$16,'Scoring Keys'!$D$16,0)))))</f>
        <v>0</v>
      </c>
      <c r="F65" s="57">
        <f t="shared" si="6"/>
        <v>0</v>
      </c>
      <c r="G65" s="136"/>
      <c r="H65" s="142" t="b">
        <f>OR(AND(C65='Scoring Keys'!$D$4,E65='Scoring Keys'!$D$14),AND(C65='Scoring Keys'!$D$4,E65='Scoring Keys'!$D$16),AND(C65='Scoring Keys'!$D$4,E65='Scoring Keys'!$D$17))</f>
        <v>0</v>
      </c>
      <c r="I65" s="142" t="b">
        <f>NOT(D65='Scoring Keys'!$B$18)</f>
        <v>0</v>
      </c>
      <c r="J65" s="168">
        <f t="shared" si="7"/>
        <v>1</v>
      </c>
      <c r="K65" s="168">
        <f t="shared" si="8"/>
        <v>0</v>
      </c>
    </row>
    <row r="66" spans="1:11" ht="30" customHeight="1">
      <c r="A66" s="209" t="s">
        <v>649</v>
      </c>
      <c r="B66" s="137" t="s">
        <v>1713</v>
      </c>
      <c r="C66" s="57">
        <f>IF(B66='Scoring Keys'!$B$4,'Scoring Keys'!$D$4,IF(B66='Scoring Keys'!$B$5,'Scoring Keys'!$D$5,IF(B66='Scoring Keys'!$B$6,'Scoring Keys'!$D$6,IF(B66='Scoring Keys'!$B$7,'Scoring Keys'!$D$7,0))))</f>
        <v>0.9</v>
      </c>
      <c r="D66" s="127" t="s">
        <v>1766</v>
      </c>
      <c r="E66" s="57">
        <f>IF(D66='Scoring Keys'!$B$12,'Scoring Keys'!$D$12,IF(D66='Scoring Keys'!$B$13,'Scoring Keys'!$D$13,IF(D66='Scoring Keys'!$B$14,'Scoring Keys'!$D$14,IF(D66='Scoring Keys'!$B$15,'Scoring Keys'!$D$15,IF(D66='Scoring Keys'!$B$16,'Scoring Keys'!$D$16,0)))))</f>
        <v>0</v>
      </c>
      <c r="F66" s="57">
        <f t="shared" si="6"/>
        <v>0</v>
      </c>
      <c r="G66" s="136"/>
      <c r="H66" s="142" t="b">
        <f>OR(AND(C66='Scoring Keys'!$D$4,E66='Scoring Keys'!$D$14),AND(C66='Scoring Keys'!$D$4,E66='Scoring Keys'!$D$16),AND(C66='Scoring Keys'!$D$4,E66='Scoring Keys'!$D$17))</f>
        <v>0</v>
      </c>
      <c r="I66" s="142" t="b">
        <f>NOT(D66='Scoring Keys'!$B$18)</f>
        <v>0</v>
      </c>
      <c r="J66" s="168">
        <f t="shared" si="7"/>
        <v>1</v>
      </c>
      <c r="K66" s="168">
        <f t="shared" si="8"/>
        <v>0</v>
      </c>
    </row>
    <row r="67" spans="1:11" ht="76.5">
      <c r="A67" s="211" t="s">
        <v>1729</v>
      </c>
      <c r="B67" s="137" t="s">
        <v>1713</v>
      </c>
      <c r="C67" s="57">
        <f>IF(B67='Scoring Keys'!$B$4,'Scoring Keys'!$D$4,IF(B67='Scoring Keys'!$B$5,'Scoring Keys'!$D$5,IF(B67='Scoring Keys'!$B$6,'Scoring Keys'!$D$6,IF(B67='Scoring Keys'!$B$7,'Scoring Keys'!$D$7,0))))</f>
        <v>0.9</v>
      </c>
      <c r="D67" s="127" t="s">
        <v>1766</v>
      </c>
      <c r="E67" s="57">
        <f>IF(D67='Scoring Keys'!$B$12,'Scoring Keys'!$D$12,IF(D67='Scoring Keys'!$B$13,'Scoring Keys'!$D$13,IF(D67='Scoring Keys'!$B$14,'Scoring Keys'!$D$14,IF(D67='Scoring Keys'!$B$15,'Scoring Keys'!$D$15,IF(D67='Scoring Keys'!$B$16,'Scoring Keys'!$D$16,0)))))</f>
        <v>0</v>
      </c>
      <c r="F67" s="57">
        <f t="shared" si="6"/>
        <v>0</v>
      </c>
      <c r="G67" s="136"/>
      <c r="H67" s="142" t="b">
        <f>OR(AND(C67='Scoring Keys'!$D$4,E67='Scoring Keys'!$D$14),AND(C67='Scoring Keys'!$D$4,E67='Scoring Keys'!$D$16),AND(C67='Scoring Keys'!$D$4,E67='Scoring Keys'!$D$17))</f>
        <v>0</v>
      </c>
      <c r="I67" s="142" t="b">
        <f>NOT(D67='Scoring Keys'!$B$18)</f>
        <v>0</v>
      </c>
      <c r="J67" s="168">
        <f t="shared" si="7"/>
        <v>1</v>
      </c>
      <c r="K67" s="168">
        <f t="shared" si="8"/>
        <v>0</v>
      </c>
    </row>
    <row r="68" spans="1:11" ht="38.25">
      <c r="A68" s="209" t="s">
        <v>650</v>
      </c>
      <c r="B68" s="137" t="s">
        <v>1713</v>
      </c>
      <c r="C68" s="57">
        <f>IF(B68='Scoring Keys'!$B$4,'Scoring Keys'!$D$4,IF(B68='Scoring Keys'!$B$5,'Scoring Keys'!$D$5,IF(B68='Scoring Keys'!$B$6,'Scoring Keys'!$D$6,IF(B68='Scoring Keys'!$B$7,'Scoring Keys'!$D$7,0))))</f>
        <v>0.9</v>
      </c>
      <c r="D68" s="127" t="s">
        <v>1766</v>
      </c>
      <c r="E68" s="57">
        <f>IF(D68='Scoring Keys'!$B$12,'Scoring Keys'!$D$12,IF(D68='Scoring Keys'!$B$13,'Scoring Keys'!$D$13,IF(D68='Scoring Keys'!$B$14,'Scoring Keys'!$D$14,IF(D68='Scoring Keys'!$B$15,'Scoring Keys'!$D$15,IF(D68='Scoring Keys'!$B$16,'Scoring Keys'!$D$16,0)))))</f>
        <v>0</v>
      </c>
      <c r="F68" s="57">
        <f t="shared" si="6"/>
        <v>0</v>
      </c>
      <c r="G68" s="136"/>
      <c r="H68" s="142" t="b">
        <f>OR(AND(C68='Scoring Keys'!$D$4,E68='Scoring Keys'!$D$14),AND(C68='Scoring Keys'!$D$4,E68='Scoring Keys'!$D$16),AND(C68='Scoring Keys'!$D$4,E68='Scoring Keys'!$D$17))</f>
        <v>0</v>
      </c>
      <c r="I68" s="142" t="b">
        <f>NOT(D68='Scoring Keys'!$B$18)</f>
        <v>0</v>
      </c>
      <c r="J68" s="168">
        <f t="shared" si="7"/>
        <v>1</v>
      </c>
      <c r="K68" s="168">
        <f t="shared" si="8"/>
        <v>0</v>
      </c>
    </row>
    <row r="69" spans="1:11" ht="15.75">
      <c r="A69" s="210" t="s">
        <v>1855</v>
      </c>
      <c r="B69" s="139"/>
      <c r="C69" s="139"/>
      <c r="D69" s="260"/>
      <c r="E69" s="261"/>
      <c r="F69" s="261"/>
      <c r="G69" s="262"/>
    </row>
    <row r="70" spans="1:11" ht="43.5" customHeight="1">
      <c r="A70" s="209" t="s">
        <v>651</v>
      </c>
      <c r="B70" s="137" t="s">
        <v>1713</v>
      </c>
      <c r="C70" s="57">
        <f>IF(B70='Scoring Keys'!$B$4,'Scoring Keys'!$D$4,IF(B70='Scoring Keys'!$B$5,'Scoring Keys'!$D$5,IF(B70='Scoring Keys'!$B$6,'Scoring Keys'!$D$6,IF(B70='Scoring Keys'!$B$7,'Scoring Keys'!$D$7,0))))</f>
        <v>0.9</v>
      </c>
      <c r="D70" s="127" t="s">
        <v>1766</v>
      </c>
      <c r="E70" s="57">
        <f>IF(D70='Scoring Keys'!$B$12,'Scoring Keys'!$D$12,IF(D70='Scoring Keys'!$B$13,'Scoring Keys'!$D$13,IF(D70='Scoring Keys'!$B$14,'Scoring Keys'!$D$14,IF(D70='Scoring Keys'!$B$15,'Scoring Keys'!$D$15,IF(D70='Scoring Keys'!$B$16,'Scoring Keys'!$D$16,0)))))</f>
        <v>0</v>
      </c>
      <c r="F70" s="57">
        <f t="shared" ref="F70:F80" si="9">C70*E70</f>
        <v>0</v>
      </c>
      <c r="G70" s="136"/>
      <c r="H70" s="142" t="b">
        <f>OR(AND(C70='Scoring Keys'!$D$4,E70='Scoring Keys'!$D$14),AND(C70='Scoring Keys'!$D$4,E70='Scoring Keys'!$D$16),AND(C70='Scoring Keys'!$D$4,E70='Scoring Keys'!$D$17))</f>
        <v>0</v>
      </c>
      <c r="I70" s="142" t="b">
        <f>NOT(D70='Scoring Keys'!$B$18)</f>
        <v>0</v>
      </c>
      <c r="J70" s="168">
        <f t="shared" ref="J70:J80" si="10">IF(I70,0,1)</f>
        <v>1</v>
      </c>
      <c r="K70" s="168">
        <f t="shared" ref="K70:K80" si="11">IF(AND(H70,(I70)),1,0)</f>
        <v>0</v>
      </c>
    </row>
    <row r="71" spans="1:11" ht="30" customHeight="1">
      <c r="A71" s="196" t="s">
        <v>655</v>
      </c>
      <c r="B71" s="137" t="s">
        <v>1713</v>
      </c>
      <c r="C71" s="57">
        <f>IF(B71='Scoring Keys'!$B$4,'Scoring Keys'!$D$4,IF(B71='Scoring Keys'!$B$5,'Scoring Keys'!$D$5,IF(B71='Scoring Keys'!$B$6,'Scoring Keys'!$D$6,IF(B71='Scoring Keys'!$B$7,'Scoring Keys'!$D$7,0))))</f>
        <v>0.9</v>
      </c>
      <c r="D71" s="127" t="s">
        <v>1766</v>
      </c>
      <c r="E71" s="57">
        <f>IF(D71='Scoring Keys'!$B$12,'Scoring Keys'!$D$12,IF(D71='Scoring Keys'!$B$13,'Scoring Keys'!$D$13,IF(D71='Scoring Keys'!$B$14,'Scoring Keys'!$D$14,IF(D71='Scoring Keys'!$B$15,'Scoring Keys'!$D$15,IF(D71='Scoring Keys'!$B$16,'Scoring Keys'!$D$16,0)))))</f>
        <v>0</v>
      </c>
      <c r="F71" s="57">
        <f t="shared" si="9"/>
        <v>0</v>
      </c>
      <c r="G71" s="136"/>
      <c r="H71" s="142" t="b">
        <f>OR(AND(C71='Scoring Keys'!$D$4,E71='Scoring Keys'!$D$14),AND(C71='Scoring Keys'!$D$4,E71='Scoring Keys'!$D$16),AND(C71='Scoring Keys'!$D$4,E71='Scoring Keys'!$D$17))</f>
        <v>0</v>
      </c>
      <c r="I71" s="142" t="b">
        <f>NOT(D71='Scoring Keys'!$B$18)</f>
        <v>0</v>
      </c>
      <c r="J71" s="168">
        <f t="shared" si="10"/>
        <v>1</v>
      </c>
      <c r="K71" s="168">
        <f t="shared" si="11"/>
        <v>0</v>
      </c>
    </row>
    <row r="72" spans="1:11" ht="30" customHeight="1">
      <c r="A72" s="196" t="s">
        <v>660</v>
      </c>
      <c r="B72" s="137" t="s">
        <v>1713</v>
      </c>
      <c r="C72" s="57">
        <f>IF(B72='Scoring Keys'!$B$4,'Scoring Keys'!$D$4,IF(B72='Scoring Keys'!$B$5,'Scoring Keys'!$D$5,IF(B72='Scoring Keys'!$B$6,'Scoring Keys'!$D$6,IF(B72='Scoring Keys'!$B$7,'Scoring Keys'!$D$7,0))))</f>
        <v>0.9</v>
      </c>
      <c r="D72" s="127" t="s">
        <v>1766</v>
      </c>
      <c r="E72" s="57">
        <f>IF(D72='Scoring Keys'!$B$12,'Scoring Keys'!$D$12,IF(D72='Scoring Keys'!$B$13,'Scoring Keys'!$D$13,IF(D72='Scoring Keys'!$B$14,'Scoring Keys'!$D$14,IF(D72='Scoring Keys'!$B$15,'Scoring Keys'!$D$15,IF(D72='Scoring Keys'!$B$16,'Scoring Keys'!$D$16,0)))))</f>
        <v>0</v>
      </c>
      <c r="F72" s="57">
        <f t="shared" si="9"/>
        <v>0</v>
      </c>
      <c r="G72" s="136"/>
      <c r="H72" s="142" t="b">
        <f>OR(AND(C72='Scoring Keys'!$D$4,E72='Scoring Keys'!$D$14),AND(C72='Scoring Keys'!$D$4,E72='Scoring Keys'!$D$16),AND(C72='Scoring Keys'!$D$4,E72='Scoring Keys'!$D$17))</f>
        <v>0</v>
      </c>
      <c r="I72" s="142" t="b">
        <f>NOT(D72='Scoring Keys'!$B$18)</f>
        <v>0</v>
      </c>
      <c r="J72" s="168">
        <f t="shared" si="10"/>
        <v>1</v>
      </c>
      <c r="K72" s="168">
        <f t="shared" si="11"/>
        <v>0</v>
      </c>
    </row>
    <row r="73" spans="1:11" ht="30" customHeight="1">
      <c r="A73" s="196" t="s">
        <v>661</v>
      </c>
      <c r="B73" s="137" t="s">
        <v>1713</v>
      </c>
      <c r="C73" s="57">
        <f>IF(B73='Scoring Keys'!$B$4,'Scoring Keys'!$D$4,IF(B73='Scoring Keys'!$B$5,'Scoring Keys'!$D$5,IF(B73='Scoring Keys'!$B$6,'Scoring Keys'!$D$6,IF(B73='Scoring Keys'!$B$7,'Scoring Keys'!$D$7,0))))</f>
        <v>0.9</v>
      </c>
      <c r="D73" s="127" t="s">
        <v>1766</v>
      </c>
      <c r="E73" s="57">
        <f>IF(D73='Scoring Keys'!$B$12,'Scoring Keys'!$D$12,IF(D73='Scoring Keys'!$B$13,'Scoring Keys'!$D$13,IF(D73='Scoring Keys'!$B$14,'Scoring Keys'!$D$14,IF(D73='Scoring Keys'!$B$15,'Scoring Keys'!$D$15,IF(D73='Scoring Keys'!$B$16,'Scoring Keys'!$D$16,0)))))</f>
        <v>0</v>
      </c>
      <c r="F73" s="57">
        <f t="shared" si="9"/>
        <v>0</v>
      </c>
      <c r="G73" s="136"/>
      <c r="H73" s="142" t="b">
        <f>OR(AND(C73='Scoring Keys'!$D$4,E73='Scoring Keys'!$D$14),AND(C73='Scoring Keys'!$D$4,E73='Scoring Keys'!$D$16),AND(C73='Scoring Keys'!$D$4,E73='Scoring Keys'!$D$17))</f>
        <v>0</v>
      </c>
      <c r="I73" s="142" t="b">
        <f>NOT(D73='Scoring Keys'!$B$18)</f>
        <v>0</v>
      </c>
      <c r="J73" s="168">
        <f t="shared" si="10"/>
        <v>1</v>
      </c>
      <c r="K73" s="168">
        <f t="shared" si="11"/>
        <v>0</v>
      </c>
    </row>
    <row r="74" spans="1:11" ht="30" customHeight="1">
      <c r="A74" s="196" t="s">
        <v>662</v>
      </c>
      <c r="B74" s="137" t="s">
        <v>1713</v>
      </c>
      <c r="C74" s="57">
        <f>IF(B74='Scoring Keys'!$B$4,'Scoring Keys'!$D$4,IF(B74='Scoring Keys'!$B$5,'Scoring Keys'!$D$5,IF(B74='Scoring Keys'!$B$6,'Scoring Keys'!$D$6,IF(B74='Scoring Keys'!$B$7,'Scoring Keys'!$D$7,0))))</f>
        <v>0.9</v>
      </c>
      <c r="D74" s="127" t="s">
        <v>1766</v>
      </c>
      <c r="E74" s="57">
        <f>IF(D74='Scoring Keys'!$B$12,'Scoring Keys'!$D$12,IF(D74='Scoring Keys'!$B$13,'Scoring Keys'!$D$13,IF(D74='Scoring Keys'!$B$14,'Scoring Keys'!$D$14,IF(D74='Scoring Keys'!$B$15,'Scoring Keys'!$D$15,IF(D74='Scoring Keys'!$B$16,'Scoring Keys'!$D$16,0)))))</f>
        <v>0</v>
      </c>
      <c r="F74" s="57">
        <f t="shared" si="9"/>
        <v>0</v>
      </c>
      <c r="G74" s="136"/>
      <c r="H74" s="142" t="b">
        <f>OR(AND(C74='Scoring Keys'!$D$4,E74='Scoring Keys'!$D$14),AND(C74='Scoring Keys'!$D$4,E74='Scoring Keys'!$D$16),AND(C74='Scoring Keys'!$D$4,E74='Scoring Keys'!$D$17))</f>
        <v>0</v>
      </c>
      <c r="I74" s="142" t="b">
        <f>NOT(D74='Scoring Keys'!$B$18)</f>
        <v>0</v>
      </c>
      <c r="J74" s="168">
        <f t="shared" si="10"/>
        <v>1</v>
      </c>
      <c r="K74" s="168">
        <f t="shared" si="11"/>
        <v>0</v>
      </c>
    </row>
    <row r="75" spans="1:11" ht="30" customHeight="1">
      <c r="A75" s="196" t="s">
        <v>663</v>
      </c>
      <c r="B75" s="137" t="s">
        <v>1713</v>
      </c>
      <c r="C75" s="57">
        <f>IF(B75='Scoring Keys'!$B$4,'Scoring Keys'!$D$4,IF(B75='Scoring Keys'!$B$5,'Scoring Keys'!$D$5,IF(B75='Scoring Keys'!$B$6,'Scoring Keys'!$D$6,IF(B75='Scoring Keys'!$B$7,'Scoring Keys'!$D$7,0))))</f>
        <v>0.9</v>
      </c>
      <c r="D75" s="127" t="s">
        <v>1766</v>
      </c>
      <c r="E75" s="57">
        <f>IF(D75='Scoring Keys'!$B$12,'Scoring Keys'!$D$12,IF(D75='Scoring Keys'!$B$13,'Scoring Keys'!$D$13,IF(D75='Scoring Keys'!$B$14,'Scoring Keys'!$D$14,IF(D75='Scoring Keys'!$B$15,'Scoring Keys'!$D$15,IF(D75='Scoring Keys'!$B$16,'Scoring Keys'!$D$16,0)))))</f>
        <v>0</v>
      </c>
      <c r="F75" s="57">
        <f t="shared" si="9"/>
        <v>0</v>
      </c>
      <c r="G75" s="136"/>
      <c r="H75" s="142" t="b">
        <f>OR(AND(C75='Scoring Keys'!$D$4,E75='Scoring Keys'!$D$14),AND(C75='Scoring Keys'!$D$4,E75='Scoring Keys'!$D$16),AND(C75='Scoring Keys'!$D$4,E75='Scoring Keys'!$D$17))</f>
        <v>0</v>
      </c>
      <c r="I75" s="142" t="b">
        <f>NOT(D75='Scoring Keys'!$B$18)</f>
        <v>0</v>
      </c>
      <c r="J75" s="168">
        <f t="shared" si="10"/>
        <v>1</v>
      </c>
      <c r="K75" s="168">
        <f t="shared" si="11"/>
        <v>0</v>
      </c>
    </row>
    <row r="76" spans="1:11" ht="30" customHeight="1">
      <c r="A76" s="196" t="s">
        <v>664</v>
      </c>
      <c r="B76" s="137" t="s">
        <v>1713</v>
      </c>
      <c r="C76" s="57">
        <f>IF(B76='Scoring Keys'!$B$4,'Scoring Keys'!$D$4,IF(B76='Scoring Keys'!$B$5,'Scoring Keys'!$D$5,IF(B76='Scoring Keys'!$B$6,'Scoring Keys'!$D$6,IF(B76='Scoring Keys'!$B$7,'Scoring Keys'!$D$7,0))))</f>
        <v>0.9</v>
      </c>
      <c r="D76" s="127" t="s">
        <v>1766</v>
      </c>
      <c r="E76" s="57">
        <f>IF(D76='Scoring Keys'!$B$12,'Scoring Keys'!$D$12,IF(D76='Scoring Keys'!$B$13,'Scoring Keys'!$D$13,IF(D76='Scoring Keys'!$B$14,'Scoring Keys'!$D$14,IF(D76='Scoring Keys'!$B$15,'Scoring Keys'!$D$15,IF(D76='Scoring Keys'!$B$16,'Scoring Keys'!$D$16,0)))))</f>
        <v>0</v>
      </c>
      <c r="F76" s="57">
        <f t="shared" si="9"/>
        <v>0</v>
      </c>
      <c r="G76" s="136"/>
      <c r="H76" s="142" t="b">
        <f>OR(AND(C76='Scoring Keys'!$D$4,E76='Scoring Keys'!$D$14),AND(C76='Scoring Keys'!$D$4,E76='Scoring Keys'!$D$16),AND(C76='Scoring Keys'!$D$4,E76='Scoring Keys'!$D$17))</f>
        <v>0</v>
      </c>
      <c r="I76" s="142" t="b">
        <f>NOT(D76='Scoring Keys'!$B$18)</f>
        <v>0</v>
      </c>
      <c r="J76" s="168">
        <f t="shared" si="10"/>
        <v>1</v>
      </c>
      <c r="K76" s="168">
        <f t="shared" si="11"/>
        <v>0</v>
      </c>
    </row>
    <row r="77" spans="1:11" ht="30" customHeight="1">
      <c r="A77" s="196" t="s">
        <v>665</v>
      </c>
      <c r="B77" s="137" t="s">
        <v>1713</v>
      </c>
      <c r="C77" s="57">
        <f>IF(B77='Scoring Keys'!$B$4,'Scoring Keys'!$D$4,IF(B77='Scoring Keys'!$B$5,'Scoring Keys'!$D$5,IF(B77='Scoring Keys'!$B$6,'Scoring Keys'!$D$6,IF(B77='Scoring Keys'!$B$7,'Scoring Keys'!$D$7,0))))</f>
        <v>0.9</v>
      </c>
      <c r="D77" s="127" t="s">
        <v>1766</v>
      </c>
      <c r="E77" s="57">
        <f>IF(D77='Scoring Keys'!$B$12,'Scoring Keys'!$D$12,IF(D77='Scoring Keys'!$B$13,'Scoring Keys'!$D$13,IF(D77='Scoring Keys'!$B$14,'Scoring Keys'!$D$14,IF(D77='Scoring Keys'!$B$15,'Scoring Keys'!$D$15,IF(D77='Scoring Keys'!$B$16,'Scoring Keys'!$D$16,0)))))</f>
        <v>0</v>
      </c>
      <c r="F77" s="57">
        <f t="shared" si="9"/>
        <v>0</v>
      </c>
      <c r="G77" s="136"/>
      <c r="H77" s="142" t="b">
        <f>OR(AND(C77='Scoring Keys'!$D$4,E77='Scoring Keys'!$D$14),AND(C77='Scoring Keys'!$D$4,E77='Scoring Keys'!$D$16),AND(C77='Scoring Keys'!$D$4,E77='Scoring Keys'!$D$17))</f>
        <v>0</v>
      </c>
      <c r="I77" s="142" t="b">
        <f>NOT(D77='Scoring Keys'!$B$18)</f>
        <v>0</v>
      </c>
      <c r="J77" s="168">
        <f t="shared" si="10"/>
        <v>1</v>
      </c>
      <c r="K77" s="168">
        <f t="shared" si="11"/>
        <v>0</v>
      </c>
    </row>
    <row r="78" spans="1:11" ht="30" customHeight="1">
      <c r="A78" s="196" t="s">
        <v>666</v>
      </c>
      <c r="B78" s="137" t="s">
        <v>1713</v>
      </c>
      <c r="C78" s="57">
        <f>IF(B78='Scoring Keys'!$B$4,'Scoring Keys'!$D$4,IF(B78='Scoring Keys'!$B$5,'Scoring Keys'!$D$5,IF(B78='Scoring Keys'!$B$6,'Scoring Keys'!$D$6,IF(B78='Scoring Keys'!$B$7,'Scoring Keys'!$D$7,0))))</f>
        <v>0.9</v>
      </c>
      <c r="D78" s="127" t="s">
        <v>1766</v>
      </c>
      <c r="E78" s="57">
        <f>IF(D78='Scoring Keys'!$B$12,'Scoring Keys'!$D$12,IF(D78='Scoring Keys'!$B$13,'Scoring Keys'!$D$13,IF(D78='Scoring Keys'!$B$14,'Scoring Keys'!$D$14,IF(D78='Scoring Keys'!$B$15,'Scoring Keys'!$D$15,IF(D78='Scoring Keys'!$B$16,'Scoring Keys'!$D$16,0)))))</f>
        <v>0</v>
      </c>
      <c r="F78" s="57">
        <f t="shared" si="9"/>
        <v>0</v>
      </c>
      <c r="G78" s="136"/>
      <c r="H78" s="142" t="b">
        <f>OR(AND(C78='Scoring Keys'!$D$4,E78='Scoring Keys'!$D$14),AND(C78='Scoring Keys'!$D$4,E78='Scoring Keys'!$D$16),AND(C78='Scoring Keys'!$D$4,E78='Scoring Keys'!$D$17))</f>
        <v>0</v>
      </c>
      <c r="I78" s="142" t="b">
        <f>NOT(D78='Scoring Keys'!$B$18)</f>
        <v>0</v>
      </c>
      <c r="J78" s="168">
        <f t="shared" si="10"/>
        <v>1</v>
      </c>
      <c r="K78" s="168">
        <f t="shared" si="11"/>
        <v>0</v>
      </c>
    </row>
    <row r="79" spans="1:11" ht="30" customHeight="1">
      <c r="A79" s="196" t="s">
        <v>667</v>
      </c>
      <c r="B79" s="137" t="s">
        <v>1713</v>
      </c>
      <c r="C79" s="57">
        <f>IF(B79='Scoring Keys'!$B$4,'Scoring Keys'!$D$4,IF(B79='Scoring Keys'!$B$5,'Scoring Keys'!$D$5,IF(B79='Scoring Keys'!$B$6,'Scoring Keys'!$D$6,IF(B79='Scoring Keys'!$B$7,'Scoring Keys'!$D$7,0))))</f>
        <v>0.9</v>
      </c>
      <c r="D79" s="127" t="s">
        <v>1766</v>
      </c>
      <c r="E79" s="57">
        <f>IF(D79='Scoring Keys'!$B$12,'Scoring Keys'!$D$12,IF(D79='Scoring Keys'!$B$13,'Scoring Keys'!$D$13,IF(D79='Scoring Keys'!$B$14,'Scoring Keys'!$D$14,IF(D79='Scoring Keys'!$B$15,'Scoring Keys'!$D$15,IF(D79='Scoring Keys'!$B$16,'Scoring Keys'!$D$16,0)))))</f>
        <v>0</v>
      </c>
      <c r="F79" s="57">
        <f t="shared" si="9"/>
        <v>0</v>
      </c>
      <c r="G79" s="136"/>
      <c r="H79" s="142" t="b">
        <f>OR(AND(C79='Scoring Keys'!$D$4,E79='Scoring Keys'!$D$14),AND(C79='Scoring Keys'!$D$4,E79='Scoring Keys'!$D$16),AND(C79='Scoring Keys'!$D$4,E79='Scoring Keys'!$D$17))</f>
        <v>0</v>
      </c>
      <c r="I79" s="142" t="b">
        <f>NOT(D79='Scoring Keys'!$B$18)</f>
        <v>0</v>
      </c>
      <c r="J79" s="168">
        <f t="shared" si="10"/>
        <v>1</v>
      </c>
      <c r="K79" s="168">
        <f t="shared" si="11"/>
        <v>0</v>
      </c>
    </row>
    <row r="80" spans="1:11" ht="30" customHeight="1">
      <c r="A80" s="196" t="s">
        <v>668</v>
      </c>
      <c r="B80" s="137" t="s">
        <v>1713</v>
      </c>
      <c r="C80" s="57">
        <f>IF(B80='Scoring Keys'!$B$4,'Scoring Keys'!$D$4,IF(B80='Scoring Keys'!$B$5,'Scoring Keys'!$D$5,IF(B80='Scoring Keys'!$B$6,'Scoring Keys'!$D$6,IF(B80='Scoring Keys'!$B$7,'Scoring Keys'!$D$7,0))))</f>
        <v>0.9</v>
      </c>
      <c r="D80" s="127" t="s">
        <v>1766</v>
      </c>
      <c r="E80" s="57">
        <f>IF(D80='Scoring Keys'!$B$12,'Scoring Keys'!$D$12,IF(D80='Scoring Keys'!$B$13,'Scoring Keys'!$D$13,IF(D80='Scoring Keys'!$B$14,'Scoring Keys'!$D$14,IF(D80='Scoring Keys'!$B$15,'Scoring Keys'!$D$15,IF(D80='Scoring Keys'!$B$16,'Scoring Keys'!$D$16,0)))))</f>
        <v>0</v>
      </c>
      <c r="F80" s="57">
        <f t="shared" si="9"/>
        <v>0</v>
      </c>
      <c r="G80" s="136"/>
      <c r="H80" s="142" t="b">
        <f>OR(AND(C80='Scoring Keys'!$D$4,E80='Scoring Keys'!$D$14),AND(C80='Scoring Keys'!$D$4,E80='Scoring Keys'!$D$16),AND(C80='Scoring Keys'!$D$4,E80='Scoring Keys'!$D$17))</f>
        <v>0</v>
      </c>
      <c r="I80" s="142" t="b">
        <f>NOT(D80='Scoring Keys'!$B$18)</f>
        <v>0</v>
      </c>
      <c r="J80" s="168">
        <f t="shared" si="10"/>
        <v>1</v>
      </c>
      <c r="K80" s="168">
        <f t="shared" si="11"/>
        <v>0</v>
      </c>
    </row>
    <row r="81" spans="1:11" ht="30" customHeight="1">
      <c r="A81" s="196" t="s">
        <v>669</v>
      </c>
      <c r="B81" s="130"/>
      <c r="C81" s="130"/>
      <c r="D81" s="260"/>
      <c r="E81" s="261"/>
      <c r="F81" s="261"/>
      <c r="G81" s="262"/>
    </row>
    <row r="82" spans="1:11" ht="30" customHeight="1">
      <c r="A82" s="208" t="s">
        <v>657</v>
      </c>
      <c r="B82" s="137" t="s">
        <v>1713</v>
      </c>
      <c r="C82" s="57">
        <f>IF(B82='Scoring Keys'!$B$4,'Scoring Keys'!$D$4,IF(B82='Scoring Keys'!$B$5,'Scoring Keys'!$D$5,IF(B82='Scoring Keys'!$B$6,'Scoring Keys'!$D$6,IF(B82='Scoring Keys'!$B$7,'Scoring Keys'!$D$7,0))))</f>
        <v>0.9</v>
      </c>
      <c r="D82" s="127" t="s">
        <v>1766</v>
      </c>
      <c r="E82" s="57">
        <f>IF(D82='Scoring Keys'!$B$12,'Scoring Keys'!$D$12,IF(D82='Scoring Keys'!$B$13,'Scoring Keys'!$D$13,IF(D82='Scoring Keys'!$B$14,'Scoring Keys'!$D$14,IF(D82='Scoring Keys'!$B$15,'Scoring Keys'!$D$15,IF(D82='Scoring Keys'!$B$16,'Scoring Keys'!$D$16,0)))))</f>
        <v>0</v>
      </c>
      <c r="F82" s="57">
        <f t="shared" ref="F82:F90" si="12">C82*E82</f>
        <v>0</v>
      </c>
      <c r="G82" s="136"/>
      <c r="H82" s="142" t="b">
        <f>OR(AND(C82='Scoring Keys'!$D$4,E82='Scoring Keys'!$D$14),AND(C82='Scoring Keys'!$D$4,E82='Scoring Keys'!$D$16),AND(C82='Scoring Keys'!$D$4,E82='Scoring Keys'!$D$17))</f>
        <v>0</v>
      </c>
      <c r="I82" s="142" t="b">
        <f>NOT(D82='Scoring Keys'!$B$18)</f>
        <v>0</v>
      </c>
      <c r="J82" s="168">
        <f t="shared" ref="J82:J90" si="13">IF(I82,0,1)</f>
        <v>1</v>
      </c>
      <c r="K82" s="168">
        <f t="shared" ref="K82:K90" si="14">IF(AND(H82,(I82)),1,0)</f>
        <v>0</v>
      </c>
    </row>
    <row r="83" spans="1:11" ht="30" customHeight="1">
      <c r="A83" s="208" t="s">
        <v>639</v>
      </c>
      <c r="B83" s="137" t="s">
        <v>1713</v>
      </c>
      <c r="C83" s="57">
        <f>IF(B83='Scoring Keys'!$B$4,'Scoring Keys'!$D$4,IF(B83='Scoring Keys'!$B$5,'Scoring Keys'!$D$5,IF(B83='Scoring Keys'!$B$6,'Scoring Keys'!$D$6,IF(B83='Scoring Keys'!$B$7,'Scoring Keys'!$D$7,0))))</f>
        <v>0.9</v>
      </c>
      <c r="D83" s="127" t="s">
        <v>1766</v>
      </c>
      <c r="E83" s="57">
        <f>IF(D83='Scoring Keys'!$B$12,'Scoring Keys'!$D$12,IF(D83='Scoring Keys'!$B$13,'Scoring Keys'!$D$13,IF(D83='Scoring Keys'!$B$14,'Scoring Keys'!$D$14,IF(D83='Scoring Keys'!$B$15,'Scoring Keys'!$D$15,IF(D83='Scoring Keys'!$B$16,'Scoring Keys'!$D$16,0)))))</f>
        <v>0</v>
      </c>
      <c r="F83" s="57">
        <f t="shared" si="12"/>
        <v>0</v>
      </c>
      <c r="G83" s="136"/>
      <c r="H83" s="142" t="b">
        <f>OR(AND(C83='Scoring Keys'!$D$4,E83='Scoring Keys'!$D$14),AND(C83='Scoring Keys'!$D$4,E83='Scoring Keys'!$D$16),AND(C83='Scoring Keys'!$D$4,E83='Scoring Keys'!$D$17))</f>
        <v>0</v>
      </c>
      <c r="I83" s="142" t="b">
        <f>NOT(D83='Scoring Keys'!$B$18)</f>
        <v>0</v>
      </c>
      <c r="J83" s="168">
        <f t="shared" si="13"/>
        <v>1</v>
      </c>
      <c r="K83" s="168">
        <f t="shared" si="14"/>
        <v>0</v>
      </c>
    </row>
    <row r="84" spans="1:11" ht="30" customHeight="1">
      <c r="A84" s="208" t="s">
        <v>640</v>
      </c>
      <c r="B84" s="137" t="s">
        <v>1713</v>
      </c>
      <c r="C84" s="57">
        <f>IF(B84='Scoring Keys'!$B$4,'Scoring Keys'!$D$4,IF(B84='Scoring Keys'!$B$5,'Scoring Keys'!$D$5,IF(B84='Scoring Keys'!$B$6,'Scoring Keys'!$D$6,IF(B84='Scoring Keys'!$B$7,'Scoring Keys'!$D$7,0))))</f>
        <v>0.9</v>
      </c>
      <c r="D84" s="127" t="s">
        <v>1766</v>
      </c>
      <c r="E84" s="57">
        <f>IF(D84='Scoring Keys'!$B$12,'Scoring Keys'!$D$12,IF(D84='Scoring Keys'!$B$13,'Scoring Keys'!$D$13,IF(D84='Scoring Keys'!$B$14,'Scoring Keys'!$D$14,IF(D84='Scoring Keys'!$B$15,'Scoring Keys'!$D$15,IF(D84='Scoring Keys'!$B$16,'Scoring Keys'!$D$16,0)))))</f>
        <v>0</v>
      </c>
      <c r="F84" s="57">
        <f t="shared" si="12"/>
        <v>0</v>
      </c>
      <c r="G84" s="136"/>
      <c r="H84" s="142" t="b">
        <f>OR(AND(C84='Scoring Keys'!$D$4,E84='Scoring Keys'!$D$14),AND(C84='Scoring Keys'!$D$4,E84='Scoring Keys'!$D$16),AND(C84='Scoring Keys'!$D$4,E84='Scoring Keys'!$D$17))</f>
        <v>0</v>
      </c>
      <c r="I84" s="142" t="b">
        <f>NOT(D84='Scoring Keys'!$B$18)</f>
        <v>0</v>
      </c>
      <c r="J84" s="168">
        <f t="shared" si="13"/>
        <v>1</v>
      </c>
      <c r="K84" s="168">
        <f t="shared" si="14"/>
        <v>0</v>
      </c>
    </row>
    <row r="85" spans="1:11" ht="30" customHeight="1">
      <c r="A85" s="208" t="s">
        <v>641</v>
      </c>
      <c r="B85" s="137" t="s">
        <v>1713</v>
      </c>
      <c r="C85" s="57">
        <f>IF(B85='Scoring Keys'!$B$4,'Scoring Keys'!$D$4,IF(B85='Scoring Keys'!$B$5,'Scoring Keys'!$D$5,IF(B85='Scoring Keys'!$B$6,'Scoring Keys'!$D$6,IF(B85='Scoring Keys'!$B$7,'Scoring Keys'!$D$7,0))))</f>
        <v>0.9</v>
      </c>
      <c r="D85" s="127" t="s">
        <v>1766</v>
      </c>
      <c r="E85" s="57">
        <f>IF(D85='Scoring Keys'!$B$12,'Scoring Keys'!$D$12,IF(D85='Scoring Keys'!$B$13,'Scoring Keys'!$D$13,IF(D85='Scoring Keys'!$B$14,'Scoring Keys'!$D$14,IF(D85='Scoring Keys'!$B$15,'Scoring Keys'!$D$15,IF(D85='Scoring Keys'!$B$16,'Scoring Keys'!$D$16,0)))))</f>
        <v>0</v>
      </c>
      <c r="F85" s="57">
        <f t="shared" si="12"/>
        <v>0</v>
      </c>
      <c r="G85" s="136"/>
      <c r="H85" s="142" t="b">
        <f>OR(AND(C85='Scoring Keys'!$D$4,E85='Scoring Keys'!$D$14),AND(C85='Scoring Keys'!$D$4,E85='Scoring Keys'!$D$16),AND(C85='Scoring Keys'!$D$4,E85='Scoring Keys'!$D$17))</f>
        <v>0</v>
      </c>
      <c r="I85" s="142" t="b">
        <f>NOT(D85='Scoring Keys'!$B$18)</f>
        <v>0</v>
      </c>
      <c r="J85" s="168">
        <f t="shared" si="13"/>
        <v>1</v>
      </c>
      <c r="K85" s="168">
        <f t="shared" si="14"/>
        <v>0</v>
      </c>
    </row>
    <row r="86" spans="1:11" ht="30" customHeight="1">
      <c r="A86" s="208" t="s">
        <v>642</v>
      </c>
      <c r="B86" s="137" t="s">
        <v>1713</v>
      </c>
      <c r="C86" s="57">
        <f>IF(B86='Scoring Keys'!$B$4,'Scoring Keys'!$D$4,IF(B86='Scoring Keys'!$B$5,'Scoring Keys'!$D$5,IF(B86='Scoring Keys'!$B$6,'Scoring Keys'!$D$6,IF(B86='Scoring Keys'!$B$7,'Scoring Keys'!$D$7,0))))</f>
        <v>0.9</v>
      </c>
      <c r="D86" s="127" t="s">
        <v>1766</v>
      </c>
      <c r="E86" s="57">
        <f>IF(D86='Scoring Keys'!$B$12,'Scoring Keys'!$D$12,IF(D86='Scoring Keys'!$B$13,'Scoring Keys'!$D$13,IF(D86='Scoring Keys'!$B$14,'Scoring Keys'!$D$14,IF(D86='Scoring Keys'!$B$15,'Scoring Keys'!$D$15,IF(D86='Scoring Keys'!$B$16,'Scoring Keys'!$D$16,0)))))</f>
        <v>0</v>
      </c>
      <c r="F86" s="57">
        <f t="shared" si="12"/>
        <v>0</v>
      </c>
      <c r="G86" s="136"/>
      <c r="H86" s="142" t="b">
        <f>OR(AND(C86='Scoring Keys'!$D$4,E86='Scoring Keys'!$D$14),AND(C86='Scoring Keys'!$D$4,E86='Scoring Keys'!$D$16),AND(C86='Scoring Keys'!$D$4,E86='Scoring Keys'!$D$17))</f>
        <v>0</v>
      </c>
      <c r="I86" s="142" t="b">
        <f>NOT(D86='Scoring Keys'!$B$18)</f>
        <v>0</v>
      </c>
      <c r="J86" s="168">
        <f t="shared" si="13"/>
        <v>1</v>
      </c>
      <c r="K86" s="168">
        <f t="shared" si="14"/>
        <v>0</v>
      </c>
    </row>
    <row r="87" spans="1:11" ht="30" customHeight="1">
      <c r="A87" s="208" t="s">
        <v>658</v>
      </c>
      <c r="B87" s="137" t="s">
        <v>1713</v>
      </c>
      <c r="C87" s="57">
        <f>IF(B87='Scoring Keys'!$B$4,'Scoring Keys'!$D$4,IF(B87='Scoring Keys'!$B$5,'Scoring Keys'!$D$5,IF(B87='Scoring Keys'!$B$6,'Scoring Keys'!$D$6,IF(B87='Scoring Keys'!$B$7,'Scoring Keys'!$D$7,0))))</f>
        <v>0.9</v>
      </c>
      <c r="D87" s="127" t="s">
        <v>1766</v>
      </c>
      <c r="E87" s="57">
        <f>IF(D87='Scoring Keys'!$B$12,'Scoring Keys'!$D$12,IF(D87='Scoring Keys'!$B$13,'Scoring Keys'!$D$13,IF(D87='Scoring Keys'!$B$14,'Scoring Keys'!$D$14,IF(D87='Scoring Keys'!$B$15,'Scoring Keys'!$D$15,IF(D87='Scoring Keys'!$B$16,'Scoring Keys'!$D$16,0)))))</f>
        <v>0</v>
      </c>
      <c r="F87" s="57">
        <f t="shared" si="12"/>
        <v>0</v>
      </c>
      <c r="G87" s="136"/>
      <c r="H87" s="142" t="b">
        <f>OR(AND(C87='Scoring Keys'!$D$4,E87='Scoring Keys'!$D$14),AND(C87='Scoring Keys'!$D$4,E87='Scoring Keys'!$D$16),AND(C87='Scoring Keys'!$D$4,E87='Scoring Keys'!$D$17))</f>
        <v>0</v>
      </c>
      <c r="I87" s="142" t="b">
        <f>NOT(D87='Scoring Keys'!$B$18)</f>
        <v>0</v>
      </c>
      <c r="J87" s="168">
        <f t="shared" si="13"/>
        <v>1</v>
      </c>
      <c r="K87" s="168">
        <f t="shared" si="14"/>
        <v>0</v>
      </c>
    </row>
    <row r="88" spans="1:11" ht="30" customHeight="1">
      <c r="A88" s="208" t="s">
        <v>644</v>
      </c>
      <c r="B88" s="137" t="s">
        <v>1713</v>
      </c>
      <c r="C88" s="57">
        <f>IF(B88='Scoring Keys'!$B$4,'Scoring Keys'!$D$4,IF(B88='Scoring Keys'!$B$5,'Scoring Keys'!$D$5,IF(B88='Scoring Keys'!$B$6,'Scoring Keys'!$D$6,IF(B88='Scoring Keys'!$B$7,'Scoring Keys'!$D$7,0))))</f>
        <v>0.9</v>
      </c>
      <c r="D88" s="127" t="s">
        <v>1766</v>
      </c>
      <c r="E88" s="57">
        <f>IF(D88='Scoring Keys'!$B$12,'Scoring Keys'!$D$12,IF(D88='Scoring Keys'!$B$13,'Scoring Keys'!$D$13,IF(D88='Scoring Keys'!$B$14,'Scoring Keys'!$D$14,IF(D88='Scoring Keys'!$B$15,'Scoring Keys'!$D$15,IF(D88='Scoring Keys'!$B$16,'Scoring Keys'!$D$16,0)))))</f>
        <v>0</v>
      </c>
      <c r="F88" s="57">
        <f t="shared" si="12"/>
        <v>0</v>
      </c>
      <c r="G88" s="136"/>
      <c r="H88" s="142" t="b">
        <f>OR(AND(C88='Scoring Keys'!$D$4,E88='Scoring Keys'!$D$14),AND(C88='Scoring Keys'!$D$4,E88='Scoring Keys'!$D$16),AND(C88='Scoring Keys'!$D$4,E88='Scoring Keys'!$D$17))</f>
        <v>0</v>
      </c>
      <c r="I88" s="142" t="b">
        <f>NOT(D88='Scoring Keys'!$B$18)</f>
        <v>0</v>
      </c>
      <c r="J88" s="168">
        <f t="shared" si="13"/>
        <v>1</v>
      </c>
      <c r="K88" s="168">
        <f t="shared" si="14"/>
        <v>0</v>
      </c>
    </row>
    <row r="89" spans="1:11" ht="30" customHeight="1">
      <c r="A89" s="196" t="s">
        <v>656</v>
      </c>
      <c r="B89" s="137" t="s">
        <v>1713</v>
      </c>
      <c r="C89" s="57">
        <f>IF(B89='Scoring Keys'!$B$4,'Scoring Keys'!$D$4,IF(B89='Scoring Keys'!$B$5,'Scoring Keys'!$D$5,IF(B89='Scoring Keys'!$B$6,'Scoring Keys'!$D$6,IF(B89='Scoring Keys'!$B$7,'Scoring Keys'!$D$7,0))))</f>
        <v>0.9</v>
      </c>
      <c r="D89" s="127" t="s">
        <v>1766</v>
      </c>
      <c r="E89" s="57">
        <f>IF(D89='Scoring Keys'!$B$12,'Scoring Keys'!$D$12,IF(D89='Scoring Keys'!$B$13,'Scoring Keys'!$D$13,IF(D89='Scoring Keys'!$B$14,'Scoring Keys'!$D$14,IF(D89='Scoring Keys'!$B$15,'Scoring Keys'!$D$15,IF(D89='Scoring Keys'!$B$16,'Scoring Keys'!$D$16,0)))))</f>
        <v>0</v>
      </c>
      <c r="F89" s="57">
        <f t="shared" si="12"/>
        <v>0</v>
      </c>
      <c r="G89" s="136"/>
      <c r="H89" s="142" t="b">
        <f>OR(AND(C89='Scoring Keys'!$D$4,E89='Scoring Keys'!$D$14),AND(C89='Scoring Keys'!$D$4,E89='Scoring Keys'!$D$16),AND(C89='Scoring Keys'!$D$4,E89='Scoring Keys'!$D$17))</f>
        <v>0</v>
      </c>
      <c r="I89" s="142" t="b">
        <f>NOT(D89='Scoring Keys'!$B$18)</f>
        <v>0</v>
      </c>
      <c r="J89" s="168">
        <f t="shared" si="13"/>
        <v>1</v>
      </c>
      <c r="K89" s="168">
        <f t="shared" si="14"/>
        <v>0</v>
      </c>
    </row>
    <row r="90" spans="1:11" ht="30" customHeight="1">
      <c r="A90" s="208" t="s">
        <v>659</v>
      </c>
      <c r="B90" s="137" t="s">
        <v>1713</v>
      </c>
      <c r="C90" s="57">
        <f>IF(B90='Scoring Keys'!$B$4,'Scoring Keys'!$D$4,IF(B90='Scoring Keys'!$B$5,'Scoring Keys'!$D$5,IF(B90='Scoring Keys'!$B$6,'Scoring Keys'!$D$6,IF(B90='Scoring Keys'!$B$7,'Scoring Keys'!$D$7,0))))</f>
        <v>0.9</v>
      </c>
      <c r="D90" s="127" t="s">
        <v>1766</v>
      </c>
      <c r="E90" s="57">
        <f>IF(D90='Scoring Keys'!$B$12,'Scoring Keys'!$D$12,IF(D90='Scoring Keys'!$B$13,'Scoring Keys'!$D$13,IF(D90='Scoring Keys'!$B$14,'Scoring Keys'!$D$14,IF(D90='Scoring Keys'!$B$15,'Scoring Keys'!$D$15,IF(D90='Scoring Keys'!$B$16,'Scoring Keys'!$D$16,0)))))</f>
        <v>0</v>
      </c>
      <c r="F90" s="57">
        <f t="shared" si="12"/>
        <v>0</v>
      </c>
      <c r="G90" s="136"/>
      <c r="H90" s="142" t="b">
        <f>OR(AND(C90='Scoring Keys'!$D$4,E90='Scoring Keys'!$D$14),AND(C90='Scoring Keys'!$D$4,E90='Scoring Keys'!$D$16),AND(C90='Scoring Keys'!$D$4,E90='Scoring Keys'!$D$17))</f>
        <v>0</v>
      </c>
      <c r="I90" s="142" t="b">
        <f>NOT(D90='Scoring Keys'!$B$18)</f>
        <v>0</v>
      </c>
      <c r="J90" s="168">
        <f t="shared" si="13"/>
        <v>1</v>
      </c>
      <c r="K90" s="168">
        <f t="shared" si="14"/>
        <v>0</v>
      </c>
    </row>
  </sheetData>
  <sheetProtection algorithmName="SHA-512" hashValue="OC6jnOHf4zv+3og4BqPah4B2ZzanBZ4kwuFjd35YwbQ86oZNTBfHg+vDNNdlVHHnPPTInRw0gwStFJ+loR4n9Q==" saltValue="A/9YEQEq9HGJTwlhvwLb+A==" spinCount="100000" sheet="1"/>
  <mergeCells count="9">
    <mergeCell ref="D81:G81"/>
    <mergeCell ref="D15:G15"/>
    <mergeCell ref="D69:G69"/>
    <mergeCell ref="A7:C8"/>
    <mergeCell ref="A5:G5"/>
    <mergeCell ref="A6:G6"/>
    <mergeCell ref="D7:G7"/>
    <mergeCell ref="D9:G9"/>
    <mergeCell ref="D41:G41"/>
  </mergeCells>
  <conditionalFormatting sqref="D2">
    <cfRule type="expression" dxfId="137" priority="9">
      <formula>$E$2&gt;0</formula>
    </cfRule>
  </conditionalFormatting>
  <conditionalFormatting sqref="D3">
    <cfRule type="expression" dxfId="136" priority="8">
      <formula>$E$3&gt;0</formula>
    </cfRule>
  </conditionalFormatting>
  <conditionalFormatting sqref="D10">
    <cfRule type="expression" dxfId="135" priority="6">
      <formula>K10=1</formula>
    </cfRule>
  </conditionalFormatting>
  <conditionalFormatting sqref="D11:D14">
    <cfRule type="expression" dxfId="134" priority="5">
      <formula>K11=1</formula>
    </cfRule>
  </conditionalFormatting>
  <conditionalFormatting sqref="D16:D40">
    <cfRule type="expression" dxfId="133" priority="4">
      <formula>K16=1</formula>
    </cfRule>
  </conditionalFormatting>
  <conditionalFormatting sqref="D42:D68">
    <cfRule type="expression" dxfId="132" priority="3">
      <formula>K42=1</formula>
    </cfRule>
  </conditionalFormatting>
  <conditionalFormatting sqref="D70:D80">
    <cfRule type="expression" dxfId="131" priority="2">
      <formula>K70=1</formula>
    </cfRule>
  </conditionalFormatting>
  <conditionalFormatting sqref="D82:D90">
    <cfRule type="expression" dxfId="130" priority="1">
      <formula>K82=1</formula>
    </cfRule>
  </conditionalFormatting>
  <hyperlinks>
    <hyperlink ref="G1" location="'Summary Scores'!A1" display="Click Here To Return To Main Page" xr:uid="{00000000-0004-0000-0600-000000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00000000-0002-0000-0600-000000000000}">
          <x14:formula1>
            <xm:f>'Scoring Keys'!$B$4:$B$8</xm:f>
          </x14:formula1>
          <xm:sqref>B42:B68 B16:B40 B10:B14 B70:B80 B82:B90</xm:sqref>
        </x14:dataValidation>
        <x14:dataValidation type="list" showInputMessage="1" showErrorMessage="1" xr:uid="{00000000-0002-0000-0600-000001000000}">
          <x14:formula1>
            <xm:f>'Scoring Keys'!$B$12:$B$18</xm:f>
          </x14:formula1>
          <xm:sqref>D10:D14 D16:D40 D70:D80 D42:D68 D82:D90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K112"/>
  <sheetViews>
    <sheetView zoomScaleNormal="100" workbookViewId="0">
      <pane ySplit="8" topLeftCell="A9" activePane="bottomLeft" state="frozen"/>
      <selection activeCell="C18" sqref="C18"/>
      <selection pane="bottomLeft" activeCell="D10" sqref="D10"/>
    </sheetView>
  </sheetViews>
  <sheetFormatPr defaultColWidth="65" defaultRowHeight="15"/>
  <cols>
    <col min="1" max="1" width="60.7109375" style="24" customWidth="1"/>
    <col min="2" max="2" width="15.7109375" style="24" customWidth="1"/>
    <col min="3" max="3" width="10.7109375" style="10" hidden="1" customWidth="1"/>
    <col min="4" max="4" width="45.7109375" style="10" customWidth="1"/>
    <col min="5" max="6" width="10.7109375" style="10" customWidth="1"/>
    <col min="7" max="7" width="60.7109375" style="10" customWidth="1"/>
    <col min="8" max="11" width="12.7109375" style="24" hidden="1" customWidth="1"/>
    <col min="12" max="25" width="12.7109375" style="24" customWidth="1"/>
    <col min="26" max="16384" width="65" style="24"/>
  </cols>
  <sheetData>
    <row r="1" spans="1:11" s="30" customFormat="1" ht="15.75">
      <c r="A1" s="91" t="s">
        <v>1631</v>
      </c>
      <c r="B1" s="94">
        <f>AVERAGE(C10:C112)</f>
        <v>0.89583333333333337</v>
      </c>
      <c r="D1" s="156" t="s">
        <v>1813</v>
      </c>
      <c r="E1" s="157">
        <f>COUNTIF(F10:F497,"&gt;-.10")</f>
        <v>96</v>
      </c>
      <c r="F1" s="62"/>
      <c r="G1" s="164" t="s">
        <v>1918</v>
      </c>
    </row>
    <row r="2" spans="1:11" s="30" customFormat="1" ht="15.75">
      <c r="A2" s="91" t="s">
        <v>1632</v>
      </c>
      <c r="B2" s="94">
        <f>AVERAGE(E10:E112)</f>
        <v>0</v>
      </c>
      <c r="D2" s="156" t="s">
        <v>1814</v>
      </c>
      <c r="E2" s="157">
        <f>COUNTIF(K10:K471,"1")</f>
        <v>0</v>
      </c>
      <c r="F2" s="62"/>
    </row>
    <row r="3" spans="1:11" s="30" customFormat="1" ht="15.75">
      <c r="A3" s="91" t="s">
        <v>1633</v>
      </c>
      <c r="B3" s="94">
        <f>AVERAGE(F10:F112)</f>
        <v>0</v>
      </c>
      <c r="D3" s="156" t="s">
        <v>1819</v>
      </c>
      <c r="E3" s="157">
        <f>COUNTIF(J10:J471,"1")</f>
        <v>96</v>
      </c>
      <c r="F3" s="62"/>
    </row>
    <row r="4" spans="1:11" s="30" customFormat="1" ht="15.75">
      <c r="A4" s="91" t="s">
        <v>1634</v>
      </c>
      <c r="B4" s="94">
        <f>SUM(F10:F112)</f>
        <v>0</v>
      </c>
      <c r="D4" s="24"/>
      <c r="E4" s="62"/>
      <c r="F4" s="62"/>
    </row>
    <row r="5" spans="1:11" s="18" customFormat="1" ht="20.100000000000001" customHeight="1">
      <c r="A5" s="249" t="s">
        <v>1791</v>
      </c>
      <c r="B5" s="250"/>
      <c r="C5" s="250"/>
      <c r="D5" s="250"/>
      <c r="E5" s="250"/>
      <c r="F5" s="250"/>
      <c r="G5" s="250"/>
    </row>
    <row r="6" spans="1:11" s="18" customFormat="1" ht="54" customHeight="1">
      <c r="A6" s="286" t="s">
        <v>597</v>
      </c>
      <c r="B6" s="286"/>
      <c r="C6" s="286"/>
      <c r="D6" s="286"/>
      <c r="E6" s="286"/>
      <c r="F6" s="286"/>
      <c r="G6" s="286"/>
    </row>
    <row r="7" spans="1:11" s="18" customFormat="1" ht="18.75" customHeight="1">
      <c r="A7" s="252" t="s">
        <v>1770</v>
      </c>
      <c r="B7" s="253"/>
      <c r="C7" s="287"/>
      <c r="D7" s="257" t="s">
        <v>1630</v>
      </c>
      <c r="E7" s="258"/>
      <c r="F7" s="258"/>
      <c r="G7" s="259"/>
    </row>
    <row r="8" spans="1:11" s="18" customFormat="1" ht="75" customHeight="1">
      <c r="A8" s="288"/>
      <c r="B8" s="289"/>
      <c r="C8" s="290"/>
      <c r="D8" s="35" t="s">
        <v>1571</v>
      </c>
      <c r="E8" s="49" t="s">
        <v>1574</v>
      </c>
      <c r="F8" s="35" t="s">
        <v>1570</v>
      </c>
      <c r="G8" s="35" t="s">
        <v>580</v>
      </c>
      <c r="H8" s="145" t="s">
        <v>1815</v>
      </c>
      <c r="I8" s="145" t="s">
        <v>1816</v>
      </c>
      <c r="J8" s="145" t="s">
        <v>1818</v>
      </c>
      <c r="K8" s="146" t="s">
        <v>1817</v>
      </c>
    </row>
    <row r="9" spans="1:11" ht="15.75">
      <c r="A9" s="38" t="s">
        <v>1856</v>
      </c>
      <c r="B9" s="37"/>
      <c r="C9" s="50" t="s">
        <v>1573</v>
      </c>
      <c r="D9" s="244"/>
      <c r="E9" s="245"/>
      <c r="F9" s="245"/>
      <c r="G9" s="246"/>
      <c r="H9" s="17"/>
      <c r="I9" s="17"/>
      <c r="J9" s="149"/>
      <c r="K9" s="149"/>
    </row>
    <row r="10" spans="1:11" ht="30" customHeight="1">
      <c r="A10" s="19" t="s">
        <v>596</v>
      </c>
      <c r="B10" s="138" t="s">
        <v>1713</v>
      </c>
      <c r="C10" s="57">
        <f>IF(B10='Scoring Keys'!$B$4,'Scoring Keys'!$D$4,IF(B10='Scoring Keys'!$B$5,'Scoring Keys'!$D$5,IF(B10='Scoring Keys'!$B$6,'Scoring Keys'!$D$6,IF(B10='Scoring Keys'!$B$7,'Scoring Keys'!$D$7,0))))</f>
        <v>0.9</v>
      </c>
      <c r="D10" s="127" t="s">
        <v>1766</v>
      </c>
      <c r="E10" s="57">
        <f>IF(D10='Scoring Keys'!$B$12,'Scoring Keys'!$D$12,IF(D10='Scoring Keys'!$B$13,'Scoring Keys'!$D$13,IF(D10='Scoring Keys'!$B$14,'Scoring Keys'!$D$14,IF(D10='Scoring Keys'!$B$15,'Scoring Keys'!$D$15,IF(D10='Scoring Keys'!$B$16,'Scoring Keys'!$D$16,0)))))</f>
        <v>0</v>
      </c>
      <c r="F10" s="57">
        <f>C10*E10</f>
        <v>0</v>
      </c>
      <c r="G10" s="136"/>
      <c r="H10" s="10" t="b">
        <f>OR(AND(C10='Scoring Keys'!$D$4,E10='Scoring Keys'!$D$14),AND(C10='Scoring Keys'!$D$4,E10='Scoring Keys'!$D$16),AND(C10='Scoring Keys'!$D$4,E10='Scoring Keys'!$D$17))</f>
        <v>0</v>
      </c>
      <c r="I10" s="10" t="b">
        <f>NOT(D10='Scoring Keys'!$B$18)</f>
        <v>0</v>
      </c>
      <c r="J10" s="150">
        <f>IF(I10,0,1)</f>
        <v>1</v>
      </c>
      <c r="K10" s="150">
        <f>IF(AND(H10,(I10)),1,0)</f>
        <v>0</v>
      </c>
    </row>
    <row r="11" spans="1:11" ht="30" customHeight="1">
      <c r="A11" s="19" t="s">
        <v>1649</v>
      </c>
      <c r="B11" s="138" t="s">
        <v>600</v>
      </c>
      <c r="C11" s="57">
        <f>IF(B11='Scoring Keys'!$B$4,'Scoring Keys'!$D$4,IF(B11='Scoring Keys'!$B$5,'Scoring Keys'!$D$5,IF(B11='Scoring Keys'!$B$6,'Scoring Keys'!$D$6,IF(B11='Scoring Keys'!$B$7,'Scoring Keys'!$D$7,0))))</f>
        <v>1</v>
      </c>
      <c r="D11" s="127" t="s">
        <v>1766</v>
      </c>
      <c r="E11" s="57">
        <f>IF(D11='Scoring Keys'!$B$12,'Scoring Keys'!$D$12,IF(D11='Scoring Keys'!$B$13,'Scoring Keys'!$D$13,IF(D11='Scoring Keys'!$B$14,'Scoring Keys'!$D$14,IF(D11='Scoring Keys'!$B$15,'Scoring Keys'!$D$15,IF(D11='Scoring Keys'!$B$16,'Scoring Keys'!$D$16,0)))))</f>
        <v>0</v>
      </c>
      <c r="F11" s="57">
        <f t="shared" ref="F11:F57" si="0">C11*E11</f>
        <v>0</v>
      </c>
      <c r="G11" s="136"/>
      <c r="H11" s="10" t="b">
        <f>OR(AND(C11='Scoring Keys'!$D$4,E11='Scoring Keys'!$D$14),AND(C11='Scoring Keys'!$D$4,E11='Scoring Keys'!$D$16),AND(C11='Scoring Keys'!$D$4,E11='Scoring Keys'!$D$17))</f>
        <v>1</v>
      </c>
      <c r="I11" s="10" t="b">
        <f>NOT(D11='Scoring Keys'!$B$18)</f>
        <v>0</v>
      </c>
      <c r="J11" s="150">
        <f t="shared" ref="J11:J57" si="1">IF(I11,0,1)</f>
        <v>1</v>
      </c>
      <c r="K11" s="150">
        <f t="shared" ref="K11:K57" si="2">IF(AND(H11,(I11)),1,0)</f>
        <v>0</v>
      </c>
    </row>
    <row r="12" spans="1:11" ht="30" customHeight="1">
      <c r="A12" s="23" t="s">
        <v>494</v>
      </c>
      <c r="B12" s="138" t="s">
        <v>600</v>
      </c>
      <c r="C12" s="57">
        <f>IF(B12='Scoring Keys'!$B$4,'Scoring Keys'!$D$4,IF(B12='Scoring Keys'!$B$5,'Scoring Keys'!$D$5,IF(B12='Scoring Keys'!$B$6,'Scoring Keys'!$D$6,IF(B12='Scoring Keys'!$B$7,'Scoring Keys'!$D$7,0))))</f>
        <v>1</v>
      </c>
      <c r="D12" s="127" t="s">
        <v>1766</v>
      </c>
      <c r="E12" s="57">
        <f>IF(D12='Scoring Keys'!$B$12,'Scoring Keys'!$D$12,IF(D12='Scoring Keys'!$B$13,'Scoring Keys'!$D$13,IF(D12='Scoring Keys'!$B$14,'Scoring Keys'!$D$14,IF(D12='Scoring Keys'!$B$15,'Scoring Keys'!$D$15,IF(D12='Scoring Keys'!$B$16,'Scoring Keys'!$D$16,0)))))</f>
        <v>0</v>
      </c>
      <c r="F12" s="57">
        <f t="shared" si="0"/>
        <v>0</v>
      </c>
      <c r="G12" s="136"/>
      <c r="H12" s="10" t="b">
        <f>OR(AND(C12='Scoring Keys'!$D$4,E12='Scoring Keys'!$D$14),AND(C12='Scoring Keys'!$D$4,E12='Scoring Keys'!$D$16),AND(C12='Scoring Keys'!$D$4,E12='Scoring Keys'!$D$17))</f>
        <v>1</v>
      </c>
      <c r="I12" s="10" t="b">
        <f>NOT(D12='Scoring Keys'!$B$18)</f>
        <v>0</v>
      </c>
      <c r="J12" s="150">
        <f t="shared" si="1"/>
        <v>1</v>
      </c>
      <c r="K12" s="150">
        <f t="shared" si="2"/>
        <v>0</v>
      </c>
    </row>
    <row r="13" spans="1:11" ht="38.25">
      <c r="A13" s="19" t="s">
        <v>1650</v>
      </c>
      <c r="B13" s="138" t="s">
        <v>600</v>
      </c>
      <c r="C13" s="57">
        <f>IF(B13='Scoring Keys'!$B$4,'Scoring Keys'!$D$4,IF(B13='Scoring Keys'!$B$5,'Scoring Keys'!$D$5,IF(B13='Scoring Keys'!$B$6,'Scoring Keys'!$D$6,IF(B13='Scoring Keys'!$B$7,'Scoring Keys'!$D$7,0))))</f>
        <v>1</v>
      </c>
      <c r="D13" s="127" t="s">
        <v>1766</v>
      </c>
      <c r="E13" s="57">
        <f>IF(D13='Scoring Keys'!$B$12,'Scoring Keys'!$D$12,IF(D13='Scoring Keys'!$B$13,'Scoring Keys'!$D$13,IF(D13='Scoring Keys'!$B$14,'Scoring Keys'!$D$14,IF(D13='Scoring Keys'!$B$15,'Scoring Keys'!$D$15,IF(D13='Scoring Keys'!$B$16,'Scoring Keys'!$D$16,0)))))</f>
        <v>0</v>
      </c>
      <c r="F13" s="57">
        <f t="shared" si="0"/>
        <v>0</v>
      </c>
      <c r="G13" s="136"/>
      <c r="H13" s="10" t="b">
        <f>OR(AND(C13='Scoring Keys'!$D$4,E13='Scoring Keys'!$D$14),AND(C13='Scoring Keys'!$D$4,E13='Scoring Keys'!$D$16),AND(C13='Scoring Keys'!$D$4,E13='Scoring Keys'!$D$17))</f>
        <v>1</v>
      </c>
      <c r="I13" s="10" t="b">
        <f>NOT(D13='Scoring Keys'!$B$18)</f>
        <v>0</v>
      </c>
      <c r="J13" s="150">
        <f t="shared" si="1"/>
        <v>1</v>
      </c>
      <c r="K13" s="150">
        <f t="shared" si="2"/>
        <v>0</v>
      </c>
    </row>
    <row r="14" spans="1:11" ht="38.25">
      <c r="A14" s="23" t="s">
        <v>416</v>
      </c>
      <c r="B14" s="138" t="s">
        <v>1713</v>
      </c>
      <c r="C14" s="57">
        <f>IF(B14='Scoring Keys'!$B$4,'Scoring Keys'!$D$4,IF(B14='Scoring Keys'!$B$5,'Scoring Keys'!$D$5,IF(B14='Scoring Keys'!$B$6,'Scoring Keys'!$D$6,IF(B14='Scoring Keys'!$B$7,'Scoring Keys'!$D$7,0))))</f>
        <v>0.9</v>
      </c>
      <c r="D14" s="127" t="s">
        <v>1766</v>
      </c>
      <c r="E14" s="57">
        <f>IF(D14='Scoring Keys'!$B$12,'Scoring Keys'!$D$12,IF(D14='Scoring Keys'!$B$13,'Scoring Keys'!$D$13,IF(D14='Scoring Keys'!$B$14,'Scoring Keys'!$D$14,IF(D14='Scoring Keys'!$B$15,'Scoring Keys'!$D$15,IF(D14='Scoring Keys'!$B$16,'Scoring Keys'!$D$16,0)))))</f>
        <v>0</v>
      </c>
      <c r="F14" s="57">
        <f t="shared" si="0"/>
        <v>0</v>
      </c>
      <c r="G14" s="136"/>
      <c r="H14" s="10" t="b">
        <f>OR(AND(C14='Scoring Keys'!$D$4,E14='Scoring Keys'!$D$14),AND(C14='Scoring Keys'!$D$4,E14='Scoring Keys'!$D$16),AND(C14='Scoring Keys'!$D$4,E14='Scoring Keys'!$D$17))</f>
        <v>0</v>
      </c>
      <c r="I14" s="10" t="b">
        <f>NOT(D14='Scoring Keys'!$B$18)</f>
        <v>0</v>
      </c>
      <c r="J14" s="150">
        <f t="shared" si="1"/>
        <v>1</v>
      </c>
      <c r="K14" s="150">
        <f t="shared" si="2"/>
        <v>0</v>
      </c>
    </row>
    <row r="15" spans="1:11" ht="38.25">
      <c r="A15" s="134" t="s">
        <v>567</v>
      </c>
      <c r="B15" s="138" t="s">
        <v>600</v>
      </c>
      <c r="C15" s="57">
        <f>IF(B15='Scoring Keys'!$B$4,'Scoring Keys'!$D$4,IF(B15='Scoring Keys'!$B$5,'Scoring Keys'!$D$5,IF(B15='Scoring Keys'!$B$6,'Scoring Keys'!$D$6,IF(B15='Scoring Keys'!$B$7,'Scoring Keys'!$D$7,0))))</f>
        <v>1</v>
      </c>
      <c r="D15" s="127" t="s">
        <v>1766</v>
      </c>
      <c r="E15" s="57">
        <f>IF(D15='Scoring Keys'!$B$12,'Scoring Keys'!$D$12,IF(D15='Scoring Keys'!$B$13,'Scoring Keys'!$D$13,IF(D15='Scoring Keys'!$B$14,'Scoring Keys'!$D$14,IF(D15='Scoring Keys'!$B$15,'Scoring Keys'!$D$15,IF(D15='Scoring Keys'!$B$16,'Scoring Keys'!$D$16,0)))))</f>
        <v>0</v>
      </c>
      <c r="F15" s="57">
        <f t="shared" si="0"/>
        <v>0</v>
      </c>
      <c r="G15" s="136"/>
      <c r="H15" s="10" t="b">
        <f>OR(AND(C15='Scoring Keys'!$D$4,E15='Scoring Keys'!$D$14),AND(C15='Scoring Keys'!$D$4,E15='Scoring Keys'!$D$16),AND(C15='Scoring Keys'!$D$4,E15='Scoring Keys'!$D$17))</f>
        <v>1</v>
      </c>
      <c r="I15" s="10" t="b">
        <f>NOT(D15='Scoring Keys'!$B$18)</f>
        <v>0</v>
      </c>
      <c r="J15" s="150">
        <f t="shared" si="1"/>
        <v>1</v>
      </c>
      <c r="K15" s="150">
        <f t="shared" si="2"/>
        <v>0</v>
      </c>
    </row>
    <row r="16" spans="1:11" ht="30" customHeight="1">
      <c r="A16" s="23" t="s">
        <v>1637</v>
      </c>
      <c r="B16" s="138" t="s">
        <v>1713</v>
      </c>
      <c r="C16" s="57">
        <f>IF(B16='Scoring Keys'!$B$4,'Scoring Keys'!$D$4,IF(B16='Scoring Keys'!$B$5,'Scoring Keys'!$D$5,IF(B16='Scoring Keys'!$B$6,'Scoring Keys'!$D$6,IF(B16='Scoring Keys'!$B$7,'Scoring Keys'!$D$7,0))))</f>
        <v>0.9</v>
      </c>
      <c r="D16" s="127" t="s">
        <v>1766</v>
      </c>
      <c r="E16" s="57">
        <f>IF(D16='Scoring Keys'!$B$12,'Scoring Keys'!$D$12,IF(D16='Scoring Keys'!$B$13,'Scoring Keys'!$D$13,IF(D16='Scoring Keys'!$B$14,'Scoring Keys'!$D$14,IF(D16='Scoring Keys'!$B$15,'Scoring Keys'!$D$15,IF(D16='Scoring Keys'!$B$16,'Scoring Keys'!$D$16,0)))))</f>
        <v>0</v>
      </c>
      <c r="F16" s="57">
        <f t="shared" si="0"/>
        <v>0</v>
      </c>
      <c r="G16" s="136"/>
      <c r="H16" s="10" t="b">
        <f>OR(AND(C16='Scoring Keys'!$D$4,E16='Scoring Keys'!$D$14),AND(C16='Scoring Keys'!$D$4,E16='Scoring Keys'!$D$16),AND(C16='Scoring Keys'!$D$4,E16='Scoring Keys'!$D$17))</f>
        <v>0</v>
      </c>
      <c r="I16" s="10" t="b">
        <f>NOT(D16='Scoring Keys'!$B$18)</f>
        <v>0</v>
      </c>
      <c r="J16" s="150">
        <f t="shared" si="1"/>
        <v>1</v>
      </c>
      <c r="K16" s="150">
        <f t="shared" si="2"/>
        <v>0</v>
      </c>
    </row>
    <row r="17" spans="1:11" ht="30" customHeight="1">
      <c r="A17" s="134" t="s">
        <v>1638</v>
      </c>
      <c r="B17" s="138" t="s">
        <v>1713</v>
      </c>
      <c r="C17" s="57">
        <f>IF(B17='Scoring Keys'!$B$4,'Scoring Keys'!$D$4,IF(B17='Scoring Keys'!$B$5,'Scoring Keys'!$D$5,IF(B17='Scoring Keys'!$B$6,'Scoring Keys'!$D$6,IF(B17='Scoring Keys'!$B$7,'Scoring Keys'!$D$7,0))))</f>
        <v>0.9</v>
      </c>
      <c r="D17" s="127" t="s">
        <v>1766</v>
      </c>
      <c r="E17" s="57">
        <f>IF(D17='Scoring Keys'!$B$12,'Scoring Keys'!$D$12,IF(D17='Scoring Keys'!$B$13,'Scoring Keys'!$D$13,IF(D17='Scoring Keys'!$B$14,'Scoring Keys'!$D$14,IF(D17='Scoring Keys'!$B$15,'Scoring Keys'!$D$15,IF(D17='Scoring Keys'!$B$16,'Scoring Keys'!$D$16,0)))))</f>
        <v>0</v>
      </c>
      <c r="F17" s="57">
        <f t="shared" si="0"/>
        <v>0</v>
      </c>
      <c r="G17" s="136"/>
      <c r="H17" s="10" t="b">
        <f>OR(AND(C17='Scoring Keys'!$D$4,E17='Scoring Keys'!$D$14),AND(C17='Scoring Keys'!$D$4,E17='Scoring Keys'!$D$16),AND(C17='Scoring Keys'!$D$4,E17='Scoring Keys'!$D$17))</f>
        <v>0</v>
      </c>
      <c r="I17" s="10" t="b">
        <f>NOT(D17='Scoring Keys'!$B$18)</f>
        <v>0</v>
      </c>
      <c r="J17" s="150">
        <f t="shared" si="1"/>
        <v>1</v>
      </c>
      <c r="K17" s="150">
        <f t="shared" si="2"/>
        <v>0</v>
      </c>
    </row>
    <row r="18" spans="1:11" ht="30" customHeight="1">
      <c r="A18" s="23" t="s">
        <v>11</v>
      </c>
      <c r="B18" s="138" t="s">
        <v>1711</v>
      </c>
      <c r="C18" s="57">
        <f>IF(B18='Scoring Keys'!$B$4,'Scoring Keys'!$D$4,IF(B18='Scoring Keys'!$B$5,'Scoring Keys'!$D$5,IF(B18='Scoring Keys'!$B$6,'Scoring Keys'!$D$6,IF(B18='Scoring Keys'!$B$7,'Scoring Keys'!$D$7,0))))</f>
        <v>0.65</v>
      </c>
      <c r="D18" s="127" t="s">
        <v>1766</v>
      </c>
      <c r="E18" s="57">
        <f>IF(D18='Scoring Keys'!$B$12,'Scoring Keys'!$D$12,IF(D18='Scoring Keys'!$B$13,'Scoring Keys'!$D$13,IF(D18='Scoring Keys'!$B$14,'Scoring Keys'!$D$14,IF(D18='Scoring Keys'!$B$15,'Scoring Keys'!$D$15,IF(D18='Scoring Keys'!$B$16,'Scoring Keys'!$D$16,0)))))</f>
        <v>0</v>
      </c>
      <c r="F18" s="57">
        <f t="shared" si="0"/>
        <v>0</v>
      </c>
      <c r="G18" s="136"/>
      <c r="H18" s="10" t="b">
        <f>OR(AND(C18='Scoring Keys'!$D$4,E18='Scoring Keys'!$D$14),AND(C18='Scoring Keys'!$D$4,E18='Scoring Keys'!$D$16),AND(C18='Scoring Keys'!$D$4,E18='Scoring Keys'!$D$17))</f>
        <v>0</v>
      </c>
      <c r="I18" s="10" t="b">
        <f>NOT(D18='Scoring Keys'!$B$18)</f>
        <v>0</v>
      </c>
      <c r="J18" s="150">
        <f t="shared" si="1"/>
        <v>1</v>
      </c>
      <c r="K18" s="150">
        <f t="shared" si="2"/>
        <v>0</v>
      </c>
    </row>
    <row r="19" spans="1:11" ht="30" customHeight="1">
      <c r="A19" s="134" t="s">
        <v>502</v>
      </c>
      <c r="B19" s="138" t="s">
        <v>1713</v>
      </c>
      <c r="C19" s="57">
        <f>IF(B19='Scoring Keys'!$B$4,'Scoring Keys'!$D$4,IF(B19='Scoring Keys'!$B$5,'Scoring Keys'!$D$5,IF(B19='Scoring Keys'!$B$6,'Scoring Keys'!$D$6,IF(B19='Scoring Keys'!$B$7,'Scoring Keys'!$D$7,0))))</f>
        <v>0.9</v>
      </c>
      <c r="D19" s="127" t="s">
        <v>1766</v>
      </c>
      <c r="E19" s="57">
        <f>IF(D19='Scoring Keys'!$B$12,'Scoring Keys'!$D$12,IF(D19='Scoring Keys'!$B$13,'Scoring Keys'!$D$13,IF(D19='Scoring Keys'!$B$14,'Scoring Keys'!$D$14,IF(D19='Scoring Keys'!$B$15,'Scoring Keys'!$D$15,IF(D19='Scoring Keys'!$B$16,'Scoring Keys'!$D$16,0)))))</f>
        <v>0</v>
      </c>
      <c r="F19" s="57">
        <f t="shared" si="0"/>
        <v>0</v>
      </c>
      <c r="G19" s="136"/>
      <c r="H19" s="10" t="b">
        <f>OR(AND(C19='Scoring Keys'!$D$4,E19='Scoring Keys'!$D$14),AND(C19='Scoring Keys'!$D$4,E19='Scoring Keys'!$D$16),AND(C19='Scoring Keys'!$D$4,E19='Scoring Keys'!$D$17))</f>
        <v>0</v>
      </c>
      <c r="I19" s="10" t="b">
        <f>NOT(D19='Scoring Keys'!$B$18)</f>
        <v>0</v>
      </c>
      <c r="J19" s="150">
        <f t="shared" si="1"/>
        <v>1</v>
      </c>
      <c r="K19" s="150">
        <f t="shared" si="2"/>
        <v>0</v>
      </c>
    </row>
    <row r="20" spans="1:11" ht="30" customHeight="1">
      <c r="A20" s="23" t="s">
        <v>12</v>
      </c>
      <c r="B20" s="138" t="s">
        <v>1713</v>
      </c>
      <c r="C20" s="57">
        <f>IF(B20='Scoring Keys'!$B$4,'Scoring Keys'!$D$4,IF(B20='Scoring Keys'!$B$5,'Scoring Keys'!$D$5,IF(B20='Scoring Keys'!$B$6,'Scoring Keys'!$D$6,IF(B20='Scoring Keys'!$B$7,'Scoring Keys'!$D$7,0))))</f>
        <v>0.9</v>
      </c>
      <c r="D20" s="127" t="s">
        <v>1766</v>
      </c>
      <c r="E20" s="57">
        <f>IF(D20='Scoring Keys'!$B$12,'Scoring Keys'!$D$12,IF(D20='Scoring Keys'!$B$13,'Scoring Keys'!$D$13,IF(D20='Scoring Keys'!$B$14,'Scoring Keys'!$D$14,IF(D20='Scoring Keys'!$B$15,'Scoring Keys'!$D$15,IF(D20='Scoring Keys'!$B$16,'Scoring Keys'!$D$16,0)))))</f>
        <v>0</v>
      </c>
      <c r="F20" s="57">
        <f t="shared" si="0"/>
        <v>0</v>
      </c>
      <c r="G20" s="136"/>
      <c r="H20" s="10" t="b">
        <f>OR(AND(C20='Scoring Keys'!$D$4,E20='Scoring Keys'!$D$14),AND(C20='Scoring Keys'!$D$4,E20='Scoring Keys'!$D$16),AND(C20='Scoring Keys'!$D$4,E20='Scoring Keys'!$D$17))</f>
        <v>0</v>
      </c>
      <c r="I20" s="10" t="b">
        <f>NOT(D20='Scoring Keys'!$B$18)</f>
        <v>0</v>
      </c>
      <c r="J20" s="150">
        <f t="shared" si="1"/>
        <v>1</v>
      </c>
      <c r="K20" s="150">
        <f t="shared" si="2"/>
        <v>0</v>
      </c>
    </row>
    <row r="21" spans="1:11" ht="30" customHeight="1">
      <c r="A21" s="23" t="s">
        <v>1651</v>
      </c>
      <c r="B21" s="138" t="s">
        <v>600</v>
      </c>
      <c r="C21" s="57">
        <f>IF(B21='Scoring Keys'!$B$4,'Scoring Keys'!$D$4,IF(B21='Scoring Keys'!$B$5,'Scoring Keys'!$D$5,IF(B21='Scoring Keys'!$B$6,'Scoring Keys'!$D$6,IF(B21='Scoring Keys'!$B$7,'Scoring Keys'!$D$7,0))))</f>
        <v>1</v>
      </c>
      <c r="D21" s="127" t="s">
        <v>1766</v>
      </c>
      <c r="E21" s="57">
        <f>IF(D21='Scoring Keys'!$B$12,'Scoring Keys'!$D$12,IF(D21='Scoring Keys'!$B$13,'Scoring Keys'!$D$13,IF(D21='Scoring Keys'!$B$14,'Scoring Keys'!$D$14,IF(D21='Scoring Keys'!$B$15,'Scoring Keys'!$D$15,IF(D21='Scoring Keys'!$B$16,'Scoring Keys'!$D$16,0)))))</f>
        <v>0</v>
      </c>
      <c r="F21" s="57">
        <f t="shared" si="0"/>
        <v>0</v>
      </c>
      <c r="G21" s="136"/>
      <c r="H21" s="10" t="b">
        <f>OR(AND(C21='Scoring Keys'!$D$4,E21='Scoring Keys'!$D$14),AND(C21='Scoring Keys'!$D$4,E21='Scoring Keys'!$D$16),AND(C21='Scoring Keys'!$D$4,E21='Scoring Keys'!$D$17))</f>
        <v>1</v>
      </c>
      <c r="I21" s="10" t="b">
        <f>NOT(D21='Scoring Keys'!$B$18)</f>
        <v>0</v>
      </c>
      <c r="J21" s="150">
        <f t="shared" si="1"/>
        <v>1</v>
      </c>
      <c r="K21" s="150">
        <f t="shared" si="2"/>
        <v>0</v>
      </c>
    </row>
    <row r="22" spans="1:11" ht="30" customHeight="1">
      <c r="A22" s="23" t="s">
        <v>1652</v>
      </c>
      <c r="B22" s="138" t="s">
        <v>600</v>
      </c>
      <c r="C22" s="57">
        <f>IF(B22='Scoring Keys'!$B$4,'Scoring Keys'!$D$4,IF(B22='Scoring Keys'!$B$5,'Scoring Keys'!$D$5,IF(B22='Scoring Keys'!$B$6,'Scoring Keys'!$D$6,IF(B22='Scoring Keys'!$B$7,'Scoring Keys'!$D$7,0))))</f>
        <v>1</v>
      </c>
      <c r="D22" s="127" t="s">
        <v>1766</v>
      </c>
      <c r="E22" s="57">
        <f>IF(D22='Scoring Keys'!$B$12,'Scoring Keys'!$D$12,IF(D22='Scoring Keys'!$B$13,'Scoring Keys'!$D$13,IF(D22='Scoring Keys'!$B$14,'Scoring Keys'!$D$14,IF(D22='Scoring Keys'!$B$15,'Scoring Keys'!$D$15,IF(D22='Scoring Keys'!$B$16,'Scoring Keys'!$D$16,0)))))</f>
        <v>0</v>
      </c>
      <c r="F22" s="57">
        <f t="shared" si="0"/>
        <v>0</v>
      </c>
      <c r="G22" s="136"/>
      <c r="H22" s="10" t="b">
        <f>OR(AND(C22='Scoring Keys'!$D$4,E22='Scoring Keys'!$D$14),AND(C22='Scoring Keys'!$D$4,E22='Scoring Keys'!$D$16),AND(C22='Scoring Keys'!$D$4,E22='Scoring Keys'!$D$17))</f>
        <v>1</v>
      </c>
      <c r="I22" s="10" t="b">
        <f>NOT(D22='Scoring Keys'!$B$18)</f>
        <v>0</v>
      </c>
      <c r="J22" s="150">
        <f t="shared" si="1"/>
        <v>1</v>
      </c>
      <c r="K22" s="150">
        <f t="shared" si="2"/>
        <v>0</v>
      </c>
    </row>
    <row r="23" spans="1:11" ht="30" customHeight="1">
      <c r="A23" s="23" t="s">
        <v>1653</v>
      </c>
      <c r="B23" s="138" t="s">
        <v>600</v>
      </c>
      <c r="C23" s="57">
        <f>IF(B23='Scoring Keys'!$B$4,'Scoring Keys'!$D$4,IF(B23='Scoring Keys'!$B$5,'Scoring Keys'!$D$5,IF(B23='Scoring Keys'!$B$6,'Scoring Keys'!$D$6,IF(B23='Scoring Keys'!$B$7,'Scoring Keys'!$D$7,0))))</f>
        <v>1</v>
      </c>
      <c r="D23" s="127" t="s">
        <v>1766</v>
      </c>
      <c r="E23" s="57">
        <f>IF(D23='Scoring Keys'!$B$12,'Scoring Keys'!$D$12,IF(D23='Scoring Keys'!$B$13,'Scoring Keys'!$D$13,IF(D23='Scoring Keys'!$B$14,'Scoring Keys'!$D$14,IF(D23='Scoring Keys'!$B$15,'Scoring Keys'!$D$15,IF(D23='Scoring Keys'!$B$16,'Scoring Keys'!$D$16,0)))))</f>
        <v>0</v>
      </c>
      <c r="F23" s="57">
        <f t="shared" si="0"/>
        <v>0</v>
      </c>
      <c r="G23" s="136"/>
      <c r="H23" s="10" t="b">
        <f>OR(AND(C23='Scoring Keys'!$D$4,E23='Scoring Keys'!$D$14),AND(C23='Scoring Keys'!$D$4,E23='Scoring Keys'!$D$16),AND(C23='Scoring Keys'!$D$4,E23='Scoring Keys'!$D$17))</f>
        <v>1</v>
      </c>
      <c r="I23" s="10" t="b">
        <f>NOT(D23='Scoring Keys'!$B$18)</f>
        <v>0</v>
      </c>
      <c r="J23" s="150">
        <f t="shared" si="1"/>
        <v>1</v>
      </c>
      <c r="K23" s="150">
        <f t="shared" si="2"/>
        <v>0</v>
      </c>
    </row>
    <row r="24" spans="1:11" ht="30" customHeight="1">
      <c r="A24" s="23" t="s">
        <v>1654</v>
      </c>
      <c r="B24" s="138" t="s">
        <v>1713</v>
      </c>
      <c r="C24" s="57">
        <f>IF(B24='Scoring Keys'!$B$4,'Scoring Keys'!$D$4,IF(B24='Scoring Keys'!$B$5,'Scoring Keys'!$D$5,IF(B24='Scoring Keys'!$B$6,'Scoring Keys'!$D$6,IF(B24='Scoring Keys'!$B$7,'Scoring Keys'!$D$7,0))))</f>
        <v>0.9</v>
      </c>
      <c r="D24" s="127" t="s">
        <v>1766</v>
      </c>
      <c r="E24" s="57">
        <f>IF(D24='Scoring Keys'!$B$12,'Scoring Keys'!$D$12,IF(D24='Scoring Keys'!$B$13,'Scoring Keys'!$D$13,IF(D24='Scoring Keys'!$B$14,'Scoring Keys'!$D$14,IF(D24='Scoring Keys'!$B$15,'Scoring Keys'!$D$15,IF(D24='Scoring Keys'!$B$16,'Scoring Keys'!$D$16,0)))))</f>
        <v>0</v>
      </c>
      <c r="F24" s="57">
        <f t="shared" si="0"/>
        <v>0</v>
      </c>
      <c r="G24" s="136"/>
      <c r="H24" s="10" t="b">
        <f>OR(AND(C24='Scoring Keys'!$D$4,E24='Scoring Keys'!$D$14),AND(C24='Scoring Keys'!$D$4,E24='Scoring Keys'!$D$16),AND(C24='Scoring Keys'!$D$4,E24='Scoring Keys'!$D$17))</f>
        <v>0</v>
      </c>
      <c r="I24" s="10" t="b">
        <f>NOT(D24='Scoring Keys'!$B$18)</f>
        <v>0</v>
      </c>
      <c r="J24" s="150">
        <f t="shared" si="1"/>
        <v>1</v>
      </c>
      <c r="K24" s="150">
        <f t="shared" si="2"/>
        <v>0</v>
      </c>
    </row>
    <row r="25" spans="1:11" ht="30" customHeight="1">
      <c r="A25" s="23" t="s">
        <v>1655</v>
      </c>
      <c r="B25" s="138" t="s">
        <v>600</v>
      </c>
      <c r="C25" s="57">
        <f>IF(B25='Scoring Keys'!$B$4,'Scoring Keys'!$D$4,IF(B25='Scoring Keys'!$B$5,'Scoring Keys'!$D$5,IF(B25='Scoring Keys'!$B$6,'Scoring Keys'!$D$6,IF(B25='Scoring Keys'!$B$7,'Scoring Keys'!$D$7,0))))</f>
        <v>1</v>
      </c>
      <c r="D25" s="127" t="s">
        <v>1766</v>
      </c>
      <c r="E25" s="57">
        <f>IF(D25='Scoring Keys'!$B$12,'Scoring Keys'!$D$12,IF(D25='Scoring Keys'!$B$13,'Scoring Keys'!$D$13,IF(D25='Scoring Keys'!$B$14,'Scoring Keys'!$D$14,IF(D25='Scoring Keys'!$B$15,'Scoring Keys'!$D$15,IF(D25='Scoring Keys'!$B$16,'Scoring Keys'!$D$16,0)))))</f>
        <v>0</v>
      </c>
      <c r="F25" s="57">
        <f t="shared" si="0"/>
        <v>0</v>
      </c>
      <c r="G25" s="136"/>
      <c r="H25" s="10" t="b">
        <f>OR(AND(C25='Scoring Keys'!$D$4,E25='Scoring Keys'!$D$14),AND(C25='Scoring Keys'!$D$4,E25='Scoring Keys'!$D$16),AND(C25='Scoring Keys'!$D$4,E25='Scoring Keys'!$D$17))</f>
        <v>1</v>
      </c>
      <c r="I25" s="10" t="b">
        <f>NOT(D25='Scoring Keys'!$B$18)</f>
        <v>0</v>
      </c>
      <c r="J25" s="150">
        <f t="shared" si="1"/>
        <v>1</v>
      </c>
      <c r="K25" s="150">
        <f t="shared" si="2"/>
        <v>0</v>
      </c>
    </row>
    <row r="26" spans="1:11" ht="30" customHeight="1">
      <c r="A26" s="23" t="s">
        <v>1656</v>
      </c>
      <c r="B26" s="138" t="s">
        <v>1713</v>
      </c>
      <c r="C26" s="57">
        <f>IF(B26='Scoring Keys'!$B$4,'Scoring Keys'!$D$4,IF(B26='Scoring Keys'!$B$5,'Scoring Keys'!$D$5,IF(B26='Scoring Keys'!$B$6,'Scoring Keys'!$D$6,IF(B26='Scoring Keys'!$B$7,'Scoring Keys'!$D$7,0))))</f>
        <v>0.9</v>
      </c>
      <c r="D26" s="127" t="s">
        <v>1766</v>
      </c>
      <c r="E26" s="57">
        <f>IF(D26='Scoring Keys'!$B$12,'Scoring Keys'!$D$12,IF(D26='Scoring Keys'!$B$13,'Scoring Keys'!$D$13,IF(D26='Scoring Keys'!$B$14,'Scoring Keys'!$D$14,IF(D26='Scoring Keys'!$B$15,'Scoring Keys'!$D$15,IF(D26='Scoring Keys'!$B$16,'Scoring Keys'!$D$16,0)))))</f>
        <v>0</v>
      </c>
      <c r="F26" s="57">
        <f t="shared" si="0"/>
        <v>0</v>
      </c>
      <c r="G26" s="136"/>
      <c r="H26" s="10" t="b">
        <f>OR(AND(C26='Scoring Keys'!$D$4,E26='Scoring Keys'!$D$14),AND(C26='Scoring Keys'!$D$4,E26='Scoring Keys'!$D$16),AND(C26='Scoring Keys'!$D$4,E26='Scoring Keys'!$D$17))</f>
        <v>0</v>
      </c>
      <c r="I26" s="10" t="b">
        <f>NOT(D26='Scoring Keys'!$B$18)</f>
        <v>0</v>
      </c>
      <c r="J26" s="150">
        <f t="shared" si="1"/>
        <v>1</v>
      </c>
      <c r="K26" s="150">
        <f t="shared" si="2"/>
        <v>0</v>
      </c>
    </row>
    <row r="27" spans="1:11" ht="30" customHeight="1">
      <c r="A27" s="23" t="s">
        <v>1657</v>
      </c>
      <c r="B27" s="138" t="s">
        <v>1713</v>
      </c>
      <c r="C27" s="57">
        <f>IF(B27='Scoring Keys'!$B$4,'Scoring Keys'!$D$4,IF(B27='Scoring Keys'!$B$5,'Scoring Keys'!$D$5,IF(B27='Scoring Keys'!$B$6,'Scoring Keys'!$D$6,IF(B27='Scoring Keys'!$B$7,'Scoring Keys'!$D$7,0))))</f>
        <v>0.9</v>
      </c>
      <c r="D27" s="127" t="s">
        <v>1766</v>
      </c>
      <c r="E27" s="57">
        <f>IF(D27='Scoring Keys'!$B$12,'Scoring Keys'!$D$12,IF(D27='Scoring Keys'!$B$13,'Scoring Keys'!$D$13,IF(D27='Scoring Keys'!$B$14,'Scoring Keys'!$D$14,IF(D27='Scoring Keys'!$B$15,'Scoring Keys'!$D$15,IF(D27='Scoring Keys'!$B$16,'Scoring Keys'!$D$16,0)))))</f>
        <v>0</v>
      </c>
      <c r="F27" s="57">
        <f t="shared" si="0"/>
        <v>0</v>
      </c>
      <c r="G27" s="136"/>
      <c r="H27" s="10" t="b">
        <f>OR(AND(C27='Scoring Keys'!$D$4,E27='Scoring Keys'!$D$14),AND(C27='Scoring Keys'!$D$4,E27='Scoring Keys'!$D$16),AND(C27='Scoring Keys'!$D$4,E27='Scoring Keys'!$D$17))</f>
        <v>0</v>
      </c>
      <c r="I27" s="10" t="b">
        <f>NOT(D27='Scoring Keys'!$B$18)</f>
        <v>0</v>
      </c>
      <c r="J27" s="150">
        <f t="shared" si="1"/>
        <v>1</v>
      </c>
      <c r="K27" s="150">
        <f t="shared" si="2"/>
        <v>0</v>
      </c>
    </row>
    <row r="28" spans="1:11" ht="30" customHeight="1">
      <c r="A28" s="23" t="s">
        <v>1658</v>
      </c>
      <c r="B28" s="138" t="s">
        <v>1713</v>
      </c>
      <c r="C28" s="57">
        <f>IF(B28='Scoring Keys'!$B$4,'Scoring Keys'!$D$4,IF(B28='Scoring Keys'!$B$5,'Scoring Keys'!$D$5,IF(B28='Scoring Keys'!$B$6,'Scoring Keys'!$D$6,IF(B28='Scoring Keys'!$B$7,'Scoring Keys'!$D$7,0))))</f>
        <v>0.9</v>
      </c>
      <c r="D28" s="127" t="s">
        <v>1766</v>
      </c>
      <c r="E28" s="57">
        <f>IF(D28='Scoring Keys'!$B$12,'Scoring Keys'!$D$12,IF(D28='Scoring Keys'!$B$13,'Scoring Keys'!$D$13,IF(D28='Scoring Keys'!$B$14,'Scoring Keys'!$D$14,IF(D28='Scoring Keys'!$B$15,'Scoring Keys'!$D$15,IF(D28='Scoring Keys'!$B$16,'Scoring Keys'!$D$16,0)))))</f>
        <v>0</v>
      </c>
      <c r="F28" s="57">
        <f t="shared" si="0"/>
        <v>0</v>
      </c>
      <c r="G28" s="136"/>
      <c r="H28" s="10" t="b">
        <f>OR(AND(C28='Scoring Keys'!$D$4,E28='Scoring Keys'!$D$14),AND(C28='Scoring Keys'!$D$4,E28='Scoring Keys'!$D$16),AND(C28='Scoring Keys'!$D$4,E28='Scoring Keys'!$D$17))</f>
        <v>0</v>
      </c>
      <c r="I28" s="10" t="b">
        <f>NOT(D28='Scoring Keys'!$B$18)</f>
        <v>0</v>
      </c>
      <c r="J28" s="150">
        <f t="shared" si="1"/>
        <v>1</v>
      </c>
      <c r="K28" s="150">
        <f t="shared" si="2"/>
        <v>0</v>
      </c>
    </row>
    <row r="29" spans="1:11" ht="30" customHeight="1">
      <c r="A29" s="23" t="s">
        <v>1659</v>
      </c>
      <c r="B29" s="138" t="s">
        <v>1713</v>
      </c>
      <c r="C29" s="57">
        <f>IF(B29='Scoring Keys'!$B$4,'Scoring Keys'!$D$4,IF(B29='Scoring Keys'!$B$5,'Scoring Keys'!$D$5,IF(B29='Scoring Keys'!$B$6,'Scoring Keys'!$D$6,IF(B29='Scoring Keys'!$B$7,'Scoring Keys'!$D$7,0))))</f>
        <v>0.9</v>
      </c>
      <c r="D29" s="127" t="s">
        <v>1766</v>
      </c>
      <c r="E29" s="57">
        <f>IF(D29='Scoring Keys'!$B$12,'Scoring Keys'!$D$12,IF(D29='Scoring Keys'!$B$13,'Scoring Keys'!$D$13,IF(D29='Scoring Keys'!$B$14,'Scoring Keys'!$D$14,IF(D29='Scoring Keys'!$B$15,'Scoring Keys'!$D$15,IF(D29='Scoring Keys'!$B$16,'Scoring Keys'!$D$16,0)))))</f>
        <v>0</v>
      </c>
      <c r="F29" s="57">
        <f t="shared" si="0"/>
        <v>0</v>
      </c>
      <c r="G29" s="136"/>
      <c r="H29" s="10" t="b">
        <f>OR(AND(C29='Scoring Keys'!$D$4,E29='Scoring Keys'!$D$14),AND(C29='Scoring Keys'!$D$4,E29='Scoring Keys'!$D$16),AND(C29='Scoring Keys'!$D$4,E29='Scoring Keys'!$D$17))</f>
        <v>0</v>
      </c>
      <c r="I29" s="10" t="b">
        <f>NOT(D29='Scoring Keys'!$B$18)</f>
        <v>0</v>
      </c>
      <c r="J29" s="150">
        <f t="shared" si="1"/>
        <v>1</v>
      </c>
      <c r="K29" s="150">
        <f t="shared" si="2"/>
        <v>0</v>
      </c>
    </row>
    <row r="30" spans="1:11" ht="30" customHeight="1">
      <c r="A30" s="19" t="s">
        <v>13</v>
      </c>
      <c r="B30" s="138" t="s">
        <v>600</v>
      </c>
      <c r="C30" s="57">
        <f>IF(B30='Scoring Keys'!$B$4,'Scoring Keys'!$D$4,IF(B30='Scoring Keys'!$B$5,'Scoring Keys'!$D$5,IF(B30='Scoring Keys'!$B$6,'Scoring Keys'!$D$6,IF(B30='Scoring Keys'!$B$7,'Scoring Keys'!$D$7,0))))</f>
        <v>1</v>
      </c>
      <c r="D30" s="127" t="s">
        <v>1766</v>
      </c>
      <c r="E30" s="57">
        <f>IF(D30='Scoring Keys'!$B$12,'Scoring Keys'!$D$12,IF(D30='Scoring Keys'!$B$13,'Scoring Keys'!$D$13,IF(D30='Scoring Keys'!$B$14,'Scoring Keys'!$D$14,IF(D30='Scoring Keys'!$B$15,'Scoring Keys'!$D$15,IF(D30='Scoring Keys'!$B$16,'Scoring Keys'!$D$16,0)))))</f>
        <v>0</v>
      </c>
      <c r="F30" s="57">
        <f t="shared" si="0"/>
        <v>0</v>
      </c>
      <c r="G30" s="136"/>
      <c r="H30" s="10" t="b">
        <f>OR(AND(C30='Scoring Keys'!$D$4,E30='Scoring Keys'!$D$14),AND(C30='Scoring Keys'!$D$4,E30='Scoring Keys'!$D$16),AND(C30='Scoring Keys'!$D$4,E30='Scoring Keys'!$D$17))</f>
        <v>1</v>
      </c>
      <c r="I30" s="10" t="b">
        <f>NOT(D30='Scoring Keys'!$B$18)</f>
        <v>0</v>
      </c>
      <c r="J30" s="150">
        <f t="shared" si="1"/>
        <v>1</v>
      </c>
      <c r="K30" s="150">
        <f t="shared" si="2"/>
        <v>0</v>
      </c>
    </row>
    <row r="31" spans="1:11" ht="30" customHeight="1">
      <c r="A31" s="23" t="s">
        <v>493</v>
      </c>
      <c r="B31" s="138" t="s">
        <v>600</v>
      </c>
      <c r="C31" s="57">
        <f>IF(B31='Scoring Keys'!$B$4,'Scoring Keys'!$D$4,IF(B31='Scoring Keys'!$B$5,'Scoring Keys'!$D$5,IF(B31='Scoring Keys'!$B$6,'Scoring Keys'!$D$6,IF(B31='Scoring Keys'!$B$7,'Scoring Keys'!$D$7,0))))</f>
        <v>1</v>
      </c>
      <c r="D31" s="127" t="s">
        <v>1766</v>
      </c>
      <c r="E31" s="57">
        <f>IF(D31='Scoring Keys'!$B$12,'Scoring Keys'!$D$12,IF(D31='Scoring Keys'!$B$13,'Scoring Keys'!$D$13,IF(D31='Scoring Keys'!$B$14,'Scoring Keys'!$D$14,IF(D31='Scoring Keys'!$B$15,'Scoring Keys'!$D$15,IF(D31='Scoring Keys'!$B$16,'Scoring Keys'!$D$16,0)))))</f>
        <v>0</v>
      </c>
      <c r="F31" s="57">
        <f t="shared" si="0"/>
        <v>0</v>
      </c>
      <c r="G31" s="136"/>
      <c r="H31" s="10" t="b">
        <f>OR(AND(C31='Scoring Keys'!$D$4,E31='Scoring Keys'!$D$14),AND(C31='Scoring Keys'!$D$4,E31='Scoring Keys'!$D$16),AND(C31='Scoring Keys'!$D$4,E31='Scoring Keys'!$D$17))</f>
        <v>1</v>
      </c>
      <c r="I31" s="10" t="b">
        <f>NOT(D31='Scoring Keys'!$B$18)</f>
        <v>0</v>
      </c>
      <c r="J31" s="150">
        <f t="shared" si="1"/>
        <v>1</v>
      </c>
      <c r="K31" s="150">
        <f t="shared" si="2"/>
        <v>0</v>
      </c>
    </row>
    <row r="32" spans="1:11" ht="30" customHeight="1">
      <c r="A32" s="23" t="s">
        <v>495</v>
      </c>
      <c r="B32" s="138" t="s">
        <v>600</v>
      </c>
      <c r="C32" s="57">
        <f>IF(B32='Scoring Keys'!$B$4,'Scoring Keys'!$D$4,IF(B32='Scoring Keys'!$B$5,'Scoring Keys'!$D$5,IF(B32='Scoring Keys'!$B$6,'Scoring Keys'!$D$6,IF(B32='Scoring Keys'!$B$7,'Scoring Keys'!$D$7,0))))</f>
        <v>1</v>
      </c>
      <c r="D32" s="127" t="s">
        <v>1766</v>
      </c>
      <c r="E32" s="57">
        <f>IF(D32='Scoring Keys'!$B$12,'Scoring Keys'!$D$12,IF(D32='Scoring Keys'!$B$13,'Scoring Keys'!$D$13,IF(D32='Scoring Keys'!$B$14,'Scoring Keys'!$D$14,IF(D32='Scoring Keys'!$B$15,'Scoring Keys'!$D$15,IF(D32='Scoring Keys'!$B$16,'Scoring Keys'!$D$16,0)))))</f>
        <v>0</v>
      </c>
      <c r="F32" s="57">
        <f t="shared" si="0"/>
        <v>0</v>
      </c>
      <c r="G32" s="136"/>
      <c r="H32" s="10" t="b">
        <f>OR(AND(C32='Scoring Keys'!$D$4,E32='Scoring Keys'!$D$14),AND(C32='Scoring Keys'!$D$4,E32='Scoring Keys'!$D$16),AND(C32='Scoring Keys'!$D$4,E32='Scoring Keys'!$D$17))</f>
        <v>1</v>
      </c>
      <c r="I32" s="10" t="b">
        <f>NOT(D32='Scoring Keys'!$B$18)</f>
        <v>0</v>
      </c>
      <c r="J32" s="150">
        <f t="shared" si="1"/>
        <v>1</v>
      </c>
      <c r="K32" s="150">
        <f t="shared" si="2"/>
        <v>0</v>
      </c>
    </row>
    <row r="33" spans="1:11" ht="30" customHeight="1">
      <c r="A33" s="23" t="s">
        <v>1694</v>
      </c>
      <c r="B33" s="138" t="s">
        <v>1713</v>
      </c>
      <c r="C33" s="57">
        <f>IF(B33='Scoring Keys'!$B$4,'Scoring Keys'!$D$4,IF(B33='Scoring Keys'!$B$5,'Scoring Keys'!$D$5,IF(B33='Scoring Keys'!$B$6,'Scoring Keys'!$D$6,IF(B33='Scoring Keys'!$B$7,'Scoring Keys'!$D$7,0))))</f>
        <v>0.9</v>
      </c>
      <c r="D33" s="127" t="s">
        <v>1766</v>
      </c>
      <c r="E33" s="57">
        <f>IF(D33='Scoring Keys'!$B$12,'Scoring Keys'!$D$12,IF(D33='Scoring Keys'!$B$13,'Scoring Keys'!$D$13,IF(D33='Scoring Keys'!$B$14,'Scoring Keys'!$D$14,IF(D33='Scoring Keys'!$B$15,'Scoring Keys'!$D$15,IF(D33='Scoring Keys'!$B$16,'Scoring Keys'!$D$16,0)))))</f>
        <v>0</v>
      </c>
      <c r="F33" s="57">
        <f t="shared" si="0"/>
        <v>0</v>
      </c>
      <c r="G33" s="136"/>
      <c r="H33" s="10" t="b">
        <f>OR(AND(C33='Scoring Keys'!$D$4,E33='Scoring Keys'!$D$14),AND(C33='Scoring Keys'!$D$4,E33='Scoring Keys'!$D$16),AND(C33='Scoring Keys'!$D$4,E33='Scoring Keys'!$D$17))</f>
        <v>0</v>
      </c>
      <c r="I33" s="10" t="b">
        <f>NOT(D33='Scoring Keys'!$B$18)</f>
        <v>0</v>
      </c>
      <c r="J33" s="150">
        <f t="shared" si="1"/>
        <v>1</v>
      </c>
      <c r="K33" s="150">
        <f t="shared" si="2"/>
        <v>0</v>
      </c>
    </row>
    <row r="34" spans="1:11" ht="30" customHeight="1">
      <c r="A34" s="19" t="s">
        <v>1639</v>
      </c>
      <c r="B34" s="138" t="s">
        <v>600</v>
      </c>
      <c r="C34" s="57">
        <f>IF(B34='Scoring Keys'!$B$4,'Scoring Keys'!$D$4,IF(B34='Scoring Keys'!$B$5,'Scoring Keys'!$D$5,IF(B34='Scoring Keys'!$B$6,'Scoring Keys'!$D$6,IF(B34='Scoring Keys'!$B$7,'Scoring Keys'!$D$7,0))))</f>
        <v>1</v>
      </c>
      <c r="D34" s="127" t="s">
        <v>1766</v>
      </c>
      <c r="E34" s="57">
        <f>IF(D34='Scoring Keys'!$B$12,'Scoring Keys'!$D$12,IF(D34='Scoring Keys'!$B$13,'Scoring Keys'!$D$13,IF(D34='Scoring Keys'!$B$14,'Scoring Keys'!$D$14,IF(D34='Scoring Keys'!$B$15,'Scoring Keys'!$D$15,IF(D34='Scoring Keys'!$B$16,'Scoring Keys'!$D$16,0)))))</f>
        <v>0</v>
      </c>
      <c r="F34" s="57">
        <f t="shared" si="0"/>
        <v>0</v>
      </c>
      <c r="G34" s="136"/>
      <c r="H34" s="10" t="b">
        <f>OR(AND(C34='Scoring Keys'!$D$4,E34='Scoring Keys'!$D$14),AND(C34='Scoring Keys'!$D$4,E34='Scoring Keys'!$D$16),AND(C34='Scoring Keys'!$D$4,E34='Scoring Keys'!$D$17))</f>
        <v>1</v>
      </c>
      <c r="I34" s="10" t="b">
        <f>NOT(D34='Scoring Keys'!$B$18)</f>
        <v>0</v>
      </c>
      <c r="J34" s="150">
        <f t="shared" si="1"/>
        <v>1</v>
      </c>
      <c r="K34" s="150">
        <f t="shared" si="2"/>
        <v>0</v>
      </c>
    </row>
    <row r="35" spans="1:11" ht="30" customHeight="1">
      <c r="A35" s="135" t="s">
        <v>1640</v>
      </c>
      <c r="B35" s="138" t="s">
        <v>600</v>
      </c>
      <c r="C35" s="57">
        <f>IF(B35='Scoring Keys'!$B$4,'Scoring Keys'!$D$4,IF(B35='Scoring Keys'!$B$5,'Scoring Keys'!$D$5,IF(B35='Scoring Keys'!$B$6,'Scoring Keys'!$D$6,IF(B35='Scoring Keys'!$B$7,'Scoring Keys'!$D$7,0))))</f>
        <v>1</v>
      </c>
      <c r="D35" s="127" t="s">
        <v>1766</v>
      </c>
      <c r="E35" s="57">
        <f>IF(D35='Scoring Keys'!$B$12,'Scoring Keys'!$D$12,IF(D35='Scoring Keys'!$B$13,'Scoring Keys'!$D$13,IF(D35='Scoring Keys'!$B$14,'Scoring Keys'!$D$14,IF(D35='Scoring Keys'!$B$15,'Scoring Keys'!$D$15,IF(D35='Scoring Keys'!$B$16,'Scoring Keys'!$D$16,0)))))</f>
        <v>0</v>
      </c>
      <c r="F35" s="57">
        <f t="shared" si="0"/>
        <v>0</v>
      </c>
      <c r="G35" s="136"/>
      <c r="H35" s="10" t="b">
        <f>OR(AND(C35='Scoring Keys'!$D$4,E35='Scoring Keys'!$D$14),AND(C35='Scoring Keys'!$D$4,E35='Scoring Keys'!$D$16),AND(C35='Scoring Keys'!$D$4,E35='Scoring Keys'!$D$17))</f>
        <v>1</v>
      </c>
      <c r="I35" s="10" t="b">
        <f>NOT(D35='Scoring Keys'!$B$18)</f>
        <v>0</v>
      </c>
      <c r="J35" s="150">
        <f t="shared" si="1"/>
        <v>1</v>
      </c>
      <c r="K35" s="150">
        <f t="shared" si="2"/>
        <v>0</v>
      </c>
    </row>
    <row r="36" spans="1:11" ht="38.25">
      <c r="A36" s="23" t="s">
        <v>1695</v>
      </c>
      <c r="B36" s="138" t="s">
        <v>1711</v>
      </c>
      <c r="C36" s="57">
        <f>IF(B36='Scoring Keys'!$B$4,'Scoring Keys'!$D$4,IF(B36='Scoring Keys'!$B$5,'Scoring Keys'!$D$5,IF(B36='Scoring Keys'!$B$6,'Scoring Keys'!$D$6,IF(B36='Scoring Keys'!$B$7,'Scoring Keys'!$D$7,0))))</f>
        <v>0.65</v>
      </c>
      <c r="D36" s="127" t="s">
        <v>1766</v>
      </c>
      <c r="E36" s="57">
        <f>IF(D36='Scoring Keys'!$B$12,'Scoring Keys'!$D$12,IF(D36='Scoring Keys'!$B$13,'Scoring Keys'!$D$13,IF(D36='Scoring Keys'!$B$14,'Scoring Keys'!$D$14,IF(D36='Scoring Keys'!$B$15,'Scoring Keys'!$D$15,IF(D36='Scoring Keys'!$B$16,'Scoring Keys'!$D$16,0)))))</f>
        <v>0</v>
      </c>
      <c r="F36" s="57">
        <f t="shared" si="0"/>
        <v>0</v>
      </c>
      <c r="G36" s="136"/>
      <c r="H36" s="10" t="b">
        <f>OR(AND(C36='Scoring Keys'!$D$4,E36='Scoring Keys'!$D$14),AND(C36='Scoring Keys'!$D$4,E36='Scoring Keys'!$D$16),AND(C36='Scoring Keys'!$D$4,E36='Scoring Keys'!$D$17))</f>
        <v>0</v>
      </c>
      <c r="I36" s="10" t="b">
        <f>NOT(D36='Scoring Keys'!$B$18)</f>
        <v>0</v>
      </c>
      <c r="J36" s="150">
        <f t="shared" si="1"/>
        <v>1</v>
      </c>
      <c r="K36" s="150">
        <f t="shared" si="2"/>
        <v>0</v>
      </c>
    </row>
    <row r="37" spans="1:11" ht="30" customHeight="1">
      <c r="A37" s="19" t="s">
        <v>491</v>
      </c>
      <c r="B37" s="138" t="s">
        <v>1713</v>
      </c>
      <c r="C37" s="57">
        <f>IF(B37='Scoring Keys'!$B$4,'Scoring Keys'!$D$4,IF(B37='Scoring Keys'!$B$5,'Scoring Keys'!$D$5,IF(B37='Scoring Keys'!$B$6,'Scoring Keys'!$D$6,IF(B37='Scoring Keys'!$B$7,'Scoring Keys'!$D$7,0))))</f>
        <v>0.9</v>
      </c>
      <c r="D37" s="127" t="s">
        <v>1766</v>
      </c>
      <c r="E37" s="57">
        <f>IF(D37='Scoring Keys'!$B$12,'Scoring Keys'!$D$12,IF(D37='Scoring Keys'!$B$13,'Scoring Keys'!$D$13,IF(D37='Scoring Keys'!$B$14,'Scoring Keys'!$D$14,IF(D37='Scoring Keys'!$B$15,'Scoring Keys'!$D$15,IF(D37='Scoring Keys'!$B$16,'Scoring Keys'!$D$16,0)))))</f>
        <v>0</v>
      </c>
      <c r="F37" s="57">
        <f t="shared" si="0"/>
        <v>0</v>
      </c>
      <c r="G37" s="136"/>
      <c r="H37" s="10" t="b">
        <f>OR(AND(C37='Scoring Keys'!$D$4,E37='Scoring Keys'!$D$14),AND(C37='Scoring Keys'!$D$4,E37='Scoring Keys'!$D$16),AND(C37='Scoring Keys'!$D$4,E37='Scoring Keys'!$D$17))</f>
        <v>0</v>
      </c>
      <c r="I37" s="10" t="b">
        <f>NOT(D37='Scoring Keys'!$B$18)</f>
        <v>0</v>
      </c>
      <c r="J37" s="150">
        <f t="shared" si="1"/>
        <v>1</v>
      </c>
      <c r="K37" s="150">
        <f t="shared" si="2"/>
        <v>0</v>
      </c>
    </row>
    <row r="38" spans="1:11" ht="30" customHeight="1">
      <c r="A38" s="19" t="s">
        <v>14</v>
      </c>
      <c r="B38" s="138" t="s">
        <v>600</v>
      </c>
      <c r="C38" s="57">
        <f>IF(B38='Scoring Keys'!$B$4,'Scoring Keys'!$D$4,IF(B38='Scoring Keys'!$B$5,'Scoring Keys'!$D$5,IF(B38='Scoring Keys'!$B$6,'Scoring Keys'!$D$6,IF(B38='Scoring Keys'!$B$7,'Scoring Keys'!$D$7,0))))</f>
        <v>1</v>
      </c>
      <c r="D38" s="127" t="s">
        <v>1766</v>
      </c>
      <c r="E38" s="57">
        <f>IF(D38='Scoring Keys'!$B$12,'Scoring Keys'!$D$12,IF(D38='Scoring Keys'!$B$13,'Scoring Keys'!$D$13,IF(D38='Scoring Keys'!$B$14,'Scoring Keys'!$D$14,IF(D38='Scoring Keys'!$B$15,'Scoring Keys'!$D$15,IF(D38='Scoring Keys'!$B$16,'Scoring Keys'!$D$16,0)))))</f>
        <v>0</v>
      </c>
      <c r="F38" s="57">
        <f t="shared" si="0"/>
        <v>0</v>
      </c>
      <c r="G38" s="136"/>
      <c r="H38" s="10" t="b">
        <f>OR(AND(C38='Scoring Keys'!$D$4,E38='Scoring Keys'!$D$14),AND(C38='Scoring Keys'!$D$4,E38='Scoring Keys'!$D$16),AND(C38='Scoring Keys'!$D$4,E38='Scoring Keys'!$D$17))</f>
        <v>1</v>
      </c>
      <c r="I38" s="10" t="b">
        <f>NOT(D38='Scoring Keys'!$B$18)</f>
        <v>0</v>
      </c>
      <c r="J38" s="150">
        <f t="shared" si="1"/>
        <v>1</v>
      </c>
      <c r="K38" s="150">
        <f t="shared" si="2"/>
        <v>0</v>
      </c>
    </row>
    <row r="39" spans="1:11" ht="30" customHeight="1">
      <c r="A39" s="19" t="s">
        <v>15</v>
      </c>
      <c r="B39" s="138" t="s">
        <v>600</v>
      </c>
      <c r="C39" s="57">
        <f>IF(B39='Scoring Keys'!$B$4,'Scoring Keys'!$D$4,IF(B39='Scoring Keys'!$B$5,'Scoring Keys'!$D$5,IF(B39='Scoring Keys'!$B$6,'Scoring Keys'!$D$6,IF(B39='Scoring Keys'!$B$7,'Scoring Keys'!$D$7,0))))</f>
        <v>1</v>
      </c>
      <c r="D39" s="127" t="s">
        <v>1766</v>
      </c>
      <c r="E39" s="57">
        <f>IF(D39='Scoring Keys'!$B$12,'Scoring Keys'!$D$12,IF(D39='Scoring Keys'!$B$13,'Scoring Keys'!$D$13,IF(D39='Scoring Keys'!$B$14,'Scoring Keys'!$D$14,IF(D39='Scoring Keys'!$B$15,'Scoring Keys'!$D$15,IF(D39='Scoring Keys'!$B$16,'Scoring Keys'!$D$16,0)))))</f>
        <v>0</v>
      </c>
      <c r="F39" s="57">
        <f t="shared" si="0"/>
        <v>0</v>
      </c>
      <c r="G39" s="136"/>
      <c r="H39" s="10" t="b">
        <f>OR(AND(C39='Scoring Keys'!$D$4,E39='Scoring Keys'!$D$14),AND(C39='Scoring Keys'!$D$4,E39='Scoring Keys'!$D$16),AND(C39='Scoring Keys'!$D$4,E39='Scoring Keys'!$D$17))</f>
        <v>1</v>
      </c>
      <c r="I39" s="10" t="b">
        <f>NOT(D39='Scoring Keys'!$B$18)</f>
        <v>0</v>
      </c>
      <c r="J39" s="150">
        <f t="shared" si="1"/>
        <v>1</v>
      </c>
      <c r="K39" s="150">
        <f t="shared" si="2"/>
        <v>0</v>
      </c>
    </row>
    <row r="40" spans="1:11" ht="30" customHeight="1">
      <c r="A40" s="19" t="s">
        <v>1641</v>
      </c>
      <c r="B40" s="138" t="s">
        <v>600</v>
      </c>
      <c r="C40" s="57">
        <f>IF(B40='Scoring Keys'!$B$4,'Scoring Keys'!$D$4,IF(B40='Scoring Keys'!$B$5,'Scoring Keys'!$D$5,IF(B40='Scoring Keys'!$B$6,'Scoring Keys'!$D$6,IF(B40='Scoring Keys'!$B$7,'Scoring Keys'!$D$7,0))))</f>
        <v>1</v>
      </c>
      <c r="D40" s="127" t="s">
        <v>1766</v>
      </c>
      <c r="E40" s="57">
        <f>IF(D40='Scoring Keys'!$B$12,'Scoring Keys'!$D$12,IF(D40='Scoring Keys'!$B$13,'Scoring Keys'!$D$13,IF(D40='Scoring Keys'!$B$14,'Scoring Keys'!$D$14,IF(D40='Scoring Keys'!$B$15,'Scoring Keys'!$D$15,IF(D40='Scoring Keys'!$B$16,'Scoring Keys'!$D$16,0)))))</f>
        <v>0</v>
      </c>
      <c r="F40" s="57">
        <f t="shared" si="0"/>
        <v>0</v>
      </c>
      <c r="G40" s="136"/>
      <c r="H40" s="10" t="b">
        <f>OR(AND(C40='Scoring Keys'!$D$4,E40='Scoring Keys'!$D$14),AND(C40='Scoring Keys'!$D$4,E40='Scoring Keys'!$D$16),AND(C40='Scoring Keys'!$D$4,E40='Scoring Keys'!$D$17))</f>
        <v>1</v>
      </c>
      <c r="I40" s="10" t="b">
        <f>NOT(D40='Scoring Keys'!$B$18)</f>
        <v>0</v>
      </c>
      <c r="J40" s="150">
        <f t="shared" si="1"/>
        <v>1</v>
      </c>
      <c r="K40" s="150">
        <f t="shared" si="2"/>
        <v>0</v>
      </c>
    </row>
    <row r="41" spans="1:11" ht="30" customHeight="1">
      <c r="A41" s="19" t="s">
        <v>1642</v>
      </c>
      <c r="B41" s="138" t="s">
        <v>1713</v>
      </c>
      <c r="C41" s="57">
        <f>IF(B41='Scoring Keys'!$B$4,'Scoring Keys'!$D$4,IF(B41='Scoring Keys'!$B$5,'Scoring Keys'!$D$5,IF(B41='Scoring Keys'!$B$6,'Scoring Keys'!$D$6,IF(B41='Scoring Keys'!$B$7,'Scoring Keys'!$D$7,0))))</f>
        <v>0.9</v>
      </c>
      <c r="D41" s="127" t="s">
        <v>1766</v>
      </c>
      <c r="E41" s="57">
        <f>IF(D41='Scoring Keys'!$B$12,'Scoring Keys'!$D$12,IF(D41='Scoring Keys'!$B$13,'Scoring Keys'!$D$13,IF(D41='Scoring Keys'!$B$14,'Scoring Keys'!$D$14,IF(D41='Scoring Keys'!$B$15,'Scoring Keys'!$D$15,IF(D41='Scoring Keys'!$B$16,'Scoring Keys'!$D$16,0)))))</f>
        <v>0</v>
      </c>
      <c r="F41" s="57">
        <f t="shared" si="0"/>
        <v>0</v>
      </c>
      <c r="G41" s="136"/>
      <c r="H41" s="10" t="b">
        <f>OR(AND(C41='Scoring Keys'!$D$4,E41='Scoring Keys'!$D$14),AND(C41='Scoring Keys'!$D$4,E41='Scoring Keys'!$D$16),AND(C41='Scoring Keys'!$D$4,E41='Scoring Keys'!$D$17))</f>
        <v>0</v>
      </c>
      <c r="I41" s="10" t="b">
        <f>NOT(D41='Scoring Keys'!$B$18)</f>
        <v>0</v>
      </c>
      <c r="J41" s="150">
        <f t="shared" si="1"/>
        <v>1</v>
      </c>
      <c r="K41" s="150">
        <f t="shared" si="2"/>
        <v>0</v>
      </c>
    </row>
    <row r="42" spans="1:11" ht="30" customHeight="1">
      <c r="A42" s="23" t="s">
        <v>492</v>
      </c>
      <c r="B42" s="138" t="s">
        <v>1713</v>
      </c>
      <c r="C42" s="57">
        <f>IF(B42='Scoring Keys'!$B$4,'Scoring Keys'!$D$4,IF(B42='Scoring Keys'!$B$5,'Scoring Keys'!$D$5,IF(B42='Scoring Keys'!$B$6,'Scoring Keys'!$D$6,IF(B42='Scoring Keys'!$B$7,'Scoring Keys'!$D$7,0))))</f>
        <v>0.9</v>
      </c>
      <c r="D42" s="127" t="s">
        <v>1766</v>
      </c>
      <c r="E42" s="57">
        <f>IF(D42='Scoring Keys'!$B$12,'Scoring Keys'!$D$12,IF(D42='Scoring Keys'!$B$13,'Scoring Keys'!$D$13,IF(D42='Scoring Keys'!$B$14,'Scoring Keys'!$D$14,IF(D42='Scoring Keys'!$B$15,'Scoring Keys'!$D$15,IF(D42='Scoring Keys'!$B$16,'Scoring Keys'!$D$16,0)))))</f>
        <v>0</v>
      </c>
      <c r="F42" s="57">
        <f t="shared" si="0"/>
        <v>0</v>
      </c>
      <c r="G42" s="136"/>
      <c r="H42" s="10" t="b">
        <f>OR(AND(C42='Scoring Keys'!$D$4,E42='Scoring Keys'!$D$14),AND(C42='Scoring Keys'!$D$4,E42='Scoring Keys'!$D$16),AND(C42='Scoring Keys'!$D$4,E42='Scoring Keys'!$D$17))</f>
        <v>0</v>
      </c>
      <c r="I42" s="10" t="b">
        <f>NOT(D42='Scoring Keys'!$B$18)</f>
        <v>0</v>
      </c>
      <c r="J42" s="150">
        <f t="shared" si="1"/>
        <v>1</v>
      </c>
      <c r="K42" s="150">
        <f t="shared" si="2"/>
        <v>0</v>
      </c>
    </row>
    <row r="43" spans="1:11" ht="30" customHeight="1">
      <c r="A43" s="19" t="s">
        <v>16</v>
      </c>
      <c r="B43" s="138" t="s">
        <v>600</v>
      </c>
      <c r="C43" s="57">
        <f>IF(B43='Scoring Keys'!$B$4,'Scoring Keys'!$D$4,IF(B43='Scoring Keys'!$B$5,'Scoring Keys'!$D$5,IF(B43='Scoring Keys'!$B$6,'Scoring Keys'!$D$6,IF(B43='Scoring Keys'!$B$7,'Scoring Keys'!$D$7,0))))</f>
        <v>1</v>
      </c>
      <c r="D43" s="127" t="s">
        <v>1766</v>
      </c>
      <c r="E43" s="57">
        <f>IF(D43='Scoring Keys'!$B$12,'Scoring Keys'!$D$12,IF(D43='Scoring Keys'!$B$13,'Scoring Keys'!$D$13,IF(D43='Scoring Keys'!$B$14,'Scoring Keys'!$D$14,IF(D43='Scoring Keys'!$B$15,'Scoring Keys'!$D$15,IF(D43='Scoring Keys'!$B$16,'Scoring Keys'!$D$16,0)))))</f>
        <v>0</v>
      </c>
      <c r="F43" s="57">
        <f t="shared" si="0"/>
        <v>0</v>
      </c>
      <c r="G43" s="136"/>
      <c r="H43" s="10" t="b">
        <f>OR(AND(C43='Scoring Keys'!$D$4,E43='Scoring Keys'!$D$14),AND(C43='Scoring Keys'!$D$4,E43='Scoring Keys'!$D$16),AND(C43='Scoring Keys'!$D$4,E43='Scoring Keys'!$D$17))</f>
        <v>1</v>
      </c>
      <c r="I43" s="10" t="b">
        <f>NOT(D43='Scoring Keys'!$B$18)</f>
        <v>0</v>
      </c>
      <c r="J43" s="150">
        <f t="shared" si="1"/>
        <v>1</v>
      </c>
      <c r="K43" s="150">
        <f t="shared" si="2"/>
        <v>0</v>
      </c>
    </row>
    <row r="44" spans="1:11" ht="30" customHeight="1">
      <c r="A44" s="23" t="s">
        <v>1679</v>
      </c>
      <c r="B44" s="138" t="s">
        <v>600</v>
      </c>
      <c r="C44" s="57">
        <f>IF(B44='Scoring Keys'!$B$4,'Scoring Keys'!$D$4,IF(B44='Scoring Keys'!$B$5,'Scoring Keys'!$D$5,IF(B44='Scoring Keys'!$B$6,'Scoring Keys'!$D$6,IF(B44='Scoring Keys'!$B$7,'Scoring Keys'!$D$7,0))))</f>
        <v>1</v>
      </c>
      <c r="D44" s="127" t="s">
        <v>1766</v>
      </c>
      <c r="E44" s="57">
        <f>IF(D44='Scoring Keys'!$B$12,'Scoring Keys'!$D$12,IF(D44='Scoring Keys'!$B$13,'Scoring Keys'!$D$13,IF(D44='Scoring Keys'!$B$14,'Scoring Keys'!$D$14,IF(D44='Scoring Keys'!$B$15,'Scoring Keys'!$D$15,IF(D44='Scoring Keys'!$B$16,'Scoring Keys'!$D$16,0)))))</f>
        <v>0</v>
      </c>
      <c r="F44" s="57">
        <f t="shared" si="0"/>
        <v>0</v>
      </c>
      <c r="G44" s="136"/>
      <c r="H44" s="10" t="b">
        <f>OR(AND(C44='Scoring Keys'!$D$4,E44='Scoring Keys'!$D$14),AND(C44='Scoring Keys'!$D$4,E44='Scoring Keys'!$D$16),AND(C44='Scoring Keys'!$D$4,E44='Scoring Keys'!$D$17))</f>
        <v>1</v>
      </c>
      <c r="I44" s="10" t="b">
        <f>NOT(D44='Scoring Keys'!$B$18)</f>
        <v>0</v>
      </c>
      <c r="J44" s="150">
        <f t="shared" si="1"/>
        <v>1</v>
      </c>
      <c r="K44" s="150">
        <f t="shared" si="2"/>
        <v>0</v>
      </c>
    </row>
    <row r="45" spans="1:11" ht="30" customHeight="1">
      <c r="A45" s="23" t="s">
        <v>1660</v>
      </c>
      <c r="B45" s="138" t="s">
        <v>600</v>
      </c>
      <c r="C45" s="57">
        <f>IF(B45='Scoring Keys'!$B$4,'Scoring Keys'!$D$4,IF(B45='Scoring Keys'!$B$5,'Scoring Keys'!$D$5,IF(B45='Scoring Keys'!$B$6,'Scoring Keys'!$D$6,IF(B45='Scoring Keys'!$B$7,'Scoring Keys'!$D$7,0))))</f>
        <v>1</v>
      </c>
      <c r="D45" s="127" t="s">
        <v>1766</v>
      </c>
      <c r="E45" s="57">
        <f>IF(D45='Scoring Keys'!$B$12,'Scoring Keys'!$D$12,IF(D45='Scoring Keys'!$B$13,'Scoring Keys'!$D$13,IF(D45='Scoring Keys'!$B$14,'Scoring Keys'!$D$14,IF(D45='Scoring Keys'!$B$15,'Scoring Keys'!$D$15,IF(D45='Scoring Keys'!$B$16,'Scoring Keys'!$D$16,0)))))</f>
        <v>0</v>
      </c>
      <c r="F45" s="57">
        <f t="shared" si="0"/>
        <v>0</v>
      </c>
      <c r="G45" s="136"/>
      <c r="H45" s="10" t="b">
        <f>OR(AND(C45='Scoring Keys'!$D$4,E45='Scoring Keys'!$D$14),AND(C45='Scoring Keys'!$D$4,E45='Scoring Keys'!$D$16),AND(C45='Scoring Keys'!$D$4,E45='Scoring Keys'!$D$17))</f>
        <v>1</v>
      </c>
      <c r="I45" s="10" t="b">
        <f>NOT(D45='Scoring Keys'!$B$18)</f>
        <v>0</v>
      </c>
      <c r="J45" s="150">
        <f t="shared" si="1"/>
        <v>1</v>
      </c>
      <c r="K45" s="150">
        <f t="shared" si="2"/>
        <v>0</v>
      </c>
    </row>
    <row r="46" spans="1:11" ht="30" customHeight="1">
      <c r="A46" s="19" t="s">
        <v>17</v>
      </c>
      <c r="B46" s="138" t="s">
        <v>600</v>
      </c>
      <c r="C46" s="57">
        <f>IF(B46='Scoring Keys'!$B$4,'Scoring Keys'!$D$4,IF(B46='Scoring Keys'!$B$5,'Scoring Keys'!$D$5,IF(B46='Scoring Keys'!$B$6,'Scoring Keys'!$D$6,IF(B46='Scoring Keys'!$B$7,'Scoring Keys'!$D$7,0))))</f>
        <v>1</v>
      </c>
      <c r="D46" s="127" t="s">
        <v>1766</v>
      </c>
      <c r="E46" s="57">
        <f>IF(D46='Scoring Keys'!$B$12,'Scoring Keys'!$D$12,IF(D46='Scoring Keys'!$B$13,'Scoring Keys'!$D$13,IF(D46='Scoring Keys'!$B$14,'Scoring Keys'!$D$14,IF(D46='Scoring Keys'!$B$15,'Scoring Keys'!$D$15,IF(D46='Scoring Keys'!$B$16,'Scoring Keys'!$D$16,0)))))</f>
        <v>0</v>
      </c>
      <c r="F46" s="57">
        <f t="shared" si="0"/>
        <v>0</v>
      </c>
      <c r="G46" s="136"/>
      <c r="H46" s="10" t="b">
        <f>OR(AND(C46='Scoring Keys'!$D$4,E46='Scoring Keys'!$D$14),AND(C46='Scoring Keys'!$D$4,E46='Scoring Keys'!$D$16),AND(C46='Scoring Keys'!$D$4,E46='Scoring Keys'!$D$17))</f>
        <v>1</v>
      </c>
      <c r="I46" s="10" t="b">
        <f>NOT(D46='Scoring Keys'!$B$18)</f>
        <v>0</v>
      </c>
      <c r="J46" s="150">
        <f t="shared" si="1"/>
        <v>1</v>
      </c>
      <c r="K46" s="150">
        <f t="shared" si="2"/>
        <v>0</v>
      </c>
    </row>
    <row r="47" spans="1:11" ht="30" customHeight="1">
      <c r="A47" s="19" t="s">
        <v>18</v>
      </c>
      <c r="B47" s="138" t="s">
        <v>1713</v>
      </c>
      <c r="C47" s="57">
        <f>IF(B47='Scoring Keys'!$B$4,'Scoring Keys'!$D$4,IF(B47='Scoring Keys'!$B$5,'Scoring Keys'!$D$5,IF(B47='Scoring Keys'!$B$6,'Scoring Keys'!$D$6,IF(B47='Scoring Keys'!$B$7,'Scoring Keys'!$D$7,0))))</f>
        <v>0.9</v>
      </c>
      <c r="D47" s="127" t="s">
        <v>1766</v>
      </c>
      <c r="E47" s="57">
        <f>IF(D47='Scoring Keys'!$B$12,'Scoring Keys'!$D$12,IF(D47='Scoring Keys'!$B$13,'Scoring Keys'!$D$13,IF(D47='Scoring Keys'!$B$14,'Scoring Keys'!$D$14,IF(D47='Scoring Keys'!$B$15,'Scoring Keys'!$D$15,IF(D47='Scoring Keys'!$B$16,'Scoring Keys'!$D$16,0)))))</f>
        <v>0</v>
      </c>
      <c r="F47" s="57">
        <f t="shared" si="0"/>
        <v>0</v>
      </c>
      <c r="G47" s="136"/>
      <c r="H47" s="10" t="b">
        <f>OR(AND(C47='Scoring Keys'!$D$4,E47='Scoring Keys'!$D$14),AND(C47='Scoring Keys'!$D$4,E47='Scoring Keys'!$D$16),AND(C47='Scoring Keys'!$D$4,E47='Scoring Keys'!$D$17))</f>
        <v>0</v>
      </c>
      <c r="I47" s="10" t="b">
        <f>NOT(D47='Scoring Keys'!$B$18)</f>
        <v>0</v>
      </c>
      <c r="J47" s="150">
        <f t="shared" si="1"/>
        <v>1</v>
      </c>
      <c r="K47" s="150">
        <f t="shared" si="2"/>
        <v>0</v>
      </c>
    </row>
    <row r="48" spans="1:11" ht="30" customHeight="1">
      <c r="A48" s="19" t="s">
        <v>19</v>
      </c>
      <c r="B48" s="138" t="s">
        <v>600</v>
      </c>
      <c r="C48" s="57">
        <f>IF(B48='Scoring Keys'!$B$4,'Scoring Keys'!$D$4,IF(B48='Scoring Keys'!$B$5,'Scoring Keys'!$D$5,IF(B48='Scoring Keys'!$B$6,'Scoring Keys'!$D$6,IF(B48='Scoring Keys'!$B$7,'Scoring Keys'!$D$7,0))))</f>
        <v>1</v>
      </c>
      <c r="D48" s="127" t="s">
        <v>1766</v>
      </c>
      <c r="E48" s="57">
        <f>IF(D48='Scoring Keys'!$B$12,'Scoring Keys'!$D$12,IF(D48='Scoring Keys'!$B$13,'Scoring Keys'!$D$13,IF(D48='Scoring Keys'!$B$14,'Scoring Keys'!$D$14,IF(D48='Scoring Keys'!$B$15,'Scoring Keys'!$D$15,IF(D48='Scoring Keys'!$B$16,'Scoring Keys'!$D$16,0)))))</f>
        <v>0</v>
      </c>
      <c r="F48" s="57">
        <f t="shared" si="0"/>
        <v>0</v>
      </c>
      <c r="G48" s="136"/>
      <c r="H48" s="10" t="b">
        <f>OR(AND(C48='Scoring Keys'!$D$4,E48='Scoring Keys'!$D$14),AND(C48='Scoring Keys'!$D$4,E48='Scoring Keys'!$D$16),AND(C48='Scoring Keys'!$D$4,E48='Scoring Keys'!$D$17))</f>
        <v>1</v>
      </c>
      <c r="I48" s="10" t="b">
        <f>NOT(D48='Scoring Keys'!$B$18)</f>
        <v>0</v>
      </c>
      <c r="J48" s="150">
        <f t="shared" si="1"/>
        <v>1</v>
      </c>
      <c r="K48" s="150">
        <f t="shared" si="2"/>
        <v>0</v>
      </c>
    </row>
    <row r="49" spans="1:11" ht="30" customHeight="1">
      <c r="A49" s="19" t="s">
        <v>1696</v>
      </c>
      <c r="B49" s="138" t="s">
        <v>1713</v>
      </c>
      <c r="C49" s="57">
        <f>IF(B49='Scoring Keys'!$B$4,'Scoring Keys'!$D$4,IF(B49='Scoring Keys'!$B$5,'Scoring Keys'!$D$5,IF(B49='Scoring Keys'!$B$6,'Scoring Keys'!$D$6,IF(B49='Scoring Keys'!$B$7,'Scoring Keys'!$D$7,0))))</f>
        <v>0.9</v>
      </c>
      <c r="D49" s="127" t="s">
        <v>1766</v>
      </c>
      <c r="E49" s="57">
        <f>IF(D49='Scoring Keys'!$B$12,'Scoring Keys'!$D$12,IF(D49='Scoring Keys'!$B$13,'Scoring Keys'!$D$13,IF(D49='Scoring Keys'!$B$14,'Scoring Keys'!$D$14,IF(D49='Scoring Keys'!$B$15,'Scoring Keys'!$D$15,IF(D49='Scoring Keys'!$B$16,'Scoring Keys'!$D$16,0)))))</f>
        <v>0</v>
      </c>
      <c r="F49" s="57">
        <f t="shared" si="0"/>
        <v>0</v>
      </c>
      <c r="G49" s="136"/>
      <c r="H49" s="10" t="b">
        <f>OR(AND(C49='Scoring Keys'!$D$4,E49='Scoring Keys'!$D$14),AND(C49='Scoring Keys'!$D$4,E49='Scoring Keys'!$D$16),AND(C49='Scoring Keys'!$D$4,E49='Scoring Keys'!$D$17))</f>
        <v>0</v>
      </c>
      <c r="I49" s="10" t="b">
        <f>NOT(D49='Scoring Keys'!$B$18)</f>
        <v>0</v>
      </c>
      <c r="J49" s="150">
        <f t="shared" si="1"/>
        <v>1</v>
      </c>
      <c r="K49" s="150">
        <f t="shared" si="2"/>
        <v>0</v>
      </c>
    </row>
    <row r="50" spans="1:11" ht="30" customHeight="1">
      <c r="A50" s="19" t="s">
        <v>501</v>
      </c>
      <c r="B50" s="138" t="s">
        <v>600</v>
      </c>
      <c r="C50" s="57">
        <f>IF(B50='Scoring Keys'!$B$4,'Scoring Keys'!$D$4,IF(B50='Scoring Keys'!$B$5,'Scoring Keys'!$D$5,IF(B50='Scoring Keys'!$B$6,'Scoring Keys'!$D$6,IF(B50='Scoring Keys'!$B$7,'Scoring Keys'!$D$7,0))))</f>
        <v>1</v>
      </c>
      <c r="D50" s="127" t="s">
        <v>1766</v>
      </c>
      <c r="E50" s="57">
        <f>IF(D50='Scoring Keys'!$B$12,'Scoring Keys'!$D$12,IF(D50='Scoring Keys'!$B$13,'Scoring Keys'!$D$13,IF(D50='Scoring Keys'!$B$14,'Scoring Keys'!$D$14,IF(D50='Scoring Keys'!$B$15,'Scoring Keys'!$D$15,IF(D50='Scoring Keys'!$B$16,'Scoring Keys'!$D$16,0)))))</f>
        <v>0</v>
      </c>
      <c r="F50" s="57">
        <f t="shared" si="0"/>
        <v>0</v>
      </c>
      <c r="G50" s="136"/>
      <c r="H50" s="10" t="b">
        <f>OR(AND(C50='Scoring Keys'!$D$4,E50='Scoring Keys'!$D$14),AND(C50='Scoring Keys'!$D$4,E50='Scoring Keys'!$D$16),AND(C50='Scoring Keys'!$D$4,E50='Scoring Keys'!$D$17))</f>
        <v>1</v>
      </c>
      <c r="I50" s="10" t="b">
        <f>NOT(D50='Scoring Keys'!$B$18)</f>
        <v>0</v>
      </c>
      <c r="J50" s="150">
        <f t="shared" si="1"/>
        <v>1</v>
      </c>
      <c r="K50" s="150">
        <f t="shared" si="2"/>
        <v>0</v>
      </c>
    </row>
    <row r="51" spans="1:11" ht="30" customHeight="1">
      <c r="A51" s="19" t="s">
        <v>20</v>
      </c>
      <c r="B51" s="138" t="s">
        <v>600</v>
      </c>
      <c r="C51" s="57">
        <f>IF(B51='Scoring Keys'!$B$4,'Scoring Keys'!$D$4,IF(B51='Scoring Keys'!$B$5,'Scoring Keys'!$D$5,IF(B51='Scoring Keys'!$B$6,'Scoring Keys'!$D$6,IF(B51='Scoring Keys'!$B$7,'Scoring Keys'!$D$7,0))))</f>
        <v>1</v>
      </c>
      <c r="D51" s="127" t="s">
        <v>1766</v>
      </c>
      <c r="E51" s="57">
        <f>IF(D51='Scoring Keys'!$B$12,'Scoring Keys'!$D$12,IF(D51='Scoring Keys'!$B$13,'Scoring Keys'!$D$13,IF(D51='Scoring Keys'!$B$14,'Scoring Keys'!$D$14,IF(D51='Scoring Keys'!$B$15,'Scoring Keys'!$D$15,IF(D51='Scoring Keys'!$B$16,'Scoring Keys'!$D$16,0)))))</f>
        <v>0</v>
      </c>
      <c r="F51" s="57">
        <f t="shared" si="0"/>
        <v>0</v>
      </c>
      <c r="G51" s="136"/>
      <c r="H51" s="10" t="b">
        <f>OR(AND(C51='Scoring Keys'!$D$4,E51='Scoring Keys'!$D$14),AND(C51='Scoring Keys'!$D$4,E51='Scoring Keys'!$D$16),AND(C51='Scoring Keys'!$D$4,E51='Scoring Keys'!$D$17))</f>
        <v>1</v>
      </c>
      <c r="I51" s="10" t="b">
        <f>NOT(D51='Scoring Keys'!$B$18)</f>
        <v>0</v>
      </c>
      <c r="J51" s="150">
        <f t="shared" si="1"/>
        <v>1</v>
      </c>
      <c r="K51" s="150">
        <f t="shared" si="2"/>
        <v>0</v>
      </c>
    </row>
    <row r="52" spans="1:11" ht="30" customHeight="1">
      <c r="A52" s="19" t="s">
        <v>21</v>
      </c>
      <c r="B52" s="138" t="s">
        <v>1713</v>
      </c>
      <c r="C52" s="57">
        <f>IF(B52='Scoring Keys'!$B$4,'Scoring Keys'!$D$4,IF(B52='Scoring Keys'!$B$5,'Scoring Keys'!$D$5,IF(B52='Scoring Keys'!$B$6,'Scoring Keys'!$D$6,IF(B52='Scoring Keys'!$B$7,'Scoring Keys'!$D$7,0))))</f>
        <v>0.9</v>
      </c>
      <c r="D52" s="127" t="s">
        <v>1766</v>
      </c>
      <c r="E52" s="57">
        <f>IF(D52='Scoring Keys'!$B$12,'Scoring Keys'!$D$12,IF(D52='Scoring Keys'!$B$13,'Scoring Keys'!$D$13,IF(D52='Scoring Keys'!$B$14,'Scoring Keys'!$D$14,IF(D52='Scoring Keys'!$B$15,'Scoring Keys'!$D$15,IF(D52='Scoring Keys'!$B$16,'Scoring Keys'!$D$16,0)))))</f>
        <v>0</v>
      </c>
      <c r="F52" s="57">
        <f t="shared" si="0"/>
        <v>0</v>
      </c>
      <c r="G52" s="136"/>
      <c r="H52" s="10" t="b">
        <f>OR(AND(C52='Scoring Keys'!$D$4,E52='Scoring Keys'!$D$14),AND(C52='Scoring Keys'!$D$4,E52='Scoring Keys'!$D$16),AND(C52='Scoring Keys'!$D$4,E52='Scoring Keys'!$D$17))</f>
        <v>0</v>
      </c>
      <c r="I52" s="10" t="b">
        <f>NOT(D52='Scoring Keys'!$B$18)</f>
        <v>0</v>
      </c>
      <c r="J52" s="150">
        <f t="shared" si="1"/>
        <v>1</v>
      </c>
      <c r="K52" s="150">
        <f t="shared" si="2"/>
        <v>0</v>
      </c>
    </row>
    <row r="53" spans="1:11" ht="30" customHeight="1">
      <c r="A53" s="23" t="s">
        <v>564</v>
      </c>
      <c r="B53" s="138" t="s">
        <v>1714</v>
      </c>
      <c r="C53" s="57">
        <f>IF(B53='Scoring Keys'!$B$4,'Scoring Keys'!$D$4,IF(B53='Scoring Keys'!$B$5,'Scoring Keys'!$D$5,IF(B53='Scoring Keys'!$B$6,'Scoring Keys'!$D$6,IF(B53='Scoring Keys'!$B$7,'Scoring Keys'!$D$7,0))))</f>
        <v>0.3</v>
      </c>
      <c r="D53" s="127" t="s">
        <v>1766</v>
      </c>
      <c r="E53" s="57">
        <f>IF(D53='Scoring Keys'!$B$12,'Scoring Keys'!$D$12,IF(D53='Scoring Keys'!$B$13,'Scoring Keys'!$D$13,IF(D53='Scoring Keys'!$B$14,'Scoring Keys'!$D$14,IF(D53='Scoring Keys'!$B$15,'Scoring Keys'!$D$15,IF(D53='Scoring Keys'!$B$16,'Scoring Keys'!$D$16,0)))))</f>
        <v>0</v>
      </c>
      <c r="F53" s="57">
        <f t="shared" si="0"/>
        <v>0</v>
      </c>
      <c r="G53" s="136"/>
      <c r="H53" s="10" t="b">
        <f>OR(AND(C53='Scoring Keys'!$D$4,E53='Scoring Keys'!$D$14),AND(C53='Scoring Keys'!$D$4,E53='Scoring Keys'!$D$16),AND(C53='Scoring Keys'!$D$4,E53='Scoring Keys'!$D$17))</f>
        <v>0</v>
      </c>
      <c r="I53" s="10" t="b">
        <f>NOT(D53='Scoring Keys'!$B$18)</f>
        <v>0</v>
      </c>
      <c r="J53" s="150">
        <f t="shared" si="1"/>
        <v>1</v>
      </c>
      <c r="K53" s="150">
        <f t="shared" si="2"/>
        <v>0</v>
      </c>
    </row>
    <row r="54" spans="1:11" ht="30" customHeight="1">
      <c r="A54" s="19" t="s">
        <v>496</v>
      </c>
      <c r="B54" s="138" t="s">
        <v>600</v>
      </c>
      <c r="C54" s="57">
        <f>IF(B54='Scoring Keys'!$B$4,'Scoring Keys'!$D$4,IF(B54='Scoring Keys'!$B$5,'Scoring Keys'!$D$5,IF(B54='Scoring Keys'!$B$6,'Scoring Keys'!$D$6,IF(B54='Scoring Keys'!$B$7,'Scoring Keys'!$D$7,0))))</f>
        <v>1</v>
      </c>
      <c r="D54" s="127" t="s">
        <v>1766</v>
      </c>
      <c r="E54" s="57">
        <f>IF(D54='Scoring Keys'!$B$12,'Scoring Keys'!$D$12,IF(D54='Scoring Keys'!$B$13,'Scoring Keys'!$D$13,IF(D54='Scoring Keys'!$B$14,'Scoring Keys'!$D$14,IF(D54='Scoring Keys'!$B$15,'Scoring Keys'!$D$15,IF(D54='Scoring Keys'!$B$16,'Scoring Keys'!$D$16,0)))))</f>
        <v>0</v>
      </c>
      <c r="F54" s="57">
        <f t="shared" si="0"/>
        <v>0</v>
      </c>
      <c r="G54" s="136"/>
      <c r="H54" s="10" t="b">
        <f>OR(AND(C54='Scoring Keys'!$D$4,E54='Scoring Keys'!$D$14),AND(C54='Scoring Keys'!$D$4,E54='Scoring Keys'!$D$16),AND(C54='Scoring Keys'!$D$4,E54='Scoring Keys'!$D$17))</f>
        <v>1</v>
      </c>
      <c r="I54" s="10" t="b">
        <f>NOT(D54='Scoring Keys'!$B$18)</f>
        <v>0</v>
      </c>
      <c r="J54" s="150">
        <f t="shared" si="1"/>
        <v>1</v>
      </c>
      <c r="K54" s="150">
        <f t="shared" si="2"/>
        <v>0</v>
      </c>
    </row>
    <row r="55" spans="1:11" ht="30" customHeight="1">
      <c r="A55" s="23" t="s">
        <v>1643</v>
      </c>
      <c r="B55" s="138" t="s">
        <v>1713</v>
      </c>
      <c r="C55" s="57">
        <f>IF(B55='Scoring Keys'!$B$4,'Scoring Keys'!$D$4,IF(B55='Scoring Keys'!$B$5,'Scoring Keys'!$D$5,IF(B55='Scoring Keys'!$B$6,'Scoring Keys'!$D$6,IF(B55='Scoring Keys'!$B$7,'Scoring Keys'!$D$7,0))))</f>
        <v>0.9</v>
      </c>
      <c r="D55" s="127" t="s">
        <v>1766</v>
      </c>
      <c r="E55" s="57">
        <f>IF(D55='Scoring Keys'!$B$12,'Scoring Keys'!$D$12,IF(D55='Scoring Keys'!$B$13,'Scoring Keys'!$D$13,IF(D55='Scoring Keys'!$B$14,'Scoring Keys'!$D$14,IF(D55='Scoring Keys'!$B$15,'Scoring Keys'!$D$15,IF(D55='Scoring Keys'!$B$16,'Scoring Keys'!$D$16,0)))))</f>
        <v>0</v>
      </c>
      <c r="F55" s="57">
        <f t="shared" si="0"/>
        <v>0</v>
      </c>
      <c r="G55" s="136"/>
      <c r="H55" s="10" t="b">
        <f>OR(AND(C55='Scoring Keys'!$D$4,E55='Scoring Keys'!$D$14),AND(C55='Scoring Keys'!$D$4,E55='Scoring Keys'!$D$16),AND(C55='Scoring Keys'!$D$4,E55='Scoring Keys'!$D$17))</f>
        <v>0</v>
      </c>
      <c r="I55" s="10" t="b">
        <f>NOT(D55='Scoring Keys'!$B$18)</f>
        <v>0</v>
      </c>
      <c r="J55" s="150">
        <f t="shared" si="1"/>
        <v>1</v>
      </c>
      <c r="K55" s="150">
        <f t="shared" si="2"/>
        <v>0</v>
      </c>
    </row>
    <row r="56" spans="1:11" ht="30" customHeight="1">
      <c r="A56" s="19" t="s">
        <v>565</v>
      </c>
      <c r="B56" s="138" t="s">
        <v>600</v>
      </c>
      <c r="C56" s="57">
        <f>IF(B56='Scoring Keys'!$B$4,'Scoring Keys'!$D$4,IF(B56='Scoring Keys'!$B$5,'Scoring Keys'!$D$5,IF(B56='Scoring Keys'!$B$6,'Scoring Keys'!$D$6,IF(B56='Scoring Keys'!$B$7,'Scoring Keys'!$D$7,0))))</f>
        <v>1</v>
      </c>
      <c r="D56" s="127" t="s">
        <v>1766</v>
      </c>
      <c r="E56" s="57">
        <f>IF(D56='Scoring Keys'!$B$12,'Scoring Keys'!$D$12,IF(D56='Scoring Keys'!$B$13,'Scoring Keys'!$D$13,IF(D56='Scoring Keys'!$B$14,'Scoring Keys'!$D$14,IF(D56='Scoring Keys'!$B$15,'Scoring Keys'!$D$15,IF(D56='Scoring Keys'!$B$16,'Scoring Keys'!$D$16,0)))))</f>
        <v>0</v>
      </c>
      <c r="F56" s="57">
        <f t="shared" si="0"/>
        <v>0</v>
      </c>
      <c r="G56" s="136"/>
      <c r="H56" s="10" t="b">
        <f>OR(AND(C56='Scoring Keys'!$D$4,E56='Scoring Keys'!$D$14),AND(C56='Scoring Keys'!$D$4,E56='Scoring Keys'!$D$16),AND(C56='Scoring Keys'!$D$4,E56='Scoring Keys'!$D$17))</f>
        <v>1</v>
      </c>
      <c r="I56" s="10" t="b">
        <f>NOT(D56='Scoring Keys'!$B$18)</f>
        <v>0</v>
      </c>
      <c r="J56" s="150">
        <f t="shared" si="1"/>
        <v>1</v>
      </c>
      <c r="K56" s="150">
        <f t="shared" si="2"/>
        <v>0</v>
      </c>
    </row>
    <row r="57" spans="1:11" ht="30" customHeight="1">
      <c r="A57" s="19" t="s">
        <v>498</v>
      </c>
      <c r="B57" s="138" t="s">
        <v>1714</v>
      </c>
      <c r="C57" s="57">
        <f>IF(B57='Scoring Keys'!$B$4,'Scoring Keys'!$D$4,IF(B57='Scoring Keys'!$B$5,'Scoring Keys'!$D$5,IF(B57='Scoring Keys'!$B$6,'Scoring Keys'!$D$6,IF(B57='Scoring Keys'!$B$7,'Scoring Keys'!$D$7,0))))</f>
        <v>0.3</v>
      </c>
      <c r="D57" s="127" t="s">
        <v>1766</v>
      </c>
      <c r="E57" s="57">
        <f>IF(D57='Scoring Keys'!$B$12,'Scoring Keys'!$D$12,IF(D57='Scoring Keys'!$B$13,'Scoring Keys'!$D$13,IF(D57='Scoring Keys'!$B$14,'Scoring Keys'!$D$14,IF(D57='Scoring Keys'!$B$15,'Scoring Keys'!$D$15,IF(D57='Scoring Keys'!$B$16,'Scoring Keys'!$D$16,0)))))</f>
        <v>0</v>
      </c>
      <c r="F57" s="57">
        <f t="shared" si="0"/>
        <v>0</v>
      </c>
      <c r="G57" s="136"/>
      <c r="H57" s="10" t="b">
        <f>OR(AND(C57='Scoring Keys'!$D$4,E57='Scoring Keys'!$D$14),AND(C57='Scoring Keys'!$D$4,E57='Scoring Keys'!$D$16),AND(C57='Scoring Keys'!$D$4,E57='Scoring Keys'!$D$17))</f>
        <v>0</v>
      </c>
      <c r="I57" s="10" t="b">
        <f>NOT(D57='Scoring Keys'!$B$18)</f>
        <v>0</v>
      </c>
      <c r="J57" s="150">
        <f t="shared" si="1"/>
        <v>1</v>
      </c>
      <c r="K57" s="150">
        <f t="shared" si="2"/>
        <v>0</v>
      </c>
    </row>
    <row r="58" spans="1:11" s="125" customFormat="1" ht="15.75">
      <c r="A58" s="101" t="s">
        <v>1857</v>
      </c>
      <c r="B58" s="139"/>
      <c r="C58" s="50"/>
      <c r="D58" s="244"/>
      <c r="E58" s="245"/>
      <c r="F58" s="245"/>
      <c r="G58" s="246"/>
    </row>
    <row r="59" spans="1:11" ht="30" customHeight="1">
      <c r="A59" s="19" t="s">
        <v>1644</v>
      </c>
      <c r="B59" s="138" t="s">
        <v>600</v>
      </c>
      <c r="C59" s="57">
        <f>IF(B59='Scoring Keys'!$B$4,'Scoring Keys'!$D$4,IF(B59='Scoring Keys'!$B$5,'Scoring Keys'!$D$5,IF(B59='Scoring Keys'!$B$6,'Scoring Keys'!$D$6,IF(B59='Scoring Keys'!$B$7,'Scoring Keys'!$D$7,0))))</f>
        <v>1</v>
      </c>
      <c r="D59" s="127" t="s">
        <v>1766</v>
      </c>
      <c r="E59" s="57">
        <f>IF(D59='Scoring Keys'!$B$12,'Scoring Keys'!$D$12,IF(D59='Scoring Keys'!$B$13,'Scoring Keys'!$D$13,IF(D59='Scoring Keys'!$B$14,'Scoring Keys'!$D$14,IF(D59='Scoring Keys'!$B$15,'Scoring Keys'!$D$15,IF(D59='Scoring Keys'!$B$16,'Scoring Keys'!$D$16,0)))))</f>
        <v>0</v>
      </c>
      <c r="F59" s="57">
        <f t="shared" ref="F59:F67" si="3">C59*E59</f>
        <v>0</v>
      </c>
      <c r="G59" s="136"/>
      <c r="H59" s="10" t="b">
        <f>OR(AND(C59='Scoring Keys'!$D$4,E59='Scoring Keys'!$D$14),AND(C59='Scoring Keys'!$D$4,E59='Scoring Keys'!$D$16),AND(C59='Scoring Keys'!$D$4,E59='Scoring Keys'!$D$17))</f>
        <v>1</v>
      </c>
      <c r="I59" s="10" t="b">
        <f>NOT(D59='Scoring Keys'!$B$18)</f>
        <v>0</v>
      </c>
      <c r="J59" s="150">
        <f t="shared" ref="J59:J67" si="4">IF(I59,0,1)</f>
        <v>1</v>
      </c>
      <c r="K59" s="150">
        <f t="shared" ref="K59:K67" si="5">IF(AND(H59,(I59)),1,0)</f>
        <v>0</v>
      </c>
    </row>
    <row r="60" spans="1:11" ht="30" customHeight="1">
      <c r="A60" s="19" t="s">
        <v>22</v>
      </c>
      <c r="B60" s="138" t="s">
        <v>600</v>
      </c>
      <c r="C60" s="57">
        <f>IF(B60='Scoring Keys'!$B$4,'Scoring Keys'!$D$4,IF(B60='Scoring Keys'!$B$5,'Scoring Keys'!$D$5,IF(B60='Scoring Keys'!$B$6,'Scoring Keys'!$D$6,IF(B60='Scoring Keys'!$B$7,'Scoring Keys'!$D$7,0))))</f>
        <v>1</v>
      </c>
      <c r="D60" s="127" t="s">
        <v>1766</v>
      </c>
      <c r="E60" s="57">
        <f>IF(D60='Scoring Keys'!$B$12,'Scoring Keys'!$D$12,IF(D60='Scoring Keys'!$B$13,'Scoring Keys'!$D$13,IF(D60='Scoring Keys'!$B$14,'Scoring Keys'!$D$14,IF(D60='Scoring Keys'!$B$15,'Scoring Keys'!$D$15,IF(D60='Scoring Keys'!$B$16,'Scoring Keys'!$D$16,0)))))</f>
        <v>0</v>
      </c>
      <c r="F60" s="57">
        <f t="shared" si="3"/>
        <v>0</v>
      </c>
      <c r="G60" s="136"/>
      <c r="H60" s="10" t="b">
        <f>OR(AND(C60='Scoring Keys'!$D$4,E60='Scoring Keys'!$D$14),AND(C60='Scoring Keys'!$D$4,E60='Scoring Keys'!$D$16),AND(C60='Scoring Keys'!$D$4,E60='Scoring Keys'!$D$17))</f>
        <v>1</v>
      </c>
      <c r="I60" s="10" t="b">
        <f>NOT(D60='Scoring Keys'!$B$18)</f>
        <v>0</v>
      </c>
      <c r="J60" s="150">
        <f t="shared" si="4"/>
        <v>1</v>
      </c>
      <c r="K60" s="150">
        <f t="shared" si="5"/>
        <v>0</v>
      </c>
    </row>
    <row r="61" spans="1:11" ht="30" customHeight="1">
      <c r="A61" s="135" t="s">
        <v>1645</v>
      </c>
      <c r="B61" s="138" t="s">
        <v>600</v>
      </c>
      <c r="C61" s="57">
        <f>IF(B61='Scoring Keys'!$B$4,'Scoring Keys'!$D$4,IF(B61='Scoring Keys'!$B$5,'Scoring Keys'!$D$5,IF(B61='Scoring Keys'!$B$6,'Scoring Keys'!$D$6,IF(B61='Scoring Keys'!$B$7,'Scoring Keys'!$D$7,0))))</f>
        <v>1</v>
      </c>
      <c r="D61" s="127" t="s">
        <v>1766</v>
      </c>
      <c r="E61" s="57">
        <f>IF(D61='Scoring Keys'!$B$12,'Scoring Keys'!$D$12,IF(D61='Scoring Keys'!$B$13,'Scoring Keys'!$D$13,IF(D61='Scoring Keys'!$B$14,'Scoring Keys'!$D$14,IF(D61='Scoring Keys'!$B$15,'Scoring Keys'!$D$15,IF(D61='Scoring Keys'!$B$16,'Scoring Keys'!$D$16,0)))))</f>
        <v>0</v>
      </c>
      <c r="F61" s="57">
        <f t="shared" si="3"/>
        <v>0</v>
      </c>
      <c r="G61" s="136"/>
      <c r="H61" s="10" t="b">
        <f>OR(AND(C61='Scoring Keys'!$D$4,E61='Scoring Keys'!$D$14),AND(C61='Scoring Keys'!$D$4,E61='Scoring Keys'!$D$16),AND(C61='Scoring Keys'!$D$4,E61='Scoring Keys'!$D$17))</f>
        <v>1</v>
      </c>
      <c r="I61" s="10" t="b">
        <f>NOT(D61='Scoring Keys'!$B$18)</f>
        <v>0</v>
      </c>
      <c r="J61" s="150">
        <f t="shared" si="4"/>
        <v>1</v>
      </c>
      <c r="K61" s="150">
        <f t="shared" si="5"/>
        <v>0</v>
      </c>
    </row>
    <row r="62" spans="1:11" ht="30" customHeight="1">
      <c r="A62" s="23" t="s">
        <v>1697</v>
      </c>
      <c r="B62" s="138" t="s">
        <v>1713</v>
      </c>
      <c r="C62" s="57">
        <f>IF(B62='Scoring Keys'!$B$4,'Scoring Keys'!$D$4,IF(B62='Scoring Keys'!$B$5,'Scoring Keys'!$D$5,IF(B62='Scoring Keys'!$B$6,'Scoring Keys'!$D$6,IF(B62='Scoring Keys'!$B$7,'Scoring Keys'!$D$7,0))))</f>
        <v>0.9</v>
      </c>
      <c r="D62" s="127" t="s">
        <v>1766</v>
      </c>
      <c r="E62" s="57">
        <f>IF(D62='Scoring Keys'!$B$12,'Scoring Keys'!$D$12,IF(D62='Scoring Keys'!$B$13,'Scoring Keys'!$D$13,IF(D62='Scoring Keys'!$B$14,'Scoring Keys'!$D$14,IF(D62='Scoring Keys'!$B$15,'Scoring Keys'!$D$15,IF(D62='Scoring Keys'!$B$16,'Scoring Keys'!$D$16,0)))))</f>
        <v>0</v>
      </c>
      <c r="F62" s="57">
        <f t="shared" si="3"/>
        <v>0</v>
      </c>
      <c r="G62" s="136"/>
      <c r="H62" s="10" t="b">
        <f>OR(AND(C62='Scoring Keys'!$D$4,E62='Scoring Keys'!$D$14),AND(C62='Scoring Keys'!$D$4,E62='Scoring Keys'!$D$16),AND(C62='Scoring Keys'!$D$4,E62='Scoring Keys'!$D$17))</f>
        <v>0</v>
      </c>
      <c r="I62" s="10" t="b">
        <f>NOT(D62='Scoring Keys'!$B$18)</f>
        <v>0</v>
      </c>
      <c r="J62" s="150">
        <f t="shared" si="4"/>
        <v>1</v>
      </c>
      <c r="K62" s="150">
        <f t="shared" si="5"/>
        <v>0</v>
      </c>
    </row>
    <row r="63" spans="1:11" ht="30" customHeight="1">
      <c r="A63" s="19" t="s">
        <v>1698</v>
      </c>
      <c r="B63" s="138" t="s">
        <v>1713</v>
      </c>
      <c r="C63" s="57">
        <f>IF(B63='Scoring Keys'!$B$4,'Scoring Keys'!$D$4,IF(B63='Scoring Keys'!$B$5,'Scoring Keys'!$D$5,IF(B63='Scoring Keys'!$B$6,'Scoring Keys'!$D$6,IF(B63='Scoring Keys'!$B$7,'Scoring Keys'!$D$7,0))))</f>
        <v>0.9</v>
      </c>
      <c r="D63" s="127" t="s">
        <v>1766</v>
      </c>
      <c r="E63" s="57">
        <f>IF(D63='Scoring Keys'!$B$12,'Scoring Keys'!$D$12,IF(D63='Scoring Keys'!$B$13,'Scoring Keys'!$D$13,IF(D63='Scoring Keys'!$B$14,'Scoring Keys'!$D$14,IF(D63='Scoring Keys'!$B$15,'Scoring Keys'!$D$15,IF(D63='Scoring Keys'!$B$16,'Scoring Keys'!$D$16,0)))))</f>
        <v>0</v>
      </c>
      <c r="F63" s="57">
        <f t="shared" si="3"/>
        <v>0</v>
      </c>
      <c r="G63" s="136"/>
      <c r="H63" s="10" t="b">
        <f>OR(AND(C63='Scoring Keys'!$D$4,E63='Scoring Keys'!$D$14),AND(C63='Scoring Keys'!$D$4,E63='Scoring Keys'!$D$16),AND(C63='Scoring Keys'!$D$4,E63='Scoring Keys'!$D$17))</f>
        <v>0</v>
      </c>
      <c r="I63" s="10" t="b">
        <f>NOT(D63='Scoring Keys'!$B$18)</f>
        <v>0</v>
      </c>
      <c r="J63" s="150">
        <f t="shared" si="4"/>
        <v>1</v>
      </c>
      <c r="K63" s="150">
        <f t="shared" si="5"/>
        <v>0</v>
      </c>
    </row>
    <row r="64" spans="1:11" ht="38.25">
      <c r="A64" s="19" t="s">
        <v>23</v>
      </c>
      <c r="B64" s="138" t="s">
        <v>600</v>
      </c>
      <c r="C64" s="57">
        <f>IF(B64='Scoring Keys'!$B$4,'Scoring Keys'!$D$4,IF(B64='Scoring Keys'!$B$5,'Scoring Keys'!$D$5,IF(B64='Scoring Keys'!$B$6,'Scoring Keys'!$D$6,IF(B64='Scoring Keys'!$B$7,'Scoring Keys'!$D$7,0))))</f>
        <v>1</v>
      </c>
      <c r="D64" s="127" t="s">
        <v>1766</v>
      </c>
      <c r="E64" s="57">
        <f>IF(D64='Scoring Keys'!$B$12,'Scoring Keys'!$D$12,IF(D64='Scoring Keys'!$B$13,'Scoring Keys'!$D$13,IF(D64='Scoring Keys'!$B$14,'Scoring Keys'!$D$14,IF(D64='Scoring Keys'!$B$15,'Scoring Keys'!$D$15,IF(D64='Scoring Keys'!$B$16,'Scoring Keys'!$D$16,0)))))</f>
        <v>0</v>
      </c>
      <c r="F64" s="57">
        <f t="shared" si="3"/>
        <v>0</v>
      </c>
      <c r="G64" s="136"/>
      <c r="H64" s="10" t="b">
        <f>OR(AND(C64='Scoring Keys'!$D$4,E64='Scoring Keys'!$D$14),AND(C64='Scoring Keys'!$D$4,E64='Scoring Keys'!$D$16),AND(C64='Scoring Keys'!$D$4,E64='Scoring Keys'!$D$17))</f>
        <v>1</v>
      </c>
      <c r="I64" s="10" t="b">
        <f>NOT(D64='Scoring Keys'!$B$18)</f>
        <v>0</v>
      </c>
      <c r="J64" s="150">
        <f t="shared" si="4"/>
        <v>1</v>
      </c>
      <c r="K64" s="150">
        <f t="shared" si="5"/>
        <v>0</v>
      </c>
    </row>
    <row r="65" spans="1:11" ht="30" customHeight="1">
      <c r="A65" s="23" t="s">
        <v>497</v>
      </c>
      <c r="B65" s="138" t="s">
        <v>600</v>
      </c>
      <c r="C65" s="57">
        <f>IF(B65='Scoring Keys'!$B$4,'Scoring Keys'!$D$4,IF(B65='Scoring Keys'!$B$5,'Scoring Keys'!$D$5,IF(B65='Scoring Keys'!$B$6,'Scoring Keys'!$D$6,IF(B65='Scoring Keys'!$B$7,'Scoring Keys'!$D$7,0))))</f>
        <v>1</v>
      </c>
      <c r="D65" s="127" t="s">
        <v>1766</v>
      </c>
      <c r="E65" s="57">
        <f>IF(D65='Scoring Keys'!$B$12,'Scoring Keys'!$D$12,IF(D65='Scoring Keys'!$B$13,'Scoring Keys'!$D$13,IF(D65='Scoring Keys'!$B$14,'Scoring Keys'!$D$14,IF(D65='Scoring Keys'!$B$15,'Scoring Keys'!$D$15,IF(D65='Scoring Keys'!$B$16,'Scoring Keys'!$D$16,0)))))</f>
        <v>0</v>
      </c>
      <c r="F65" s="57">
        <f t="shared" si="3"/>
        <v>0</v>
      </c>
      <c r="G65" s="136"/>
      <c r="H65" s="10" t="b">
        <f>OR(AND(C65='Scoring Keys'!$D$4,E65='Scoring Keys'!$D$14),AND(C65='Scoring Keys'!$D$4,E65='Scoring Keys'!$D$16),AND(C65='Scoring Keys'!$D$4,E65='Scoring Keys'!$D$17))</f>
        <v>1</v>
      </c>
      <c r="I65" s="10" t="b">
        <f>NOT(D65='Scoring Keys'!$B$18)</f>
        <v>0</v>
      </c>
      <c r="J65" s="150">
        <f t="shared" si="4"/>
        <v>1</v>
      </c>
      <c r="K65" s="150">
        <f t="shared" si="5"/>
        <v>0</v>
      </c>
    </row>
    <row r="66" spans="1:11" ht="30" customHeight="1">
      <c r="A66" s="23" t="s">
        <v>566</v>
      </c>
      <c r="B66" s="138" t="s">
        <v>600</v>
      </c>
      <c r="C66" s="57">
        <f>IF(B66='Scoring Keys'!$B$4,'Scoring Keys'!$D$4,IF(B66='Scoring Keys'!$B$5,'Scoring Keys'!$D$5,IF(B66='Scoring Keys'!$B$6,'Scoring Keys'!$D$6,IF(B66='Scoring Keys'!$B$7,'Scoring Keys'!$D$7,0))))</f>
        <v>1</v>
      </c>
      <c r="D66" s="127" t="s">
        <v>1766</v>
      </c>
      <c r="E66" s="57">
        <f>IF(D66='Scoring Keys'!$B$12,'Scoring Keys'!$D$12,IF(D66='Scoring Keys'!$B$13,'Scoring Keys'!$D$13,IF(D66='Scoring Keys'!$B$14,'Scoring Keys'!$D$14,IF(D66='Scoring Keys'!$B$15,'Scoring Keys'!$D$15,IF(D66='Scoring Keys'!$B$16,'Scoring Keys'!$D$16,0)))))</f>
        <v>0</v>
      </c>
      <c r="F66" s="57">
        <f t="shared" si="3"/>
        <v>0</v>
      </c>
      <c r="G66" s="136"/>
      <c r="H66" s="10" t="b">
        <f>OR(AND(C66='Scoring Keys'!$D$4,E66='Scoring Keys'!$D$14),AND(C66='Scoring Keys'!$D$4,E66='Scoring Keys'!$D$16),AND(C66='Scoring Keys'!$D$4,E66='Scoring Keys'!$D$17))</f>
        <v>1</v>
      </c>
      <c r="I66" s="10" t="b">
        <f>NOT(D66='Scoring Keys'!$B$18)</f>
        <v>0</v>
      </c>
      <c r="J66" s="150">
        <f t="shared" si="4"/>
        <v>1</v>
      </c>
      <c r="K66" s="150">
        <f t="shared" si="5"/>
        <v>0</v>
      </c>
    </row>
    <row r="67" spans="1:11" ht="30" customHeight="1">
      <c r="A67" s="23" t="s">
        <v>1699</v>
      </c>
      <c r="B67" s="138" t="s">
        <v>1713</v>
      </c>
      <c r="C67" s="57">
        <f>IF(B67='Scoring Keys'!$B$4,'Scoring Keys'!$D$4,IF(B67='Scoring Keys'!$B$5,'Scoring Keys'!$D$5,IF(B67='Scoring Keys'!$B$6,'Scoring Keys'!$D$6,IF(B67='Scoring Keys'!$B$7,'Scoring Keys'!$D$7,0))))</f>
        <v>0.9</v>
      </c>
      <c r="D67" s="127" t="s">
        <v>1766</v>
      </c>
      <c r="E67" s="57">
        <f>IF(D67='Scoring Keys'!$B$12,'Scoring Keys'!$D$12,IF(D67='Scoring Keys'!$B$13,'Scoring Keys'!$D$13,IF(D67='Scoring Keys'!$B$14,'Scoring Keys'!$D$14,IF(D67='Scoring Keys'!$B$15,'Scoring Keys'!$D$15,IF(D67='Scoring Keys'!$B$16,'Scoring Keys'!$D$16,0)))))</f>
        <v>0</v>
      </c>
      <c r="F67" s="57">
        <f t="shared" si="3"/>
        <v>0</v>
      </c>
      <c r="G67" s="136"/>
      <c r="H67" s="10" t="b">
        <f>OR(AND(C67='Scoring Keys'!$D$4,E67='Scoring Keys'!$D$14),AND(C67='Scoring Keys'!$D$4,E67='Scoring Keys'!$D$16),AND(C67='Scoring Keys'!$D$4,E67='Scoring Keys'!$D$17))</f>
        <v>0</v>
      </c>
      <c r="I67" s="10" t="b">
        <f>NOT(D67='Scoring Keys'!$B$18)</f>
        <v>0</v>
      </c>
      <c r="J67" s="150">
        <f t="shared" si="4"/>
        <v>1</v>
      </c>
      <c r="K67" s="150">
        <f t="shared" si="5"/>
        <v>0</v>
      </c>
    </row>
    <row r="68" spans="1:11" ht="15.75">
      <c r="A68" s="101" t="s">
        <v>1858</v>
      </c>
      <c r="B68" s="139"/>
      <c r="C68" s="50"/>
      <c r="D68" s="244"/>
      <c r="E68" s="245"/>
      <c r="F68" s="245"/>
      <c r="G68" s="246"/>
    </row>
    <row r="69" spans="1:11" ht="30" customHeight="1">
      <c r="A69" s="19" t="s">
        <v>1646</v>
      </c>
      <c r="B69" s="138" t="s">
        <v>600</v>
      </c>
      <c r="C69" s="57">
        <f>IF(B69='Scoring Keys'!$B$4,'Scoring Keys'!$D$4,IF(B69='Scoring Keys'!$B$5,'Scoring Keys'!$D$5,IF(B69='Scoring Keys'!$B$6,'Scoring Keys'!$D$6,IF(B69='Scoring Keys'!$B$7,'Scoring Keys'!$D$7,0))))</f>
        <v>1</v>
      </c>
      <c r="D69" s="127" t="s">
        <v>1766</v>
      </c>
      <c r="E69" s="57">
        <f>IF(D69='Scoring Keys'!$B$12,'Scoring Keys'!$D$12,IF(D69='Scoring Keys'!$B$13,'Scoring Keys'!$D$13,IF(D69='Scoring Keys'!$B$14,'Scoring Keys'!$D$14,IF(D69='Scoring Keys'!$B$15,'Scoring Keys'!$D$15,IF(D69='Scoring Keys'!$B$16,'Scoring Keys'!$D$16,0)))))</f>
        <v>0</v>
      </c>
      <c r="F69" s="57">
        <f t="shared" ref="F69:F77" si="6">C69*E69</f>
        <v>0</v>
      </c>
      <c r="G69" s="136"/>
      <c r="H69" s="10" t="b">
        <f>OR(AND(C69='Scoring Keys'!$D$4,E69='Scoring Keys'!$D$14),AND(C69='Scoring Keys'!$D$4,E69='Scoring Keys'!$D$16),AND(C69='Scoring Keys'!$D$4,E69='Scoring Keys'!$D$17))</f>
        <v>1</v>
      </c>
      <c r="I69" s="10" t="b">
        <f>NOT(D69='Scoring Keys'!$B$18)</f>
        <v>0</v>
      </c>
      <c r="J69" s="150">
        <f t="shared" ref="J69:J77" si="7">IF(I69,0,1)</f>
        <v>1</v>
      </c>
      <c r="K69" s="150">
        <f t="shared" ref="K69:K77" si="8">IF(AND(H69,(I69)),1,0)</f>
        <v>0</v>
      </c>
    </row>
    <row r="70" spans="1:11" ht="30" customHeight="1">
      <c r="A70" s="19" t="s">
        <v>24</v>
      </c>
      <c r="B70" s="138" t="s">
        <v>600</v>
      </c>
      <c r="C70" s="57">
        <f>IF(B70='Scoring Keys'!$B$4,'Scoring Keys'!$D$4,IF(B70='Scoring Keys'!$B$5,'Scoring Keys'!$D$5,IF(B70='Scoring Keys'!$B$6,'Scoring Keys'!$D$6,IF(B70='Scoring Keys'!$B$7,'Scoring Keys'!$D$7,0))))</f>
        <v>1</v>
      </c>
      <c r="D70" s="127" t="s">
        <v>1766</v>
      </c>
      <c r="E70" s="57">
        <f>IF(D70='Scoring Keys'!$B$12,'Scoring Keys'!$D$12,IF(D70='Scoring Keys'!$B$13,'Scoring Keys'!$D$13,IF(D70='Scoring Keys'!$B$14,'Scoring Keys'!$D$14,IF(D70='Scoring Keys'!$B$15,'Scoring Keys'!$D$15,IF(D70='Scoring Keys'!$B$16,'Scoring Keys'!$D$16,0)))))</f>
        <v>0</v>
      </c>
      <c r="F70" s="57">
        <f t="shared" si="6"/>
        <v>0</v>
      </c>
      <c r="G70" s="136"/>
      <c r="H70" s="10" t="b">
        <f>OR(AND(C70='Scoring Keys'!$D$4,E70='Scoring Keys'!$D$14),AND(C70='Scoring Keys'!$D$4,E70='Scoring Keys'!$D$16),AND(C70='Scoring Keys'!$D$4,E70='Scoring Keys'!$D$17))</f>
        <v>1</v>
      </c>
      <c r="I70" s="10" t="b">
        <f>NOT(D70='Scoring Keys'!$B$18)</f>
        <v>0</v>
      </c>
      <c r="J70" s="150">
        <f t="shared" si="7"/>
        <v>1</v>
      </c>
      <c r="K70" s="150">
        <f t="shared" si="8"/>
        <v>0</v>
      </c>
    </row>
    <row r="71" spans="1:11" ht="30" customHeight="1">
      <c r="A71" s="19" t="s">
        <v>486</v>
      </c>
      <c r="B71" s="138" t="s">
        <v>600</v>
      </c>
      <c r="C71" s="57">
        <f>IF(B71='Scoring Keys'!$B$4,'Scoring Keys'!$D$4,IF(B71='Scoring Keys'!$B$5,'Scoring Keys'!$D$5,IF(B71='Scoring Keys'!$B$6,'Scoring Keys'!$D$6,IF(B71='Scoring Keys'!$B$7,'Scoring Keys'!$D$7,0))))</f>
        <v>1</v>
      </c>
      <c r="D71" s="127" t="s">
        <v>1766</v>
      </c>
      <c r="E71" s="57">
        <f>IF(D71='Scoring Keys'!$B$12,'Scoring Keys'!$D$12,IF(D71='Scoring Keys'!$B$13,'Scoring Keys'!$D$13,IF(D71='Scoring Keys'!$B$14,'Scoring Keys'!$D$14,IF(D71='Scoring Keys'!$B$15,'Scoring Keys'!$D$15,IF(D71='Scoring Keys'!$B$16,'Scoring Keys'!$D$16,0)))))</f>
        <v>0</v>
      </c>
      <c r="F71" s="57">
        <f t="shared" si="6"/>
        <v>0</v>
      </c>
      <c r="G71" s="136"/>
      <c r="H71" s="10" t="b">
        <f>OR(AND(C71='Scoring Keys'!$D$4,E71='Scoring Keys'!$D$14),AND(C71='Scoring Keys'!$D$4,E71='Scoring Keys'!$D$16),AND(C71='Scoring Keys'!$D$4,E71='Scoring Keys'!$D$17))</f>
        <v>1</v>
      </c>
      <c r="I71" s="10" t="b">
        <f>NOT(D71='Scoring Keys'!$B$18)</f>
        <v>0</v>
      </c>
      <c r="J71" s="150">
        <f t="shared" si="7"/>
        <v>1</v>
      </c>
      <c r="K71" s="150">
        <f t="shared" si="8"/>
        <v>0</v>
      </c>
    </row>
    <row r="72" spans="1:11" ht="30" customHeight="1">
      <c r="A72" s="19" t="s">
        <v>25</v>
      </c>
      <c r="B72" s="138" t="s">
        <v>1713</v>
      </c>
      <c r="C72" s="57">
        <f>IF(B72='Scoring Keys'!$B$4,'Scoring Keys'!$D$4,IF(B72='Scoring Keys'!$B$5,'Scoring Keys'!$D$5,IF(B72='Scoring Keys'!$B$6,'Scoring Keys'!$D$6,IF(B72='Scoring Keys'!$B$7,'Scoring Keys'!$D$7,0))))</f>
        <v>0.9</v>
      </c>
      <c r="D72" s="127" t="s">
        <v>1766</v>
      </c>
      <c r="E72" s="57">
        <f>IF(D72='Scoring Keys'!$B$12,'Scoring Keys'!$D$12,IF(D72='Scoring Keys'!$B$13,'Scoring Keys'!$D$13,IF(D72='Scoring Keys'!$B$14,'Scoring Keys'!$D$14,IF(D72='Scoring Keys'!$B$15,'Scoring Keys'!$D$15,IF(D72='Scoring Keys'!$B$16,'Scoring Keys'!$D$16,0)))))</f>
        <v>0</v>
      </c>
      <c r="F72" s="57">
        <f t="shared" si="6"/>
        <v>0</v>
      </c>
      <c r="G72" s="136"/>
      <c r="H72" s="10" t="b">
        <f>OR(AND(C72='Scoring Keys'!$D$4,E72='Scoring Keys'!$D$14),AND(C72='Scoring Keys'!$D$4,E72='Scoring Keys'!$D$16),AND(C72='Scoring Keys'!$D$4,E72='Scoring Keys'!$D$17))</f>
        <v>0</v>
      </c>
      <c r="I72" s="10" t="b">
        <f>NOT(D72='Scoring Keys'!$B$18)</f>
        <v>0</v>
      </c>
      <c r="J72" s="150">
        <f t="shared" si="7"/>
        <v>1</v>
      </c>
      <c r="K72" s="150">
        <f t="shared" si="8"/>
        <v>0</v>
      </c>
    </row>
    <row r="73" spans="1:11" ht="30" customHeight="1">
      <c r="A73" s="23" t="s">
        <v>503</v>
      </c>
      <c r="B73" s="138" t="s">
        <v>1713</v>
      </c>
      <c r="C73" s="57">
        <f>IF(B73='Scoring Keys'!$B$4,'Scoring Keys'!$D$4,IF(B73='Scoring Keys'!$B$5,'Scoring Keys'!$D$5,IF(B73='Scoring Keys'!$B$6,'Scoring Keys'!$D$6,IF(B73='Scoring Keys'!$B$7,'Scoring Keys'!$D$7,0))))</f>
        <v>0.9</v>
      </c>
      <c r="D73" s="127" t="s">
        <v>1766</v>
      </c>
      <c r="E73" s="57">
        <f>IF(D73='Scoring Keys'!$B$12,'Scoring Keys'!$D$12,IF(D73='Scoring Keys'!$B$13,'Scoring Keys'!$D$13,IF(D73='Scoring Keys'!$B$14,'Scoring Keys'!$D$14,IF(D73='Scoring Keys'!$B$15,'Scoring Keys'!$D$15,IF(D73='Scoring Keys'!$B$16,'Scoring Keys'!$D$16,0)))))</f>
        <v>0</v>
      </c>
      <c r="F73" s="57">
        <f t="shared" si="6"/>
        <v>0</v>
      </c>
      <c r="G73" s="136"/>
      <c r="H73" s="10" t="b">
        <f>OR(AND(C73='Scoring Keys'!$D$4,E73='Scoring Keys'!$D$14),AND(C73='Scoring Keys'!$D$4,E73='Scoring Keys'!$D$16),AND(C73='Scoring Keys'!$D$4,E73='Scoring Keys'!$D$17))</f>
        <v>0</v>
      </c>
      <c r="I73" s="10" t="b">
        <f>NOT(D73='Scoring Keys'!$B$18)</f>
        <v>0</v>
      </c>
      <c r="J73" s="150">
        <f t="shared" si="7"/>
        <v>1</v>
      </c>
      <c r="K73" s="150">
        <f t="shared" si="8"/>
        <v>0</v>
      </c>
    </row>
    <row r="74" spans="1:11" ht="30" customHeight="1">
      <c r="A74" s="19" t="s">
        <v>1647</v>
      </c>
      <c r="B74" s="138" t="s">
        <v>1713</v>
      </c>
      <c r="C74" s="57">
        <f>IF(B74='Scoring Keys'!$B$4,'Scoring Keys'!$D$4,IF(B74='Scoring Keys'!$B$5,'Scoring Keys'!$D$5,IF(B74='Scoring Keys'!$B$6,'Scoring Keys'!$D$6,IF(B74='Scoring Keys'!$B$7,'Scoring Keys'!$D$7,0))))</f>
        <v>0.9</v>
      </c>
      <c r="D74" s="127" t="s">
        <v>1766</v>
      </c>
      <c r="E74" s="57">
        <f>IF(D74='Scoring Keys'!$B$12,'Scoring Keys'!$D$12,IF(D74='Scoring Keys'!$B$13,'Scoring Keys'!$D$13,IF(D74='Scoring Keys'!$B$14,'Scoring Keys'!$D$14,IF(D74='Scoring Keys'!$B$15,'Scoring Keys'!$D$15,IF(D74='Scoring Keys'!$B$16,'Scoring Keys'!$D$16,0)))))</f>
        <v>0</v>
      </c>
      <c r="F74" s="57">
        <f t="shared" si="6"/>
        <v>0</v>
      </c>
      <c r="G74" s="136"/>
      <c r="H74" s="10" t="b">
        <f>OR(AND(C74='Scoring Keys'!$D$4,E74='Scoring Keys'!$D$14),AND(C74='Scoring Keys'!$D$4,E74='Scoring Keys'!$D$16),AND(C74='Scoring Keys'!$D$4,E74='Scoring Keys'!$D$17))</f>
        <v>0</v>
      </c>
      <c r="I74" s="10" t="b">
        <f>NOT(D74='Scoring Keys'!$B$18)</f>
        <v>0</v>
      </c>
      <c r="J74" s="150">
        <f t="shared" si="7"/>
        <v>1</v>
      </c>
      <c r="K74" s="150">
        <f t="shared" si="8"/>
        <v>0</v>
      </c>
    </row>
    <row r="75" spans="1:11" ht="30" customHeight="1">
      <c r="A75" s="19" t="s">
        <v>26</v>
      </c>
      <c r="B75" s="138" t="s">
        <v>600</v>
      </c>
      <c r="C75" s="57">
        <f>IF(B75='Scoring Keys'!$B$4,'Scoring Keys'!$D$4,IF(B75='Scoring Keys'!$B$5,'Scoring Keys'!$D$5,IF(B75='Scoring Keys'!$B$6,'Scoring Keys'!$D$6,IF(B75='Scoring Keys'!$B$7,'Scoring Keys'!$D$7,0))))</f>
        <v>1</v>
      </c>
      <c r="D75" s="127" t="s">
        <v>1766</v>
      </c>
      <c r="E75" s="57">
        <f>IF(D75='Scoring Keys'!$B$12,'Scoring Keys'!$D$12,IF(D75='Scoring Keys'!$B$13,'Scoring Keys'!$D$13,IF(D75='Scoring Keys'!$B$14,'Scoring Keys'!$D$14,IF(D75='Scoring Keys'!$B$15,'Scoring Keys'!$D$15,IF(D75='Scoring Keys'!$B$16,'Scoring Keys'!$D$16,0)))))</f>
        <v>0</v>
      </c>
      <c r="F75" s="57">
        <f t="shared" si="6"/>
        <v>0</v>
      </c>
      <c r="G75" s="136"/>
      <c r="H75" s="10" t="b">
        <f>OR(AND(C75='Scoring Keys'!$D$4,E75='Scoring Keys'!$D$14),AND(C75='Scoring Keys'!$D$4,E75='Scoring Keys'!$D$16),AND(C75='Scoring Keys'!$D$4,E75='Scoring Keys'!$D$17))</f>
        <v>1</v>
      </c>
      <c r="I75" s="10" t="b">
        <f>NOT(D75='Scoring Keys'!$B$18)</f>
        <v>0</v>
      </c>
      <c r="J75" s="150">
        <f t="shared" si="7"/>
        <v>1</v>
      </c>
      <c r="K75" s="150">
        <f t="shared" si="8"/>
        <v>0</v>
      </c>
    </row>
    <row r="76" spans="1:11" ht="30" customHeight="1">
      <c r="A76" s="19" t="s">
        <v>1700</v>
      </c>
      <c r="B76" s="138" t="s">
        <v>600</v>
      </c>
      <c r="C76" s="57">
        <f>IF(B76='Scoring Keys'!$B$4,'Scoring Keys'!$D$4,IF(B76='Scoring Keys'!$B$5,'Scoring Keys'!$D$5,IF(B76='Scoring Keys'!$B$6,'Scoring Keys'!$D$6,IF(B76='Scoring Keys'!$B$7,'Scoring Keys'!$D$7,0))))</f>
        <v>1</v>
      </c>
      <c r="D76" s="127" t="s">
        <v>1766</v>
      </c>
      <c r="E76" s="57">
        <f>IF(D76='Scoring Keys'!$B$12,'Scoring Keys'!$D$12,IF(D76='Scoring Keys'!$B$13,'Scoring Keys'!$D$13,IF(D76='Scoring Keys'!$B$14,'Scoring Keys'!$D$14,IF(D76='Scoring Keys'!$B$15,'Scoring Keys'!$D$15,IF(D76='Scoring Keys'!$B$16,'Scoring Keys'!$D$16,0)))))</f>
        <v>0</v>
      </c>
      <c r="F76" s="57">
        <f t="shared" si="6"/>
        <v>0</v>
      </c>
      <c r="G76" s="136"/>
      <c r="H76" s="10" t="b">
        <f>OR(AND(C76='Scoring Keys'!$D$4,E76='Scoring Keys'!$D$14),AND(C76='Scoring Keys'!$D$4,E76='Scoring Keys'!$D$16),AND(C76='Scoring Keys'!$D$4,E76='Scoring Keys'!$D$17))</f>
        <v>1</v>
      </c>
      <c r="I76" s="10" t="b">
        <f>NOT(D76='Scoring Keys'!$B$18)</f>
        <v>0</v>
      </c>
      <c r="J76" s="150">
        <f t="shared" si="7"/>
        <v>1</v>
      </c>
      <c r="K76" s="150">
        <f t="shared" si="8"/>
        <v>0</v>
      </c>
    </row>
    <row r="77" spans="1:11" ht="30" customHeight="1">
      <c r="A77" s="19" t="s">
        <v>1701</v>
      </c>
      <c r="B77" s="138" t="s">
        <v>600</v>
      </c>
      <c r="C77" s="57">
        <f>IF(B77='Scoring Keys'!$B$4,'Scoring Keys'!$D$4,IF(B77='Scoring Keys'!$B$5,'Scoring Keys'!$D$5,IF(B77='Scoring Keys'!$B$6,'Scoring Keys'!$D$6,IF(B77='Scoring Keys'!$B$7,'Scoring Keys'!$D$7,0))))</f>
        <v>1</v>
      </c>
      <c r="D77" s="127" t="s">
        <v>1766</v>
      </c>
      <c r="E77" s="57">
        <f>IF(D77='Scoring Keys'!$B$12,'Scoring Keys'!$D$12,IF(D77='Scoring Keys'!$B$13,'Scoring Keys'!$D$13,IF(D77='Scoring Keys'!$B$14,'Scoring Keys'!$D$14,IF(D77='Scoring Keys'!$B$15,'Scoring Keys'!$D$15,IF(D77='Scoring Keys'!$B$16,'Scoring Keys'!$D$16,0)))))</f>
        <v>0</v>
      </c>
      <c r="F77" s="57">
        <f t="shared" si="6"/>
        <v>0</v>
      </c>
      <c r="G77" s="136"/>
      <c r="H77" s="10" t="b">
        <f>OR(AND(C77='Scoring Keys'!$D$4,E77='Scoring Keys'!$D$14),AND(C77='Scoring Keys'!$D$4,E77='Scoring Keys'!$D$16),AND(C77='Scoring Keys'!$D$4,E77='Scoring Keys'!$D$17))</f>
        <v>1</v>
      </c>
      <c r="I77" s="10" t="b">
        <f>NOT(D77='Scoring Keys'!$B$18)</f>
        <v>0</v>
      </c>
      <c r="J77" s="150">
        <f t="shared" si="7"/>
        <v>1</v>
      </c>
      <c r="K77" s="150">
        <f t="shared" si="8"/>
        <v>0</v>
      </c>
    </row>
    <row r="78" spans="1:11" ht="15.75">
      <c r="A78" s="101" t="s">
        <v>1859</v>
      </c>
      <c r="B78" s="139"/>
      <c r="C78" s="50"/>
      <c r="D78" s="244"/>
      <c r="E78" s="245"/>
      <c r="F78" s="245"/>
      <c r="G78" s="246"/>
    </row>
    <row r="79" spans="1:11" ht="30" customHeight="1">
      <c r="A79" s="104" t="s">
        <v>27</v>
      </c>
      <c r="B79" s="138" t="s">
        <v>600</v>
      </c>
      <c r="C79" s="57">
        <f>IF(B79='Scoring Keys'!$B$4,'Scoring Keys'!$D$4,IF(B79='Scoring Keys'!$B$5,'Scoring Keys'!$D$5,IF(B79='Scoring Keys'!$B$6,'Scoring Keys'!$D$6,IF(B79='Scoring Keys'!$B$7,'Scoring Keys'!$D$7,0))))</f>
        <v>1</v>
      </c>
      <c r="D79" s="127" t="s">
        <v>1766</v>
      </c>
      <c r="E79" s="57">
        <f>IF(D79='Scoring Keys'!$B$12,'Scoring Keys'!$D$12,IF(D79='Scoring Keys'!$B$13,'Scoring Keys'!$D$13,IF(D79='Scoring Keys'!$B$14,'Scoring Keys'!$D$14,IF(D79='Scoring Keys'!$B$15,'Scoring Keys'!$D$15,IF(D79='Scoring Keys'!$B$16,'Scoring Keys'!$D$16,0)))))</f>
        <v>0</v>
      </c>
      <c r="F79" s="57">
        <f t="shared" ref="F79:F92" si="9">C79*E79</f>
        <v>0</v>
      </c>
      <c r="G79" s="136"/>
      <c r="H79" s="10" t="b">
        <f>OR(AND(C79='Scoring Keys'!$D$4,E79='Scoring Keys'!$D$14),AND(C79='Scoring Keys'!$D$4,E79='Scoring Keys'!$D$16),AND(C79='Scoring Keys'!$D$4,E79='Scoring Keys'!$D$17))</f>
        <v>1</v>
      </c>
      <c r="I79" s="10" t="b">
        <f>NOT(D79='Scoring Keys'!$B$18)</f>
        <v>0</v>
      </c>
      <c r="J79" s="150">
        <f t="shared" ref="J79:J92" si="10">IF(I79,0,1)</f>
        <v>1</v>
      </c>
      <c r="K79" s="150">
        <f t="shared" ref="K79:K92" si="11">IF(AND(H79,(I79)),1,0)</f>
        <v>0</v>
      </c>
    </row>
    <row r="80" spans="1:11" ht="30" customHeight="1">
      <c r="A80" s="105" t="s">
        <v>504</v>
      </c>
      <c r="B80" s="138" t="s">
        <v>600</v>
      </c>
      <c r="C80" s="57">
        <f>IF(B80='Scoring Keys'!$B$4,'Scoring Keys'!$D$4,IF(B80='Scoring Keys'!$B$5,'Scoring Keys'!$D$5,IF(B80='Scoring Keys'!$B$6,'Scoring Keys'!$D$6,IF(B80='Scoring Keys'!$B$7,'Scoring Keys'!$D$7,0))))</f>
        <v>1</v>
      </c>
      <c r="D80" s="127" t="s">
        <v>1766</v>
      </c>
      <c r="E80" s="57">
        <f>IF(D80='Scoring Keys'!$B$12,'Scoring Keys'!$D$12,IF(D80='Scoring Keys'!$B$13,'Scoring Keys'!$D$13,IF(D80='Scoring Keys'!$B$14,'Scoring Keys'!$D$14,IF(D80='Scoring Keys'!$B$15,'Scoring Keys'!$D$15,IF(D80='Scoring Keys'!$B$16,'Scoring Keys'!$D$16,0)))))</f>
        <v>0</v>
      </c>
      <c r="F80" s="57">
        <f t="shared" si="9"/>
        <v>0</v>
      </c>
      <c r="G80" s="136"/>
      <c r="H80" s="10" t="b">
        <f>OR(AND(C80='Scoring Keys'!$D$4,E80='Scoring Keys'!$D$14),AND(C80='Scoring Keys'!$D$4,E80='Scoring Keys'!$D$16),AND(C80='Scoring Keys'!$D$4,E80='Scoring Keys'!$D$17))</f>
        <v>1</v>
      </c>
      <c r="I80" s="10" t="b">
        <f>NOT(D80='Scoring Keys'!$B$18)</f>
        <v>0</v>
      </c>
      <c r="J80" s="150">
        <f t="shared" si="10"/>
        <v>1</v>
      </c>
      <c r="K80" s="150">
        <f t="shared" si="11"/>
        <v>0</v>
      </c>
    </row>
    <row r="81" spans="1:11" ht="30" customHeight="1">
      <c r="A81" s="104" t="s">
        <v>28</v>
      </c>
      <c r="B81" s="138" t="s">
        <v>1711</v>
      </c>
      <c r="C81" s="57">
        <f>IF(B81='Scoring Keys'!$B$4,'Scoring Keys'!$D$4,IF(B81='Scoring Keys'!$B$5,'Scoring Keys'!$D$5,IF(B81='Scoring Keys'!$B$6,'Scoring Keys'!$D$6,IF(B81='Scoring Keys'!$B$7,'Scoring Keys'!$D$7,0))))</f>
        <v>0.65</v>
      </c>
      <c r="D81" s="127" t="s">
        <v>1766</v>
      </c>
      <c r="E81" s="57">
        <f>IF(D81='Scoring Keys'!$B$12,'Scoring Keys'!$D$12,IF(D81='Scoring Keys'!$B$13,'Scoring Keys'!$D$13,IF(D81='Scoring Keys'!$B$14,'Scoring Keys'!$D$14,IF(D81='Scoring Keys'!$B$15,'Scoring Keys'!$D$15,IF(D81='Scoring Keys'!$B$16,'Scoring Keys'!$D$16,0)))))</f>
        <v>0</v>
      </c>
      <c r="F81" s="57">
        <f t="shared" si="9"/>
        <v>0</v>
      </c>
      <c r="G81" s="136"/>
      <c r="H81" s="10" t="b">
        <f>OR(AND(C81='Scoring Keys'!$D$4,E81='Scoring Keys'!$D$14),AND(C81='Scoring Keys'!$D$4,E81='Scoring Keys'!$D$16),AND(C81='Scoring Keys'!$D$4,E81='Scoring Keys'!$D$17))</f>
        <v>0</v>
      </c>
      <c r="I81" s="10" t="b">
        <f>NOT(D81='Scoring Keys'!$B$18)</f>
        <v>0</v>
      </c>
      <c r="J81" s="150">
        <f t="shared" si="10"/>
        <v>1</v>
      </c>
      <c r="K81" s="150">
        <f t="shared" si="11"/>
        <v>0</v>
      </c>
    </row>
    <row r="82" spans="1:11" ht="30" customHeight="1">
      <c r="A82" s="104" t="s">
        <v>499</v>
      </c>
      <c r="B82" s="138" t="s">
        <v>1713</v>
      </c>
      <c r="C82" s="57">
        <f>IF(B82='Scoring Keys'!$B$4,'Scoring Keys'!$D$4,IF(B82='Scoring Keys'!$B$5,'Scoring Keys'!$D$5,IF(B82='Scoring Keys'!$B$6,'Scoring Keys'!$D$6,IF(B82='Scoring Keys'!$B$7,'Scoring Keys'!$D$7,0))))</f>
        <v>0.9</v>
      </c>
      <c r="D82" s="127" t="s">
        <v>1766</v>
      </c>
      <c r="E82" s="57">
        <f>IF(D82='Scoring Keys'!$B$12,'Scoring Keys'!$D$12,IF(D82='Scoring Keys'!$B$13,'Scoring Keys'!$D$13,IF(D82='Scoring Keys'!$B$14,'Scoring Keys'!$D$14,IF(D82='Scoring Keys'!$B$15,'Scoring Keys'!$D$15,IF(D82='Scoring Keys'!$B$16,'Scoring Keys'!$D$16,0)))))</f>
        <v>0</v>
      </c>
      <c r="F82" s="57">
        <f t="shared" si="9"/>
        <v>0</v>
      </c>
      <c r="G82" s="136"/>
      <c r="H82" s="10" t="b">
        <f>OR(AND(C82='Scoring Keys'!$D$4,E82='Scoring Keys'!$D$14),AND(C82='Scoring Keys'!$D$4,E82='Scoring Keys'!$D$16),AND(C82='Scoring Keys'!$D$4,E82='Scoring Keys'!$D$17))</f>
        <v>0</v>
      </c>
      <c r="I82" s="10" t="b">
        <f>NOT(D82='Scoring Keys'!$B$18)</f>
        <v>0</v>
      </c>
      <c r="J82" s="150">
        <f t="shared" si="10"/>
        <v>1</v>
      </c>
      <c r="K82" s="150">
        <f t="shared" si="11"/>
        <v>0</v>
      </c>
    </row>
    <row r="83" spans="1:11" ht="30" customHeight="1">
      <c r="A83" s="104" t="s">
        <v>500</v>
      </c>
      <c r="B83" s="138" t="s">
        <v>600</v>
      </c>
      <c r="C83" s="57">
        <f>IF(B83='Scoring Keys'!$B$4,'Scoring Keys'!$D$4,IF(B83='Scoring Keys'!$B$5,'Scoring Keys'!$D$5,IF(B83='Scoring Keys'!$B$6,'Scoring Keys'!$D$6,IF(B83='Scoring Keys'!$B$7,'Scoring Keys'!$D$7,0))))</f>
        <v>1</v>
      </c>
      <c r="D83" s="127" t="s">
        <v>1766</v>
      </c>
      <c r="E83" s="57">
        <f>IF(D83='Scoring Keys'!$B$12,'Scoring Keys'!$D$12,IF(D83='Scoring Keys'!$B$13,'Scoring Keys'!$D$13,IF(D83='Scoring Keys'!$B$14,'Scoring Keys'!$D$14,IF(D83='Scoring Keys'!$B$15,'Scoring Keys'!$D$15,IF(D83='Scoring Keys'!$B$16,'Scoring Keys'!$D$16,0)))))</f>
        <v>0</v>
      </c>
      <c r="F83" s="57">
        <f t="shared" si="9"/>
        <v>0</v>
      </c>
      <c r="G83" s="136"/>
      <c r="H83" s="10" t="b">
        <f>OR(AND(C83='Scoring Keys'!$D$4,E83='Scoring Keys'!$D$14),AND(C83='Scoring Keys'!$D$4,E83='Scoring Keys'!$D$16),AND(C83='Scoring Keys'!$D$4,E83='Scoring Keys'!$D$17))</f>
        <v>1</v>
      </c>
      <c r="I83" s="10" t="b">
        <f>NOT(D83='Scoring Keys'!$B$18)</f>
        <v>0</v>
      </c>
      <c r="J83" s="150">
        <f t="shared" si="10"/>
        <v>1</v>
      </c>
      <c r="K83" s="150">
        <f t="shared" si="11"/>
        <v>0</v>
      </c>
    </row>
    <row r="84" spans="1:11" ht="30" customHeight="1">
      <c r="A84" s="104" t="s">
        <v>29</v>
      </c>
      <c r="B84" s="138" t="s">
        <v>1714</v>
      </c>
      <c r="C84" s="57">
        <f>IF(B84='Scoring Keys'!$B$4,'Scoring Keys'!$D$4,IF(B84='Scoring Keys'!$B$5,'Scoring Keys'!$D$5,IF(B84='Scoring Keys'!$B$6,'Scoring Keys'!$D$6,IF(B84='Scoring Keys'!$B$7,'Scoring Keys'!$D$7,0))))</f>
        <v>0.3</v>
      </c>
      <c r="D84" s="127" t="s">
        <v>1766</v>
      </c>
      <c r="E84" s="57">
        <f>IF(D84='Scoring Keys'!$B$12,'Scoring Keys'!$D$12,IF(D84='Scoring Keys'!$B$13,'Scoring Keys'!$D$13,IF(D84='Scoring Keys'!$B$14,'Scoring Keys'!$D$14,IF(D84='Scoring Keys'!$B$15,'Scoring Keys'!$D$15,IF(D84='Scoring Keys'!$B$16,'Scoring Keys'!$D$16,0)))))</f>
        <v>0</v>
      </c>
      <c r="F84" s="57">
        <f t="shared" si="9"/>
        <v>0</v>
      </c>
      <c r="G84" s="136"/>
      <c r="H84" s="10" t="b">
        <f>OR(AND(C84='Scoring Keys'!$D$4,E84='Scoring Keys'!$D$14),AND(C84='Scoring Keys'!$D$4,E84='Scoring Keys'!$D$16),AND(C84='Scoring Keys'!$D$4,E84='Scoring Keys'!$D$17))</f>
        <v>0</v>
      </c>
      <c r="I84" s="10" t="b">
        <f>NOT(D84='Scoring Keys'!$B$18)</f>
        <v>0</v>
      </c>
      <c r="J84" s="150">
        <f t="shared" si="10"/>
        <v>1</v>
      </c>
      <c r="K84" s="150">
        <f t="shared" si="11"/>
        <v>0</v>
      </c>
    </row>
    <row r="85" spans="1:11" ht="30" customHeight="1">
      <c r="A85" s="104" t="s">
        <v>1799</v>
      </c>
      <c r="B85" s="138" t="s">
        <v>600</v>
      </c>
      <c r="C85" s="57">
        <f>IF(B85='Scoring Keys'!$B$4,'Scoring Keys'!$D$4,IF(B85='Scoring Keys'!$B$5,'Scoring Keys'!$D$5,IF(B85='Scoring Keys'!$B$6,'Scoring Keys'!$D$6,IF(B85='Scoring Keys'!$B$7,'Scoring Keys'!$D$7,0))))</f>
        <v>1</v>
      </c>
      <c r="D85" s="127" t="s">
        <v>1766</v>
      </c>
      <c r="E85" s="57">
        <f>IF(D85='Scoring Keys'!$B$12,'Scoring Keys'!$D$12,IF(D85='Scoring Keys'!$B$13,'Scoring Keys'!$D$13,IF(D85='Scoring Keys'!$B$14,'Scoring Keys'!$D$14,IF(D85='Scoring Keys'!$B$15,'Scoring Keys'!$D$15,IF(D85='Scoring Keys'!$B$16,'Scoring Keys'!$D$16,0)))))</f>
        <v>0</v>
      </c>
      <c r="F85" s="57">
        <f t="shared" si="9"/>
        <v>0</v>
      </c>
      <c r="G85" s="136"/>
      <c r="H85" s="10" t="b">
        <f>OR(AND(C85='Scoring Keys'!$D$4,E85='Scoring Keys'!$D$14),AND(C85='Scoring Keys'!$D$4,E85='Scoring Keys'!$D$16),AND(C85='Scoring Keys'!$D$4,E85='Scoring Keys'!$D$17))</f>
        <v>1</v>
      </c>
      <c r="I85" s="10" t="b">
        <f>NOT(D85='Scoring Keys'!$B$18)</f>
        <v>0</v>
      </c>
      <c r="J85" s="150">
        <f t="shared" si="10"/>
        <v>1</v>
      </c>
      <c r="K85" s="150">
        <f t="shared" si="11"/>
        <v>0</v>
      </c>
    </row>
    <row r="86" spans="1:11" s="103" customFormat="1" ht="30" customHeight="1">
      <c r="A86" s="104" t="s">
        <v>1678</v>
      </c>
      <c r="B86" s="138" t="s">
        <v>600</v>
      </c>
      <c r="C86" s="57">
        <f>IF(B86='Scoring Keys'!$B$4,'Scoring Keys'!$D$4,IF(B86='Scoring Keys'!$B$5,'Scoring Keys'!$D$5,IF(B86='Scoring Keys'!$B$6,'Scoring Keys'!$D$6,IF(B86='Scoring Keys'!$B$7,'Scoring Keys'!$D$7,0))))</f>
        <v>1</v>
      </c>
      <c r="D86" s="127" t="s">
        <v>1766</v>
      </c>
      <c r="E86" s="57">
        <f>IF(D86='Scoring Keys'!$B$12,'Scoring Keys'!$D$12,IF(D86='Scoring Keys'!$B$13,'Scoring Keys'!$D$13,IF(D86='Scoring Keys'!$B$14,'Scoring Keys'!$D$14,IF(D86='Scoring Keys'!$B$15,'Scoring Keys'!$D$15,IF(D86='Scoring Keys'!$B$16,'Scoring Keys'!$D$16,0)))))</f>
        <v>0</v>
      </c>
      <c r="F86" s="57">
        <f t="shared" si="9"/>
        <v>0</v>
      </c>
      <c r="G86" s="136"/>
      <c r="H86" s="10" t="b">
        <f>OR(AND(C86='Scoring Keys'!$D$4,E86='Scoring Keys'!$D$14),AND(C86='Scoring Keys'!$D$4,E86='Scoring Keys'!$D$16),AND(C86='Scoring Keys'!$D$4,E86='Scoring Keys'!$D$17))</f>
        <v>1</v>
      </c>
      <c r="I86" s="10" t="b">
        <f>NOT(D86='Scoring Keys'!$B$18)</f>
        <v>0</v>
      </c>
      <c r="J86" s="150">
        <f t="shared" si="10"/>
        <v>1</v>
      </c>
      <c r="K86" s="150">
        <f t="shared" si="11"/>
        <v>0</v>
      </c>
    </row>
    <row r="87" spans="1:11" ht="30" customHeight="1">
      <c r="A87" s="106" t="s">
        <v>1677</v>
      </c>
      <c r="B87" s="138" t="s">
        <v>600</v>
      </c>
      <c r="C87" s="57">
        <f>IF(B87='Scoring Keys'!$B$4,'Scoring Keys'!$D$4,IF(B87='Scoring Keys'!$B$5,'Scoring Keys'!$D$5,IF(B87='Scoring Keys'!$B$6,'Scoring Keys'!$D$6,IF(B87='Scoring Keys'!$B$7,'Scoring Keys'!$D$7,0))))</f>
        <v>1</v>
      </c>
      <c r="D87" s="127" t="s">
        <v>1766</v>
      </c>
      <c r="E87" s="57">
        <f>IF(D87='Scoring Keys'!$B$12,'Scoring Keys'!$D$12,IF(D87='Scoring Keys'!$B$13,'Scoring Keys'!$D$13,IF(D87='Scoring Keys'!$B$14,'Scoring Keys'!$D$14,IF(D87='Scoring Keys'!$B$15,'Scoring Keys'!$D$15,IF(D87='Scoring Keys'!$B$16,'Scoring Keys'!$D$16,0)))))</f>
        <v>0</v>
      </c>
      <c r="F87" s="57">
        <f t="shared" si="9"/>
        <v>0</v>
      </c>
      <c r="G87" s="136"/>
      <c r="H87" s="10" t="b">
        <f>OR(AND(C87='Scoring Keys'!$D$4,E87='Scoring Keys'!$D$14),AND(C87='Scoring Keys'!$D$4,E87='Scoring Keys'!$D$16),AND(C87='Scoring Keys'!$D$4,E87='Scoring Keys'!$D$17))</f>
        <v>1</v>
      </c>
      <c r="I87" s="10" t="b">
        <f>NOT(D87='Scoring Keys'!$B$18)</f>
        <v>0</v>
      </c>
      <c r="J87" s="150">
        <f t="shared" si="10"/>
        <v>1</v>
      </c>
      <c r="K87" s="150">
        <f t="shared" si="11"/>
        <v>0</v>
      </c>
    </row>
    <row r="88" spans="1:11" ht="30" customHeight="1">
      <c r="A88" s="104" t="s">
        <v>1800</v>
      </c>
      <c r="B88" s="138" t="s">
        <v>1714</v>
      </c>
      <c r="C88" s="57">
        <f>IF(B88='Scoring Keys'!$B$4,'Scoring Keys'!$D$4,IF(B88='Scoring Keys'!$B$5,'Scoring Keys'!$D$5,IF(B88='Scoring Keys'!$B$6,'Scoring Keys'!$D$6,IF(B88='Scoring Keys'!$B$7,'Scoring Keys'!$D$7,0))))</f>
        <v>0.3</v>
      </c>
      <c r="D88" s="127" t="s">
        <v>1766</v>
      </c>
      <c r="E88" s="57">
        <f>IF(D88='Scoring Keys'!$B$12,'Scoring Keys'!$D$12,IF(D88='Scoring Keys'!$B$13,'Scoring Keys'!$D$13,IF(D88='Scoring Keys'!$B$14,'Scoring Keys'!$D$14,IF(D88='Scoring Keys'!$B$15,'Scoring Keys'!$D$15,IF(D88='Scoring Keys'!$B$16,'Scoring Keys'!$D$16,0)))))</f>
        <v>0</v>
      </c>
      <c r="F88" s="57">
        <f t="shared" si="9"/>
        <v>0</v>
      </c>
      <c r="G88" s="136"/>
      <c r="H88" s="10" t="b">
        <f>OR(AND(C88='Scoring Keys'!$D$4,E88='Scoring Keys'!$D$14),AND(C88='Scoring Keys'!$D$4,E88='Scoring Keys'!$D$16),AND(C88='Scoring Keys'!$D$4,E88='Scoring Keys'!$D$17))</f>
        <v>0</v>
      </c>
      <c r="I88" s="10" t="b">
        <f>NOT(D88='Scoring Keys'!$B$18)</f>
        <v>0</v>
      </c>
      <c r="J88" s="150">
        <f t="shared" si="10"/>
        <v>1</v>
      </c>
      <c r="K88" s="150">
        <f t="shared" si="11"/>
        <v>0</v>
      </c>
    </row>
    <row r="89" spans="1:11" ht="38.25">
      <c r="A89" s="105" t="s">
        <v>1702</v>
      </c>
      <c r="B89" s="138" t="s">
        <v>600</v>
      </c>
      <c r="C89" s="57">
        <f>IF(B89='Scoring Keys'!$B$4,'Scoring Keys'!$D$4,IF(B89='Scoring Keys'!$B$5,'Scoring Keys'!$D$5,IF(B89='Scoring Keys'!$B$6,'Scoring Keys'!$D$6,IF(B89='Scoring Keys'!$B$7,'Scoring Keys'!$D$7,0))))</f>
        <v>1</v>
      </c>
      <c r="D89" s="127" t="s">
        <v>1766</v>
      </c>
      <c r="E89" s="57">
        <f>IF(D89='Scoring Keys'!$B$12,'Scoring Keys'!$D$12,IF(D89='Scoring Keys'!$B$13,'Scoring Keys'!$D$13,IF(D89='Scoring Keys'!$B$14,'Scoring Keys'!$D$14,IF(D89='Scoring Keys'!$B$15,'Scoring Keys'!$D$15,IF(D89='Scoring Keys'!$B$16,'Scoring Keys'!$D$16,0)))))</f>
        <v>0</v>
      </c>
      <c r="F89" s="57">
        <f t="shared" si="9"/>
        <v>0</v>
      </c>
      <c r="G89" s="136"/>
      <c r="H89" s="10" t="b">
        <f>OR(AND(C89='Scoring Keys'!$D$4,E89='Scoring Keys'!$D$14),AND(C89='Scoring Keys'!$D$4,E89='Scoring Keys'!$D$16),AND(C89='Scoring Keys'!$D$4,E89='Scoring Keys'!$D$17))</f>
        <v>1</v>
      </c>
      <c r="I89" s="10" t="b">
        <f>NOT(D89='Scoring Keys'!$B$18)</f>
        <v>0</v>
      </c>
      <c r="J89" s="150">
        <f t="shared" si="10"/>
        <v>1</v>
      </c>
      <c r="K89" s="150">
        <f t="shared" si="11"/>
        <v>0</v>
      </c>
    </row>
    <row r="90" spans="1:11" ht="30" customHeight="1">
      <c r="A90" s="104" t="s">
        <v>1801</v>
      </c>
      <c r="B90" s="138" t="s">
        <v>1714</v>
      </c>
      <c r="C90" s="57">
        <f>IF(B90='Scoring Keys'!$B$4,'Scoring Keys'!$D$4,IF(B90='Scoring Keys'!$B$5,'Scoring Keys'!$D$5,IF(B90='Scoring Keys'!$B$6,'Scoring Keys'!$D$6,IF(B90='Scoring Keys'!$B$7,'Scoring Keys'!$D$7,0))))</f>
        <v>0.3</v>
      </c>
      <c r="D90" s="127" t="s">
        <v>1766</v>
      </c>
      <c r="E90" s="57">
        <f>IF(D90='Scoring Keys'!$B$12,'Scoring Keys'!$D$12,IF(D90='Scoring Keys'!$B$13,'Scoring Keys'!$D$13,IF(D90='Scoring Keys'!$B$14,'Scoring Keys'!$D$14,IF(D90='Scoring Keys'!$B$15,'Scoring Keys'!$D$15,IF(D90='Scoring Keys'!$B$16,'Scoring Keys'!$D$16,0)))))</f>
        <v>0</v>
      </c>
      <c r="F90" s="57">
        <f t="shared" si="9"/>
        <v>0</v>
      </c>
      <c r="G90" s="136"/>
      <c r="H90" s="10" t="b">
        <f>OR(AND(C90='Scoring Keys'!$D$4,E90='Scoring Keys'!$D$14),AND(C90='Scoring Keys'!$D$4,E90='Scoring Keys'!$D$16),AND(C90='Scoring Keys'!$D$4,E90='Scoring Keys'!$D$17))</f>
        <v>0</v>
      </c>
      <c r="I90" s="10" t="b">
        <f>NOT(D90='Scoring Keys'!$B$18)</f>
        <v>0</v>
      </c>
      <c r="J90" s="150">
        <f t="shared" si="10"/>
        <v>1</v>
      </c>
      <c r="K90" s="150">
        <f t="shared" si="11"/>
        <v>0</v>
      </c>
    </row>
    <row r="91" spans="1:11" ht="30" customHeight="1">
      <c r="A91" s="104" t="s">
        <v>1802</v>
      </c>
      <c r="B91" s="138" t="s">
        <v>1714</v>
      </c>
      <c r="C91" s="57">
        <f>IF(B91='Scoring Keys'!$B$4,'Scoring Keys'!$D$4,IF(B91='Scoring Keys'!$B$5,'Scoring Keys'!$D$5,IF(B91='Scoring Keys'!$B$6,'Scoring Keys'!$D$6,IF(B91='Scoring Keys'!$B$7,'Scoring Keys'!$D$7,0))))</f>
        <v>0.3</v>
      </c>
      <c r="D91" s="127" t="s">
        <v>1766</v>
      </c>
      <c r="E91" s="57">
        <f>IF(D91='Scoring Keys'!$B$12,'Scoring Keys'!$D$12,IF(D91='Scoring Keys'!$B$13,'Scoring Keys'!$D$13,IF(D91='Scoring Keys'!$B$14,'Scoring Keys'!$D$14,IF(D91='Scoring Keys'!$B$15,'Scoring Keys'!$D$15,IF(D91='Scoring Keys'!$B$16,'Scoring Keys'!$D$16,0)))))</f>
        <v>0</v>
      </c>
      <c r="F91" s="57">
        <f t="shared" si="9"/>
        <v>0</v>
      </c>
      <c r="G91" s="136"/>
      <c r="H91" s="10" t="b">
        <f>OR(AND(C91='Scoring Keys'!$D$4,E91='Scoring Keys'!$D$14),AND(C91='Scoring Keys'!$D$4,E91='Scoring Keys'!$D$16),AND(C91='Scoring Keys'!$D$4,E91='Scoring Keys'!$D$17))</f>
        <v>0</v>
      </c>
      <c r="I91" s="10" t="b">
        <f>NOT(D91='Scoring Keys'!$B$18)</f>
        <v>0</v>
      </c>
      <c r="J91" s="150">
        <f t="shared" si="10"/>
        <v>1</v>
      </c>
      <c r="K91" s="150">
        <f t="shared" si="11"/>
        <v>0</v>
      </c>
    </row>
    <row r="92" spans="1:11" ht="30" customHeight="1">
      <c r="A92" s="104" t="s">
        <v>1803</v>
      </c>
      <c r="B92" s="138" t="s">
        <v>1714</v>
      </c>
      <c r="C92" s="57">
        <f>IF(B92='Scoring Keys'!$B$4,'Scoring Keys'!$D$4,IF(B92='Scoring Keys'!$B$5,'Scoring Keys'!$D$5,IF(B92='Scoring Keys'!$B$6,'Scoring Keys'!$D$6,IF(B92='Scoring Keys'!$B$7,'Scoring Keys'!$D$7,0))))</f>
        <v>0.3</v>
      </c>
      <c r="D92" s="127" t="s">
        <v>1766</v>
      </c>
      <c r="E92" s="57">
        <f>IF(D92='Scoring Keys'!$B$12,'Scoring Keys'!$D$12,IF(D92='Scoring Keys'!$B$13,'Scoring Keys'!$D$13,IF(D92='Scoring Keys'!$B$14,'Scoring Keys'!$D$14,IF(D92='Scoring Keys'!$B$15,'Scoring Keys'!$D$15,IF(D92='Scoring Keys'!$B$16,'Scoring Keys'!$D$16,0)))))</f>
        <v>0</v>
      </c>
      <c r="F92" s="57">
        <f t="shared" si="9"/>
        <v>0</v>
      </c>
      <c r="G92" s="136"/>
      <c r="H92" s="10" t="b">
        <f>OR(AND(C92='Scoring Keys'!$D$4,E92='Scoring Keys'!$D$14),AND(C92='Scoring Keys'!$D$4,E92='Scoring Keys'!$D$16),AND(C92='Scoring Keys'!$D$4,E92='Scoring Keys'!$D$17))</f>
        <v>0</v>
      </c>
      <c r="I92" s="10" t="b">
        <f>NOT(D92='Scoring Keys'!$B$18)</f>
        <v>0</v>
      </c>
      <c r="J92" s="150">
        <f t="shared" si="10"/>
        <v>1</v>
      </c>
      <c r="K92" s="150">
        <f t="shared" si="11"/>
        <v>0</v>
      </c>
    </row>
    <row r="93" spans="1:11" ht="20.25" customHeight="1">
      <c r="A93" s="101" t="s">
        <v>1860</v>
      </c>
      <c r="B93" s="139"/>
      <c r="C93" s="50"/>
      <c r="D93" s="244"/>
      <c r="E93" s="245"/>
      <c r="F93" s="245"/>
      <c r="G93" s="246"/>
    </row>
    <row r="94" spans="1:11" ht="38.25">
      <c r="A94" s="19" t="s">
        <v>487</v>
      </c>
      <c r="B94" s="138" t="s">
        <v>600</v>
      </c>
      <c r="C94" s="57">
        <f>IF(B94='Scoring Keys'!$B$4,'Scoring Keys'!$D$4,IF(B94='Scoring Keys'!$B$5,'Scoring Keys'!$D$5,IF(B94='Scoring Keys'!$B$6,'Scoring Keys'!$D$6,IF(B94='Scoring Keys'!$B$7,'Scoring Keys'!$D$7,0))))</f>
        <v>1</v>
      </c>
      <c r="D94" s="127" t="s">
        <v>1766</v>
      </c>
      <c r="E94" s="57">
        <f>IF(D94='Scoring Keys'!$B$12,'Scoring Keys'!$D$12,IF(D94='Scoring Keys'!$B$13,'Scoring Keys'!$D$13,IF(D94='Scoring Keys'!$B$14,'Scoring Keys'!$D$14,IF(D94='Scoring Keys'!$B$15,'Scoring Keys'!$D$15,IF(D94='Scoring Keys'!$B$16,'Scoring Keys'!$D$16,0)))))</f>
        <v>0</v>
      </c>
      <c r="F94" s="57">
        <f t="shared" ref="F94:F96" si="12">C94*E94</f>
        <v>0</v>
      </c>
      <c r="G94" s="136"/>
      <c r="H94" s="10" t="b">
        <f>OR(AND(C94='Scoring Keys'!$D$4,E94='Scoring Keys'!$D$14),AND(C94='Scoring Keys'!$D$4,E94='Scoring Keys'!$D$16),AND(C94='Scoring Keys'!$D$4,E94='Scoring Keys'!$D$17))</f>
        <v>1</v>
      </c>
      <c r="I94" s="10" t="b">
        <f>NOT(D94='Scoring Keys'!$B$18)</f>
        <v>0</v>
      </c>
      <c r="J94" s="150">
        <f t="shared" ref="J94:J96" si="13">IF(I94,0,1)</f>
        <v>1</v>
      </c>
      <c r="K94" s="150">
        <f t="shared" ref="K94:K96" si="14">IF(AND(H94,(I94)),1,0)</f>
        <v>0</v>
      </c>
    </row>
    <row r="95" spans="1:11" ht="30" customHeight="1">
      <c r="A95" s="19" t="s">
        <v>488</v>
      </c>
      <c r="B95" s="138" t="s">
        <v>1713</v>
      </c>
      <c r="C95" s="57">
        <f>IF(B95='Scoring Keys'!$B$4,'Scoring Keys'!$D$4,IF(B95='Scoring Keys'!$B$5,'Scoring Keys'!$D$5,IF(B95='Scoring Keys'!$B$6,'Scoring Keys'!$D$6,IF(B95='Scoring Keys'!$B$7,'Scoring Keys'!$D$7,0))))</f>
        <v>0.9</v>
      </c>
      <c r="D95" s="127" t="s">
        <v>1766</v>
      </c>
      <c r="E95" s="57">
        <f>IF(D95='Scoring Keys'!$B$12,'Scoring Keys'!$D$12,IF(D95='Scoring Keys'!$B$13,'Scoring Keys'!$D$13,IF(D95='Scoring Keys'!$B$14,'Scoring Keys'!$D$14,IF(D95='Scoring Keys'!$B$15,'Scoring Keys'!$D$15,IF(D95='Scoring Keys'!$B$16,'Scoring Keys'!$D$16,0)))))</f>
        <v>0</v>
      </c>
      <c r="F95" s="57">
        <f t="shared" si="12"/>
        <v>0</v>
      </c>
      <c r="G95" s="136"/>
      <c r="H95" s="10" t="b">
        <f>OR(AND(C95='Scoring Keys'!$D$4,E95='Scoring Keys'!$D$14),AND(C95='Scoring Keys'!$D$4,E95='Scoring Keys'!$D$16),AND(C95='Scoring Keys'!$D$4,E95='Scoring Keys'!$D$17))</f>
        <v>0</v>
      </c>
      <c r="I95" s="10" t="b">
        <f>NOT(D95='Scoring Keys'!$B$18)</f>
        <v>0</v>
      </c>
      <c r="J95" s="150">
        <f t="shared" si="13"/>
        <v>1</v>
      </c>
      <c r="K95" s="150">
        <f t="shared" si="14"/>
        <v>0</v>
      </c>
    </row>
    <row r="96" spans="1:11" ht="30" customHeight="1">
      <c r="A96" s="19" t="s">
        <v>489</v>
      </c>
      <c r="B96" s="138" t="s">
        <v>600</v>
      </c>
      <c r="C96" s="57">
        <f>IF(B96='Scoring Keys'!$B$4,'Scoring Keys'!$D$4,IF(B96='Scoring Keys'!$B$5,'Scoring Keys'!$D$5,IF(B96='Scoring Keys'!$B$6,'Scoring Keys'!$D$6,IF(B96='Scoring Keys'!$B$7,'Scoring Keys'!$D$7,0))))</f>
        <v>1</v>
      </c>
      <c r="D96" s="127" t="s">
        <v>1766</v>
      </c>
      <c r="E96" s="57">
        <f>IF(D96='Scoring Keys'!$B$12,'Scoring Keys'!$D$12,IF(D96='Scoring Keys'!$B$13,'Scoring Keys'!$D$13,IF(D96='Scoring Keys'!$B$14,'Scoring Keys'!$D$14,IF(D96='Scoring Keys'!$B$15,'Scoring Keys'!$D$15,IF(D96='Scoring Keys'!$B$16,'Scoring Keys'!$D$16,0)))))</f>
        <v>0</v>
      </c>
      <c r="F96" s="57">
        <f t="shared" si="12"/>
        <v>0</v>
      </c>
      <c r="G96" s="136"/>
      <c r="H96" s="10" t="b">
        <f>OR(AND(C96='Scoring Keys'!$D$4,E96='Scoring Keys'!$D$14),AND(C96='Scoring Keys'!$D$4,E96='Scoring Keys'!$D$16),AND(C96='Scoring Keys'!$D$4,E96='Scoring Keys'!$D$17))</f>
        <v>1</v>
      </c>
      <c r="I96" s="10" t="b">
        <f>NOT(D96='Scoring Keys'!$B$18)</f>
        <v>0</v>
      </c>
      <c r="J96" s="150">
        <f t="shared" si="13"/>
        <v>1</v>
      </c>
      <c r="K96" s="150">
        <f t="shared" si="14"/>
        <v>0</v>
      </c>
    </row>
    <row r="97" spans="1:11" ht="30" customHeight="1">
      <c r="A97" s="19" t="s">
        <v>505</v>
      </c>
      <c r="B97" s="130"/>
      <c r="C97" s="130"/>
      <c r="D97" s="244"/>
      <c r="E97" s="245"/>
      <c r="F97" s="245"/>
      <c r="G97" s="246"/>
    </row>
    <row r="98" spans="1:11" ht="30" customHeight="1">
      <c r="A98" s="23" t="s">
        <v>30</v>
      </c>
      <c r="B98" s="138" t="s">
        <v>600</v>
      </c>
      <c r="C98" s="57">
        <f>IF(B98='Scoring Keys'!$B$4,'Scoring Keys'!$D$4,IF(B98='Scoring Keys'!$B$5,'Scoring Keys'!$D$5,IF(B98='Scoring Keys'!$B$6,'Scoring Keys'!$D$6,IF(B98='Scoring Keys'!$B$7,'Scoring Keys'!$D$7,0))))</f>
        <v>1</v>
      </c>
      <c r="D98" s="127" t="s">
        <v>1766</v>
      </c>
      <c r="E98" s="57">
        <f>IF(D98='Scoring Keys'!$B$12,'Scoring Keys'!$D$12,IF(D98='Scoring Keys'!$B$13,'Scoring Keys'!$D$13,IF(D98='Scoring Keys'!$B$14,'Scoring Keys'!$D$14,IF(D98='Scoring Keys'!$B$15,'Scoring Keys'!$D$15,IF(D98='Scoring Keys'!$B$16,'Scoring Keys'!$D$16,0)))))</f>
        <v>0</v>
      </c>
      <c r="F98" s="57">
        <f t="shared" ref="F98:F106" si="15">C98*E98</f>
        <v>0</v>
      </c>
      <c r="G98" s="136"/>
      <c r="H98" s="10" t="b">
        <f>OR(AND(C98='Scoring Keys'!$D$4,E98='Scoring Keys'!$D$14),AND(C98='Scoring Keys'!$D$4,E98='Scoring Keys'!$D$16),AND(C98='Scoring Keys'!$D$4,E98='Scoring Keys'!$D$17))</f>
        <v>1</v>
      </c>
      <c r="I98" s="10" t="b">
        <f>NOT(D98='Scoring Keys'!$B$18)</f>
        <v>0</v>
      </c>
      <c r="J98" s="150">
        <f t="shared" ref="J98:J106" si="16">IF(I98,0,1)</f>
        <v>1</v>
      </c>
      <c r="K98" s="150">
        <f t="shared" ref="K98:K106" si="17">IF(AND(H98,(I98)),1,0)</f>
        <v>0</v>
      </c>
    </row>
    <row r="99" spans="1:11" ht="30" customHeight="1">
      <c r="A99" s="23" t="s">
        <v>31</v>
      </c>
      <c r="B99" s="138" t="s">
        <v>600</v>
      </c>
      <c r="C99" s="57">
        <f>IF(B99='Scoring Keys'!$B$4,'Scoring Keys'!$D$4,IF(B99='Scoring Keys'!$B$5,'Scoring Keys'!$D$5,IF(B99='Scoring Keys'!$B$6,'Scoring Keys'!$D$6,IF(B99='Scoring Keys'!$B$7,'Scoring Keys'!$D$7,0))))</f>
        <v>1</v>
      </c>
      <c r="D99" s="127" t="s">
        <v>1766</v>
      </c>
      <c r="E99" s="57">
        <f>IF(D99='Scoring Keys'!$B$12,'Scoring Keys'!$D$12,IF(D99='Scoring Keys'!$B$13,'Scoring Keys'!$D$13,IF(D99='Scoring Keys'!$B$14,'Scoring Keys'!$D$14,IF(D99='Scoring Keys'!$B$15,'Scoring Keys'!$D$15,IF(D99='Scoring Keys'!$B$16,'Scoring Keys'!$D$16,0)))))</f>
        <v>0</v>
      </c>
      <c r="F99" s="57">
        <f t="shared" si="15"/>
        <v>0</v>
      </c>
      <c r="G99" s="136"/>
      <c r="H99" s="10" t="b">
        <f>OR(AND(C99='Scoring Keys'!$D$4,E99='Scoring Keys'!$D$14),AND(C99='Scoring Keys'!$D$4,E99='Scoring Keys'!$D$16),AND(C99='Scoring Keys'!$D$4,E99='Scoring Keys'!$D$17))</f>
        <v>1</v>
      </c>
      <c r="I99" s="10" t="b">
        <f>NOT(D99='Scoring Keys'!$B$18)</f>
        <v>0</v>
      </c>
      <c r="J99" s="150">
        <f t="shared" si="16"/>
        <v>1</v>
      </c>
      <c r="K99" s="150">
        <f t="shared" si="17"/>
        <v>0</v>
      </c>
    </row>
    <row r="100" spans="1:11" ht="30" customHeight="1">
      <c r="A100" s="23" t="s">
        <v>490</v>
      </c>
      <c r="B100" s="138" t="s">
        <v>600</v>
      </c>
      <c r="C100" s="57">
        <f>IF(B100='Scoring Keys'!$B$4,'Scoring Keys'!$D$4,IF(B100='Scoring Keys'!$B$5,'Scoring Keys'!$D$5,IF(B100='Scoring Keys'!$B$6,'Scoring Keys'!$D$6,IF(B100='Scoring Keys'!$B$7,'Scoring Keys'!$D$7,0))))</f>
        <v>1</v>
      </c>
      <c r="D100" s="127" t="s">
        <v>1766</v>
      </c>
      <c r="E100" s="57">
        <f>IF(D100='Scoring Keys'!$B$12,'Scoring Keys'!$D$12,IF(D100='Scoring Keys'!$B$13,'Scoring Keys'!$D$13,IF(D100='Scoring Keys'!$B$14,'Scoring Keys'!$D$14,IF(D100='Scoring Keys'!$B$15,'Scoring Keys'!$D$15,IF(D100='Scoring Keys'!$B$16,'Scoring Keys'!$D$16,0)))))</f>
        <v>0</v>
      </c>
      <c r="F100" s="57">
        <f t="shared" si="15"/>
        <v>0</v>
      </c>
      <c r="G100" s="136"/>
      <c r="H100" s="10" t="b">
        <f>OR(AND(C100='Scoring Keys'!$D$4,E100='Scoring Keys'!$D$14),AND(C100='Scoring Keys'!$D$4,E100='Scoring Keys'!$D$16),AND(C100='Scoring Keys'!$D$4,E100='Scoring Keys'!$D$17))</f>
        <v>1</v>
      </c>
      <c r="I100" s="10" t="b">
        <f>NOT(D100='Scoring Keys'!$B$18)</f>
        <v>0</v>
      </c>
      <c r="J100" s="150">
        <f t="shared" si="16"/>
        <v>1</v>
      </c>
      <c r="K100" s="150">
        <f t="shared" si="17"/>
        <v>0</v>
      </c>
    </row>
    <row r="101" spans="1:11" ht="30" customHeight="1">
      <c r="A101" s="23" t="s">
        <v>32</v>
      </c>
      <c r="B101" s="138" t="s">
        <v>600</v>
      </c>
      <c r="C101" s="57">
        <f>IF(B101='Scoring Keys'!$B$4,'Scoring Keys'!$D$4,IF(B101='Scoring Keys'!$B$5,'Scoring Keys'!$D$5,IF(B101='Scoring Keys'!$B$6,'Scoring Keys'!$D$6,IF(B101='Scoring Keys'!$B$7,'Scoring Keys'!$D$7,0))))</f>
        <v>1</v>
      </c>
      <c r="D101" s="127" t="s">
        <v>1766</v>
      </c>
      <c r="E101" s="57">
        <f>IF(D101='Scoring Keys'!$B$12,'Scoring Keys'!$D$12,IF(D101='Scoring Keys'!$B$13,'Scoring Keys'!$D$13,IF(D101='Scoring Keys'!$B$14,'Scoring Keys'!$D$14,IF(D101='Scoring Keys'!$B$15,'Scoring Keys'!$D$15,IF(D101='Scoring Keys'!$B$16,'Scoring Keys'!$D$16,0)))))</f>
        <v>0</v>
      </c>
      <c r="F101" s="57">
        <f t="shared" si="15"/>
        <v>0</v>
      </c>
      <c r="G101" s="136"/>
      <c r="H101" s="10" t="b">
        <f>OR(AND(C101='Scoring Keys'!$D$4,E101='Scoring Keys'!$D$14),AND(C101='Scoring Keys'!$D$4,E101='Scoring Keys'!$D$16),AND(C101='Scoring Keys'!$D$4,E101='Scoring Keys'!$D$17))</f>
        <v>1</v>
      </c>
      <c r="I101" s="10" t="b">
        <f>NOT(D101='Scoring Keys'!$B$18)</f>
        <v>0</v>
      </c>
      <c r="J101" s="150">
        <f t="shared" si="16"/>
        <v>1</v>
      </c>
      <c r="K101" s="150">
        <f t="shared" si="17"/>
        <v>0</v>
      </c>
    </row>
    <row r="102" spans="1:11" ht="30" customHeight="1">
      <c r="A102" s="23" t="s">
        <v>33</v>
      </c>
      <c r="B102" s="138" t="s">
        <v>600</v>
      </c>
      <c r="C102" s="57">
        <f>IF(B102='Scoring Keys'!$B$4,'Scoring Keys'!$D$4,IF(B102='Scoring Keys'!$B$5,'Scoring Keys'!$D$5,IF(B102='Scoring Keys'!$B$6,'Scoring Keys'!$D$6,IF(B102='Scoring Keys'!$B$7,'Scoring Keys'!$D$7,0))))</f>
        <v>1</v>
      </c>
      <c r="D102" s="127" t="s">
        <v>1766</v>
      </c>
      <c r="E102" s="57">
        <f>IF(D102='Scoring Keys'!$B$12,'Scoring Keys'!$D$12,IF(D102='Scoring Keys'!$B$13,'Scoring Keys'!$D$13,IF(D102='Scoring Keys'!$B$14,'Scoring Keys'!$D$14,IF(D102='Scoring Keys'!$B$15,'Scoring Keys'!$D$15,IF(D102='Scoring Keys'!$B$16,'Scoring Keys'!$D$16,0)))))</f>
        <v>0</v>
      </c>
      <c r="F102" s="57">
        <f t="shared" si="15"/>
        <v>0</v>
      </c>
      <c r="G102" s="136"/>
      <c r="H102" s="10" t="b">
        <f>OR(AND(C102='Scoring Keys'!$D$4,E102='Scoring Keys'!$D$14),AND(C102='Scoring Keys'!$D$4,E102='Scoring Keys'!$D$16),AND(C102='Scoring Keys'!$D$4,E102='Scoring Keys'!$D$17))</f>
        <v>1</v>
      </c>
      <c r="I102" s="10" t="b">
        <f>NOT(D102='Scoring Keys'!$B$18)</f>
        <v>0</v>
      </c>
      <c r="J102" s="150">
        <f t="shared" si="16"/>
        <v>1</v>
      </c>
      <c r="K102" s="150">
        <f t="shared" si="17"/>
        <v>0</v>
      </c>
    </row>
    <row r="103" spans="1:11" ht="30" customHeight="1">
      <c r="A103" s="23" t="s">
        <v>34</v>
      </c>
      <c r="B103" s="138" t="s">
        <v>600</v>
      </c>
      <c r="C103" s="57">
        <f>IF(B103='Scoring Keys'!$B$4,'Scoring Keys'!$D$4,IF(B103='Scoring Keys'!$B$5,'Scoring Keys'!$D$5,IF(B103='Scoring Keys'!$B$6,'Scoring Keys'!$D$6,IF(B103='Scoring Keys'!$B$7,'Scoring Keys'!$D$7,0))))</f>
        <v>1</v>
      </c>
      <c r="D103" s="127" t="s">
        <v>1766</v>
      </c>
      <c r="E103" s="57">
        <f>IF(D103='Scoring Keys'!$B$12,'Scoring Keys'!$D$12,IF(D103='Scoring Keys'!$B$13,'Scoring Keys'!$D$13,IF(D103='Scoring Keys'!$B$14,'Scoring Keys'!$D$14,IF(D103='Scoring Keys'!$B$15,'Scoring Keys'!$D$15,IF(D103='Scoring Keys'!$B$16,'Scoring Keys'!$D$16,0)))))</f>
        <v>0</v>
      </c>
      <c r="F103" s="57">
        <f t="shared" si="15"/>
        <v>0</v>
      </c>
      <c r="G103" s="136"/>
      <c r="H103" s="10" t="b">
        <f>OR(AND(C103='Scoring Keys'!$D$4,E103='Scoring Keys'!$D$14),AND(C103='Scoring Keys'!$D$4,E103='Scoring Keys'!$D$16),AND(C103='Scoring Keys'!$D$4,E103='Scoring Keys'!$D$17))</f>
        <v>1</v>
      </c>
      <c r="I103" s="10" t="b">
        <f>NOT(D103='Scoring Keys'!$B$18)</f>
        <v>0</v>
      </c>
      <c r="J103" s="150">
        <f t="shared" si="16"/>
        <v>1</v>
      </c>
      <c r="K103" s="150">
        <f t="shared" si="17"/>
        <v>0</v>
      </c>
    </row>
    <row r="104" spans="1:11" ht="30" customHeight="1">
      <c r="A104" s="23" t="s">
        <v>1648</v>
      </c>
      <c r="B104" s="138" t="s">
        <v>1713</v>
      </c>
      <c r="C104" s="57">
        <f>IF(B104='Scoring Keys'!$B$4,'Scoring Keys'!$D$4,IF(B104='Scoring Keys'!$B$5,'Scoring Keys'!$D$5,IF(B104='Scoring Keys'!$B$6,'Scoring Keys'!$D$6,IF(B104='Scoring Keys'!$B$7,'Scoring Keys'!$D$7,0))))</f>
        <v>0.9</v>
      </c>
      <c r="D104" s="127" t="s">
        <v>1766</v>
      </c>
      <c r="E104" s="57">
        <f>IF(D104='Scoring Keys'!$B$12,'Scoring Keys'!$D$12,IF(D104='Scoring Keys'!$B$13,'Scoring Keys'!$D$13,IF(D104='Scoring Keys'!$B$14,'Scoring Keys'!$D$14,IF(D104='Scoring Keys'!$B$15,'Scoring Keys'!$D$15,IF(D104='Scoring Keys'!$B$16,'Scoring Keys'!$D$16,0)))))</f>
        <v>0</v>
      </c>
      <c r="F104" s="57">
        <f t="shared" si="15"/>
        <v>0</v>
      </c>
      <c r="G104" s="136"/>
      <c r="H104" s="10" t="b">
        <f>OR(AND(C104='Scoring Keys'!$D$4,E104='Scoring Keys'!$D$14),AND(C104='Scoring Keys'!$D$4,E104='Scoring Keys'!$D$16),AND(C104='Scoring Keys'!$D$4,E104='Scoring Keys'!$D$17))</f>
        <v>0</v>
      </c>
      <c r="I104" s="10" t="b">
        <f>NOT(D104='Scoring Keys'!$B$18)</f>
        <v>0</v>
      </c>
      <c r="J104" s="150">
        <f t="shared" si="16"/>
        <v>1</v>
      </c>
      <c r="K104" s="150">
        <f t="shared" si="17"/>
        <v>0</v>
      </c>
    </row>
    <row r="105" spans="1:11" ht="30" customHeight="1">
      <c r="A105" s="19" t="s">
        <v>1703</v>
      </c>
      <c r="B105" s="138" t="s">
        <v>1713</v>
      </c>
      <c r="C105" s="57">
        <f>IF(B105='Scoring Keys'!$B$4,'Scoring Keys'!$D$4,IF(B105='Scoring Keys'!$B$5,'Scoring Keys'!$D$5,IF(B105='Scoring Keys'!$B$6,'Scoring Keys'!$D$6,IF(B105='Scoring Keys'!$B$7,'Scoring Keys'!$D$7,0))))</f>
        <v>0.9</v>
      </c>
      <c r="D105" s="127" t="s">
        <v>1766</v>
      </c>
      <c r="E105" s="57">
        <f>IF(D105='Scoring Keys'!$B$12,'Scoring Keys'!$D$12,IF(D105='Scoring Keys'!$B$13,'Scoring Keys'!$D$13,IF(D105='Scoring Keys'!$B$14,'Scoring Keys'!$D$14,IF(D105='Scoring Keys'!$B$15,'Scoring Keys'!$D$15,IF(D105='Scoring Keys'!$B$16,'Scoring Keys'!$D$16,0)))))</f>
        <v>0</v>
      </c>
      <c r="F105" s="57">
        <f t="shared" si="15"/>
        <v>0</v>
      </c>
      <c r="G105" s="136"/>
      <c r="H105" s="10" t="b">
        <f>OR(AND(C105='Scoring Keys'!$D$4,E105='Scoring Keys'!$D$14),AND(C105='Scoring Keys'!$D$4,E105='Scoring Keys'!$D$16),AND(C105='Scoring Keys'!$D$4,E105='Scoring Keys'!$D$17))</f>
        <v>0</v>
      </c>
      <c r="I105" s="10" t="b">
        <f>NOT(D105='Scoring Keys'!$B$18)</f>
        <v>0</v>
      </c>
      <c r="J105" s="150">
        <f t="shared" si="16"/>
        <v>1</v>
      </c>
      <c r="K105" s="150">
        <f t="shared" si="17"/>
        <v>0</v>
      </c>
    </row>
    <row r="106" spans="1:11" ht="25.5">
      <c r="A106" s="19" t="s">
        <v>1661</v>
      </c>
      <c r="B106" s="138" t="s">
        <v>600</v>
      </c>
      <c r="C106" s="57">
        <f>IF(B106='Scoring Keys'!$B$4,'Scoring Keys'!$D$4,IF(B106='Scoring Keys'!$B$5,'Scoring Keys'!$D$5,IF(B106='Scoring Keys'!$B$6,'Scoring Keys'!$D$6,IF(B106='Scoring Keys'!$B$7,'Scoring Keys'!$D$7,0))))</f>
        <v>1</v>
      </c>
      <c r="D106" s="127" t="s">
        <v>1766</v>
      </c>
      <c r="E106" s="57">
        <f>IF(D106='Scoring Keys'!$B$12,'Scoring Keys'!$D$12,IF(D106='Scoring Keys'!$B$13,'Scoring Keys'!$D$13,IF(D106='Scoring Keys'!$B$14,'Scoring Keys'!$D$14,IF(D106='Scoring Keys'!$B$15,'Scoring Keys'!$D$15,IF(D106='Scoring Keys'!$B$16,'Scoring Keys'!$D$16,0)))))</f>
        <v>0</v>
      </c>
      <c r="F106" s="57">
        <f t="shared" si="15"/>
        <v>0</v>
      </c>
      <c r="G106" s="136"/>
      <c r="H106" s="10" t="b">
        <f>OR(AND(C106='Scoring Keys'!$D$4,E106='Scoring Keys'!$D$14),AND(C106='Scoring Keys'!$D$4,E106='Scoring Keys'!$D$16),AND(C106='Scoring Keys'!$D$4,E106='Scoring Keys'!$D$17))</f>
        <v>1</v>
      </c>
      <c r="I106" s="10" t="b">
        <f>NOT(D106='Scoring Keys'!$B$18)</f>
        <v>0</v>
      </c>
      <c r="J106" s="150">
        <f t="shared" si="16"/>
        <v>1</v>
      </c>
      <c r="K106" s="150">
        <f t="shared" si="17"/>
        <v>0</v>
      </c>
    </row>
    <row r="107" spans="1:11" ht="15.75">
      <c r="A107" s="101" t="s">
        <v>1722</v>
      </c>
      <c r="B107" s="50"/>
      <c r="C107" s="50"/>
      <c r="D107" s="244"/>
      <c r="E107" s="245"/>
      <c r="F107" s="245"/>
      <c r="G107" s="246"/>
    </row>
    <row r="108" spans="1:11" s="103" customFormat="1" ht="25.5">
      <c r="A108" s="19" t="s">
        <v>1721</v>
      </c>
      <c r="B108" s="138" t="s">
        <v>1713</v>
      </c>
      <c r="C108" s="57">
        <f>IF(B108='Scoring Keys'!$B$4,'Scoring Keys'!$D$4,IF(B108='Scoring Keys'!$B$5,'Scoring Keys'!$D$5,IF(B108='Scoring Keys'!$B$6,'Scoring Keys'!$D$6,IF(B108='Scoring Keys'!$B$7,'Scoring Keys'!$D$7,0))))</f>
        <v>0.9</v>
      </c>
      <c r="D108" s="127" t="s">
        <v>1766</v>
      </c>
      <c r="E108" s="57">
        <f>IF(D108='Scoring Keys'!$B$12,'Scoring Keys'!$D$12,IF(D108='Scoring Keys'!$B$13,'Scoring Keys'!$D$13,IF(D108='Scoring Keys'!$B$14,'Scoring Keys'!$D$14,IF(D108='Scoring Keys'!$B$15,'Scoring Keys'!$D$15,IF(D108='Scoring Keys'!$B$16,'Scoring Keys'!$D$16,0)))))</f>
        <v>0</v>
      </c>
      <c r="F108" s="57">
        <f>C108*E108</f>
        <v>0</v>
      </c>
      <c r="G108" s="136"/>
      <c r="H108" s="10" t="b">
        <f>OR(AND(C108='Scoring Keys'!$D$4,E108='Scoring Keys'!$D$14),AND(C108='Scoring Keys'!$D$4,E108='Scoring Keys'!$D$16),AND(C108='Scoring Keys'!$D$4,E108='Scoring Keys'!$D$17))</f>
        <v>0</v>
      </c>
      <c r="I108" s="10" t="b">
        <f>NOT(D108='Scoring Keys'!$B$18)</f>
        <v>0</v>
      </c>
      <c r="J108" s="150">
        <f>IF(I108,0,1)</f>
        <v>1</v>
      </c>
      <c r="K108" s="150">
        <f>IF(AND(H108,(I108)),1,0)</f>
        <v>0</v>
      </c>
    </row>
    <row r="109" spans="1:11" ht="30" customHeight="1">
      <c r="A109" s="19" t="s">
        <v>1723</v>
      </c>
      <c r="B109" s="130"/>
      <c r="C109" s="130"/>
      <c r="D109" s="244"/>
      <c r="E109" s="245"/>
      <c r="F109" s="245"/>
      <c r="G109" s="246"/>
    </row>
    <row r="110" spans="1:11" ht="30" customHeight="1">
      <c r="A110" s="23" t="s">
        <v>1763</v>
      </c>
      <c r="B110" s="138" t="s">
        <v>1711</v>
      </c>
      <c r="C110" s="57">
        <f>IF(B110='Scoring Keys'!$B$4,'Scoring Keys'!$D$4,IF(B110='Scoring Keys'!$B$5,'Scoring Keys'!$D$5,IF(B110='Scoring Keys'!$B$6,'Scoring Keys'!$D$6,IF(B110='Scoring Keys'!$B$7,'Scoring Keys'!$D$7,0))))</f>
        <v>0.65</v>
      </c>
      <c r="D110" s="127" t="s">
        <v>1766</v>
      </c>
      <c r="E110" s="57">
        <f>IF(D110='Scoring Keys'!$B$12,'Scoring Keys'!$D$12,IF(D110='Scoring Keys'!$B$13,'Scoring Keys'!$D$13,IF(D110='Scoring Keys'!$B$14,'Scoring Keys'!$D$14,IF(D110='Scoring Keys'!$B$15,'Scoring Keys'!$D$15,IF(D110='Scoring Keys'!$B$16,'Scoring Keys'!$D$16,0)))))</f>
        <v>0</v>
      </c>
      <c r="F110" s="57">
        <f t="shared" ref="F110:F112" si="18">C110*E110</f>
        <v>0</v>
      </c>
      <c r="G110" s="136"/>
      <c r="H110" s="10" t="b">
        <f>OR(AND(C110='Scoring Keys'!$D$4,E110='Scoring Keys'!$D$14),AND(C110='Scoring Keys'!$D$4,E110='Scoring Keys'!$D$16),AND(C110='Scoring Keys'!$D$4,E110='Scoring Keys'!$D$17))</f>
        <v>0</v>
      </c>
      <c r="I110" s="10" t="b">
        <f>NOT(D110='Scoring Keys'!$B$18)</f>
        <v>0</v>
      </c>
      <c r="J110" s="150">
        <f t="shared" ref="J110:J112" si="19">IF(I110,0,1)</f>
        <v>1</v>
      </c>
      <c r="K110" s="150">
        <f t="shared" ref="K110:K112" si="20">IF(AND(H110,(I110)),1,0)</f>
        <v>0</v>
      </c>
    </row>
    <row r="111" spans="1:11" ht="30" customHeight="1">
      <c r="A111" s="23" t="s">
        <v>1764</v>
      </c>
      <c r="B111" s="138" t="s">
        <v>1711</v>
      </c>
      <c r="C111" s="57">
        <f>IF(B111='Scoring Keys'!$B$4,'Scoring Keys'!$D$4,IF(B111='Scoring Keys'!$B$5,'Scoring Keys'!$D$5,IF(B111='Scoring Keys'!$B$6,'Scoring Keys'!$D$6,IF(B111='Scoring Keys'!$B$7,'Scoring Keys'!$D$7,0))))</f>
        <v>0.65</v>
      </c>
      <c r="D111" s="127" t="s">
        <v>1766</v>
      </c>
      <c r="E111" s="57">
        <f>IF(D111='Scoring Keys'!$B$12,'Scoring Keys'!$D$12,IF(D111='Scoring Keys'!$B$13,'Scoring Keys'!$D$13,IF(D111='Scoring Keys'!$B$14,'Scoring Keys'!$D$14,IF(D111='Scoring Keys'!$B$15,'Scoring Keys'!$D$15,IF(D111='Scoring Keys'!$B$16,'Scoring Keys'!$D$16,0)))))</f>
        <v>0</v>
      </c>
      <c r="F111" s="57">
        <f t="shared" si="18"/>
        <v>0</v>
      </c>
      <c r="G111" s="136"/>
      <c r="H111" s="10" t="b">
        <f>OR(AND(C111='Scoring Keys'!$D$4,E111='Scoring Keys'!$D$14),AND(C111='Scoring Keys'!$D$4,E111='Scoring Keys'!$D$16),AND(C111='Scoring Keys'!$D$4,E111='Scoring Keys'!$D$17))</f>
        <v>0</v>
      </c>
      <c r="I111" s="10" t="b">
        <f>NOT(D111='Scoring Keys'!$B$18)</f>
        <v>0</v>
      </c>
      <c r="J111" s="150">
        <f t="shared" si="19"/>
        <v>1</v>
      </c>
      <c r="K111" s="150">
        <f t="shared" si="20"/>
        <v>0</v>
      </c>
    </row>
    <row r="112" spans="1:11" ht="38.25">
      <c r="A112" s="23" t="s">
        <v>1765</v>
      </c>
      <c r="B112" s="138" t="s">
        <v>1711</v>
      </c>
      <c r="C112" s="57">
        <f>IF(B112='Scoring Keys'!$B$4,'Scoring Keys'!$D$4,IF(B112='Scoring Keys'!$B$5,'Scoring Keys'!$D$5,IF(B112='Scoring Keys'!$B$6,'Scoring Keys'!$D$6,IF(B112='Scoring Keys'!$B$7,'Scoring Keys'!$D$7,0))))</f>
        <v>0.65</v>
      </c>
      <c r="D112" s="127" t="s">
        <v>1766</v>
      </c>
      <c r="E112" s="57">
        <f>IF(D112='Scoring Keys'!$B$12,'Scoring Keys'!$D$12,IF(D112='Scoring Keys'!$B$13,'Scoring Keys'!$D$13,IF(D112='Scoring Keys'!$B$14,'Scoring Keys'!$D$14,IF(D112='Scoring Keys'!$B$15,'Scoring Keys'!$D$15,IF(D112='Scoring Keys'!$B$16,'Scoring Keys'!$D$16,0)))))</f>
        <v>0</v>
      </c>
      <c r="F112" s="57">
        <f t="shared" si="18"/>
        <v>0</v>
      </c>
      <c r="G112" s="136"/>
      <c r="H112" s="10" t="b">
        <f>OR(AND(C112='Scoring Keys'!$D$4,E112='Scoring Keys'!$D$14),AND(C112='Scoring Keys'!$D$4,E112='Scoring Keys'!$D$16),AND(C112='Scoring Keys'!$D$4,E112='Scoring Keys'!$D$17))</f>
        <v>0</v>
      </c>
      <c r="I112" s="10" t="b">
        <f>NOT(D112='Scoring Keys'!$B$18)</f>
        <v>0</v>
      </c>
      <c r="J112" s="150">
        <f t="shared" si="19"/>
        <v>1</v>
      </c>
      <c r="K112" s="150">
        <f t="shared" si="20"/>
        <v>0</v>
      </c>
    </row>
  </sheetData>
  <sheetProtection algorithmName="SHA-512" hashValue="m3N/bqfJu5JzvYE5f3Wup17dCldm/v8uVDI2dcuqRBJSiOJRGE9Gscs1ype7e/qy70hEq54ObWYsI2xbMbhm/A==" saltValue="q92xZKLr/9XdQJH5IJkW/w==" spinCount="100000" sheet="1"/>
  <mergeCells count="12">
    <mergeCell ref="D109:G109"/>
    <mergeCell ref="D97:G97"/>
    <mergeCell ref="A6:G6"/>
    <mergeCell ref="A5:G5"/>
    <mergeCell ref="D78:G78"/>
    <mergeCell ref="D93:G93"/>
    <mergeCell ref="D107:G107"/>
    <mergeCell ref="A7:C8"/>
    <mergeCell ref="D7:G7"/>
    <mergeCell ref="D9:G9"/>
    <mergeCell ref="D68:G68"/>
    <mergeCell ref="D58:G58"/>
  </mergeCells>
  <conditionalFormatting sqref="D2">
    <cfRule type="expression" dxfId="129" priority="11">
      <formula>$E$2&gt;0</formula>
    </cfRule>
  </conditionalFormatting>
  <conditionalFormatting sqref="D3">
    <cfRule type="expression" dxfId="128" priority="10">
      <formula>$E$3&gt;0</formula>
    </cfRule>
  </conditionalFormatting>
  <conditionalFormatting sqref="D10">
    <cfRule type="expression" dxfId="127" priority="9">
      <formula>K10=1</formula>
    </cfRule>
  </conditionalFormatting>
  <conditionalFormatting sqref="D11:D57">
    <cfRule type="expression" dxfId="126" priority="8">
      <formula>K11=1</formula>
    </cfRule>
  </conditionalFormatting>
  <conditionalFormatting sqref="D59:D67">
    <cfRule type="expression" dxfId="125" priority="7">
      <formula>K59=1</formula>
    </cfRule>
  </conditionalFormatting>
  <conditionalFormatting sqref="D69:D77">
    <cfRule type="expression" dxfId="124" priority="6">
      <formula>K69=1</formula>
    </cfRule>
  </conditionalFormatting>
  <conditionalFormatting sqref="D79:D92">
    <cfRule type="expression" dxfId="123" priority="5">
      <formula>K79=1</formula>
    </cfRule>
  </conditionalFormatting>
  <conditionalFormatting sqref="D94:D96">
    <cfRule type="expression" dxfId="122" priority="4">
      <formula>K94=1</formula>
    </cfRule>
  </conditionalFormatting>
  <conditionalFormatting sqref="D98:D106">
    <cfRule type="expression" dxfId="121" priority="3">
      <formula>K98=1</formula>
    </cfRule>
  </conditionalFormatting>
  <conditionalFormatting sqref="D108">
    <cfRule type="expression" dxfId="120" priority="2">
      <formula>K108=1</formula>
    </cfRule>
  </conditionalFormatting>
  <conditionalFormatting sqref="D110:D112">
    <cfRule type="expression" dxfId="119" priority="1">
      <formula>K110=1</formula>
    </cfRule>
  </conditionalFormatting>
  <hyperlinks>
    <hyperlink ref="G1" location="'Summary Scores'!A1" display="Click Here To Return To Main Page" xr:uid="{00000000-0004-0000-0700-000000000000}"/>
  </hyperlinks>
  <pageMargins left="0.25" right="0.25" top="0.75" bottom="0.75" header="0.3" footer="0.3"/>
  <pageSetup scale="78" fitToHeight="0" orientation="portrait"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xr:uid="{00000000-0002-0000-0700-000000000000}">
          <x14:formula1>
            <xm:f>'Scoring Keys'!$B$4:$B$8</xm:f>
          </x14:formula1>
          <xm:sqref>B69:B77 B59:B67 B108 B110:B112 B10:B57 B94:B96 B98:B106 B79:B92</xm:sqref>
        </x14:dataValidation>
        <x14:dataValidation type="list" showInputMessage="1" showErrorMessage="1" xr:uid="{00000000-0002-0000-0700-000001000000}">
          <x14:formula1>
            <xm:f>'Scoring Keys'!$B$12:$B$18</xm:f>
          </x14:formula1>
          <xm:sqref>D10:D57 D59:D67 D69:D77 D108 D98:D106 D79:D92 D94:D96 D110:D112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K142"/>
  <sheetViews>
    <sheetView workbookViewId="0">
      <pane ySplit="8" topLeftCell="A9" activePane="bottomLeft" state="frozen"/>
      <selection activeCell="C18" sqref="C18"/>
      <selection pane="bottomLeft" activeCell="D10" sqref="D10"/>
    </sheetView>
  </sheetViews>
  <sheetFormatPr defaultColWidth="9.140625" defaultRowHeight="12.75"/>
  <cols>
    <col min="1" max="1" width="60.7109375" style="10" customWidth="1"/>
    <col min="2" max="2" width="15.7109375" style="10" customWidth="1"/>
    <col min="3" max="3" width="10.7109375" style="10" hidden="1" customWidth="1"/>
    <col min="4" max="4" width="45.7109375" style="10" customWidth="1"/>
    <col min="5" max="6" width="10.7109375" style="10" customWidth="1"/>
    <col min="7" max="7" width="60.7109375" style="10" customWidth="1"/>
    <col min="8" max="11" width="0" style="10" hidden="1" customWidth="1"/>
    <col min="12" max="16384" width="9.140625" style="10"/>
  </cols>
  <sheetData>
    <row r="1" spans="1:11" s="30" customFormat="1" ht="15.75">
      <c r="A1" s="91" t="s">
        <v>1631</v>
      </c>
      <c r="B1" s="94">
        <f>AVERAGE(C10:C142)</f>
        <v>0.91428571428571537</v>
      </c>
      <c r="D1" s="156" t="s">
        <v>1813</v>
      </c>
      <c r="E1" s="157">
        <f>COUNTIF(F10:F142,"&gt;-.10")</f>
        <v>119</v>
      </c>
      <c r="F1" s="62"/>
      <c r="G1" s="164" t="s">
        <v>1918</v>
      </c>
    </row>
    <row r="2" spans="1:11" s="30" customFormat="1" ht="15.75">
      <c r="A2" s="91" t="s">
        <v>1632</v>
      </c>
      <c r="B2" s="94">
        <f>AVERAGE(E10:E142)</f>
        <v>0</v>
      </c>
      <c r="D2" s="156" t="s">
        <v>1814</v>
      </c>
      <c r="E2" s="157">
        <f>COUNTIF(K10:K471,"1")</f>
        <v>0</v>
      </c>
      <c r="F2" s="62"/>
    </row>
    <row r="3" spans="1:11" s="30" customFormat="1" ht="15.75">
      <c r="A3" s="91" t="s">
        <v>1633</v>
      </c>
      <c r="B3" s="94">
        <f>AVERAGE(F10:F142)</f>
        <v>0</v>
      </c>
      <c r="D3" s="156" t="s">
        <v>1819</v>
      </c>
      <c r="E3" s="157">
        <f>COUNTIF(J10:J471,"1")</f>
        <v>119</v>
      </c>
      <c r="F3" s="62"/>
    </row>
    <row r="4" spans="1:11" s="30" customFormat="1" ht="15.75">
      <c r="A4" s="91" t="s">
        <v>1634</v>
      </c>
      <c r="B4" s="94">
        <f>SUM(F10:F142)</f>
        <v>0</v>
      </c>
      <c r="D4" s="24"/>
      <c r="E4" s="62"/>
      <c r="F4" s="62"/>
    </row>
    <row r="5" spans="1:11" s="18" customFormat="1" ht="20.100000000000001" customHeight="1">
      <c r="A5" s="249" t="s">
        <v>1792</v>
      </c>
      <c r="B5" s="250"/>
      <c r="C5" s="250"/>
      <c r="D5" s="250"/>
      <c r="E5" s="250"/>
      <c r="F5" s="250"/>
      <c r="G5" s="250"/>
    </row>
    <row r="6" spans="1:11" s="18" customFormat="1" ht="54" customHeight="1">
      <c r="A6" s="291" t="s">
        <v>1769</v>
      </c>
      <c r="B6" s="291"/>
      <c r="C6" s="291"/>
      <c r="D6" s="291"/>
      <c r="E6" s="291"/>
      <c r="F6" s="291"/>
      <c r="G6" s="291"/>
    </row>
    <row r="7" spans="1:11" s="18" customFormat="1" ht="18.75" customHeight="1">
      <c r="A7" s="252" t="s">
        <v>1770</v>
      </c>
      <c r="B7" s="287"/>
      <c r="C7" s="65"/>
      <c r="D7" s="257" t="s">
        <v>1630</v>
      </c>
      <c r="E7" s="258"/>
      <c r="F7" s="258"/>
      <c r="G7" s="259"/>
    </row>
    <row r="8" spans="1:11" s="18" customFormat="1" ht="75" customHeight="1">
      <c r="A8" s="288"/>
      <c r="B8" s="290"/>
      <c r="C8" s="64"/>
      <c r="D8" s="35" t="s">
        <v>1571</v>
      </c>
      <c r="E8" s="49" t="s">
        <v>1574</v>
      </c>
      <c r="F8" s="35" t="s">
        <v>1570</v>
      </c>
      <c r="G8" s="35" t="s">
        <v>580</v>
      </c>
      <c r="H8" s="145" t="s">
        <v>1815</v>
      </c>
      <c r="I8" s="145" t="s">
        <v>1816</v>
      </c>
      <c r="J8" s="145" t="s">
        <v>1818</v>
      </c>
      <c r="K8" s="146" t="s">
        <v>1817</v>
      </c>
    </row>
    <row r="9" spans="1:11" ht="15.75">
      <c r="A9" s="38" t="s">
        <v>1861</v>
      </c>
      <c r="B9" s="50"/>
      <c r="C9" s="50" t="s">
        <v>1573</v>
      </c>
      <c r="D9" s="244"/>
      <c r="E9" s="245"/>
      <c r="F9" s="245"/>
      <c r="G9" s="246"/>
      <c r="H9" s="17"/>
      <c r="I9" s="17"/>
      <c r="J9" s="149"/>
      <c r="K9" s="149"/>
    </row>
    <row r="10" spans="1:11" ht="30" customHeight="1">
      <c r="A10" s="19" t="s">
        <v>482</v>
      </c>
      <c r="B10" s="137" t="s">
        <v>600</v>
      </c>
      <c r="C10" s="57">
        <f>IF(B10='Scoring Keys'!$B$4,'Scoring Keys'!$D$4,IF(B10='Scoring Keys'!$B$5,'Scoring Keys'!$D$5,IF(B10='Scoring Keys'!$B$6,'Scoring Keys'!$D$6,IF(B10='Scoring Keys'!$B$7,'Scoring Keys'!$D$7,0))))</f>
        <v>1</v>
      </c>
      <c r="D10" s="127" t="s">
        <v>1766</v>
      </c>
      <c r="E10" s="57">
        <f>IF(D10='Scoring Keys'!$B$12,'Scoring Keys'!$D$12,IF(D10='Scoring Keys'!$B$13,'Scoring Keys'!$D$13,IF(D10='Scoring Keys'!$B$14,'Scoring Keys'!$D$14,IF(D10='Scoring Keys'!$B$15,'Scoring Keys'!$D$15,IF(D10='Scoring Keys'!$B$16,'Scoring Keys'!$D$16,0)))))</f>
        <v>0</v>
      </c>
      <c r="F10" s="57">
        <f>C10*E10</f>
        <v>0</v>
      </c>
      <c r="G10" s="136"/>
      <c r="H10" s="10" t="b">
        <f>OR(AND(C10='Scoring Keys'!$D$4,E10='Scoring Keys'!$D$14),AND(C10='Scoring Keys'!$D$4,E10='Scoring Keys'!$D$16),AND(C10='Scoring Keys'!$D$4,E10='Scoring Keys'!$D$17))</f>
        <v>1</v>
      </c>
      <c r="I10" s="10" t="b">
        <f>NOT(D10='Scoring Keys'!$B$18)</f>
        <v>0</v>
      </c>
      <c r="J10" s="150">
        <f>IF(I10,0,1)</f>
        <v>1</v>
      </c>
      <c r="K10" s="150">
        <f>IF(AND(H10,(I10)),1,0)</f>
        <v>0</v>
      </c>
    </row>
    <row r="11" spans="1:11" ht="30" customHeight="1">
      <c r="A11" s="23" t="s">
        <v>513</v>
      </c>
      <c r="B11" s="137" t="s">
        <v>1713</v>
      </c>
      <c r="C11" s="57">
        <f>IF(B11='Scoring Keys'!$B$4,'Scoring Keys'!$D$4,IF(B11='Scoring Keys'!$B$5,'Scoring Keys'!$D$5,IF(B11='Scoring Keys'!$B$6,'Scoring Keys'!$D$6,IF(B11='Scoring Keys'!$B$7,'Scoring Keys'!$D$7,0))))</f>
        <v>0.9</v>
      </c>
      <c r="D11" s="127" t="s">
        <v>1766</v>
      </c>
      <c r="E11" s="57">
        <f>IF(D11='Scoring Keys'!$B$12,'Scoring Keys'!$D$12,IF(D11='Scoring Keys'!$B$13,'Scoring Keys'!$D$13,IF(D11='Scoring Keys'!$B$14,'Scoring Keys'!$D$14,IF(D11='Scoring Keys'!$B$15,'Scoring Keys'!$D$15,IF(D11='Scoring Keys'!$B$16,'Scoring Keys'!$D$16,0)))))</f>
        <v>0</v>
      </c>
      <c r="F11" s="57">
        <f t="shared" ref="F11:F13" si="0">C11*E11</f>
        <v>0</v>
      </c>
      <c r="G11" s="136"/>
      <c r="H11" s="10" t="b">
        <f>OR(AND(C11='Scoring Keys'!$D$4,E11='Scoring Keys'!$D$14),AND(C11='Scoring Keys'!$D$4,E11='Scoring Keys'!$D$16),AND(C11='Scoring Keys'!$D$4,E11='Scoring Keys'!$D$17))</f>
        <v>0</v>
      </c>
      <c r="I11" s="10" t="b">
        <f>NOT(D11='Scoring Keys'!$B$18)</f>
        <v>0</v>
      </c>
      <c r="J11" s="150">
        <f t="shared" ref="J11:J13" si="1">IF(I11,0,1)</f>
        <v>1</v>
      </c>
      <c r="K11" s="150">
        <f t="shared" ref="K11:K13" si="2">IF(AND(H11,(I11)),1,0)</f>
        <v>0</v>
      </c>
    </row>
    <row r="12" spans="1:11" ht="30" customHeight="1">
      <c r="A12" s="19" t="s">
        <v>483</v>
      </c>
      <c r="B12" s="137" t="s">
        <v>600</v>
      </c>
      <c r="C12" s="57">
        <f>IF(B12='Scoring Keys'!$B$4,'Scoring Keys'!$D$4,IF(B12='Scoring Keys'!$B$5,'Scoring Keys'!$D$5,IF(B12='Scoring Keys'!$B$6,'Scoring Keys'!$D$6,IF(B12='Scoring Keys'!$B$7,'Scoring Keys'!$D$7,0))))</f>
        <v>1</v>
      </c>
      <c r="D12" s="127" t="s">
        <v>1766</v>
      </c>
      <c r="E12" s="57">
        <f>IF(D12='Scoring Keys'!$B$12,'Scoring Keys'!$D$12,IF(D12='Scoring Keys'!$B$13,'Scoring Keys'!$D$13,IF(D12='Scoring Keys'!$B$14,'Scoring Keys'!$D$14,IF(D12='Scoring Keys'!$B$15,'Scoring Keys'!$D$15,IF(D12='Scoring Keys'!$B$16,'Scoring Keys'!$D$16,0)))))</f>
        <v>0</v>
      </c>
      <c r="F12" s="57">
        <f t="shared" si="0"/>
        <v>0</v>
      </c>
      <c r="G12" s="136"/>
      <c r="H12" s="10" t="b">
        <f>OR(AND(C12='Scoring Keys'!$D$4,E12='Scoring Keys'!$D$14),AND(C12='Scoring Keys'!$D$4,E12='Scoring Keys'!$D$16),AND(C12='Scoring Keys'!$D$4,E12='Scoring Keys'!$D$17))</f>
        <v>1</v>
      </c>
      <c r="I12" s="10" t="b">
        <f>NOT(D12='Scoring Keys'!$B$18)</f>
        <v>0</v>
      </c>
      <c r="J12" s="150">
        <f t="shared" si="1"/>
        <v>1</v>
      </c>
      <c r="K12" s="150">
        <f t="shared" si="2"/>
        <v>0</v>
      </c>
    </row>
    <row r="13" spans="1:11" ht="30" customHeight="1">
      <c r="A13" s="23" t="s">
        <v>415</v>
      </c>
      <c r="B13" s="137" t="s">
        <v>600</v>
      </c>
      <c r="C13" s="57">
        <f>IF(B13='Scoring Keys'!$B$4,'Scoring Keys'!$D$4,IF(B13='Scoring Keys'!$B$5,'Scoring Keys'!$D$5,IF(B13='Scoring Keys'!$B$6,'Scoring Keys'!$D$6,IF(B13='Scoring Keys'!$B$7,'Scoring Keys'!$D$7,0))))</f>
        <v>1</v>
      </c>
      <c r="D13" s="127" t="s">
        <v>1766</v>
      </c>
      <c r="E13" s="57">
        <f>IF(D13='Scoring Keys'!$B$12,'Scoring Keys'!$D$12,IF(D13='Scoring Keys'!$B$13,'Scoring Keys'!$D$13,IF(D13='Scoring Keys'!$B$14,'Scoring Keys'!$D$14,IF(D13='Scoring Keys'!$B$15,'Scoring Keys'!$D$15,IF(D13='Scoring Keys'!$B$16,'Scoring Keys'!$D$16,0)))))</f>
        <v>0</v>
      </c>
      <c r="F13" s="57">
        <f t="shared" si="0"/>
        <v>0</v>
      </c>
      <c r="G13" s="136"/>
      <c r="H13" s="10" t="b">
        <f>OR(AND(C13='Scoring Keys'!$D$4,E13='Scoring Keys'!$D$14),AND(C13='Scoring Keys'!$D$4,E13='Scoring Keys'!$D$16),AND(C13='Scoring Keys'!$D$4,E13='Scoring Keys'!$D$17))</f>
        <v>1</v>
      </c>
      <c r="I13" s="10" t="b">
        <f>NOT(D13='Scoring Keys'!$B$18)</f>
        <v>0</v>
      </c>
      <c r="J13" s="150">
        <f t="shared" si="1"/>
        <v>1</v>
      </c>
      <c r="K13" s="150">
        <f t="shared" si="2"/>
        <v>0</v>
      </c>
    </row>
    <row r="14" spans="1:11" ht="30" customHeight="1">
      <c r="A14" s="19" t="s">
        <v>484</v>
      </c>
      <c r="B14" s="130"/>
      <c r="C14" s="130"/>
      <c r="D14" s="130"/>
      <c r="E14" s="130"/>
      <c r="F14" s="130"/>
      <c r="G14" s="130"/>
    </row>
    <row r="15" spans="1:11" ht="25.5">
      <c r="A15" s="23" t="s">
        <v>514</v>
      </c>
      <c r="B15" s="137" t="s">
        <v>1713</v>
      </c>
      <c r="C15" s="57">
        <f>IF(B15='Scoring Keys'!$B$4,'Scoring Keys'!$D$4,IF(B15='Scoring Keys'!$B$5,'Scoring Keys'!$D$5,IF(B15='Scoring Keys'!$B$6,'Scoring Keys'!$D$6,IF(B15='Scoring Keys'!$B$7,'Scoring Keys'!$D$7,0))))</f>
        <v>0.9</v>
      </c>
      <c r="D15" s="127" t="s">
        <v>1766</v>
      </c>
      <c r="E15" s="57">
        <f>IF(D15='Scoring Keys'!$B$12,'Scoring Keys'!$D$12,IF(D15='Scoring Keys'!$B$13,'Scoring Keys'!$D$13,IF(D15='Scoring Keys'!$B$14,'Scoring Keys'!$D$14,IF(D15='Scoring Keys'!$B$15,'Scoring Keys'!$D$15,IF(D15='Scoring Keys'!$B$16,'Scoring Keys'!$D$16,0)))))</f>
        <v>0</v>
      </c>
      <c r="F15" s="57">
        <f t="shared" ref="F15:F34" si="3">C15*E15</f>
        <v>0</v>
      </c>
      <c r="G15" s="136"/>
      <c r="H15" s="10" t="b">
        <f>OR(AND(C15='Scoring Keys'!$D$4,E15='Scoring Keys'!$D$14),AND(C15='Scoring Keys'!$D$4,E15='Scoring Keys'!$D$16),AND(C15='Scoring Keys'!$D$4,E15='Scoring Keys'!$D$17))</f>
        <v>0</v>
      </c>
      <c r="I15" s="10" t="b">
        <f>NOT(D15='Scoring Keys'!$B$18)</f>
        <v>0</v>
      </c>
      <c r="J15" s="150">
        <f t="shared" ref="J15:J34" si="4">IF(I15,0,1)</f>
        <v>1</v>
      </c>
      <c r="K15" s="150">
        <f t="shared" ref="K15:K34" si="5">IF(AND(H15,(I15)),1,0)</f>
        <v>0</v>
      </c>
    </row>
    <row r="16" spans="1:11" ht="30" customHeight="1">
      <c r="A16" s="23" t="s">
        <v>515</v>
      </c>
      <c r="B16" s="137" t="s">
        <v>1713</v>
      </c>
      <c r="C16" s="57">
        <f>IF(B16='Scoring Keys'!$B$4,'Scoring Keys'!$D$4,IF(B16='Scoring Keys'!$B$5,'Scoring Keys'!$D$5,IF(B16='Scoring Keys'!$B$6,'Scoring Keys'!$D$6,IF(B16='Scoring Keys'!$B$7,'Scoring Keys'!$D$7,0))))</f>
        <v>0.9</v>
      </c>
      <c r="D16" s="127" t="s">
        <v>1766</v>
      </c>
      <c r="E16" s="57">
        <f>IF(D16='Scoring Keys'!$B$12,'Scoring Keys'!$D$12,IF(D16='Scoring Keys'!$B$13,'Scoring Keys'!$D$13,IF(D16='Scoring Keys'!$B$14,'Scoring Keys'!$D$14,IF(D16='Scoring Keys'!$B$15,'Scoring Keys'!$D$15,IF(D16='Scoring Keys'!$B$16,'Scoring Keys'!$D$16,0)))))</f>
        <v>0</v>
      </c>
      <c r="F16" s="57">
        <f t="shared" si="3"/>
        <v>0</v>
      </c>
      <c r="G16" s="136"/>
      <c r="H16" s="10" t="b">
        <f>OR(AND(C16='Scoring Keys'!$D$4,E16='Scoring Keys'!$D$14),AND(C16='Scoring Keys'!$D$4,E16='Scoring Keys'!$D$16),AND(C16='Scoring Keys'!$D$4,E16='Scoring Keys'!$D$17))</f>
        <v>0</v>
      </c>
      <c r="I16" s="10" t="b">
        <f>NOT(D16='Scoring Keys'!$B$18)</f>
        <v>0</v>
      </c>
      <c r="J16" s="150">
        <f t="shared" si="4"/>
        <v>1</v>
      </c>
      <c r="K16" s="150">
        <f t="shared" si="5"/>
        <v>0</v>
      </c>
    </row>
    <row r="17" spans="1:11" ht="30" customHeight="1">
      <c r="A17" s="23" t="s">
        <v>516</v>
      </c>
      <c r="B17" s="137" t="s">
        <v>1713</v>
      </c>
      <c r="C17" s="57">
        <f>IF(B17='Scoring Keys'!$B$4,'Scoring Keys'!$D$4,IF(B17='Scoring Keys'!$B$5,'Scoring Keys'!$D$5,IF(B17='Scoring Keys'!$B$6,'Scoring Keys'!$D$6,IF(B17='Scoring Keys'!$B$7,'Scoring Keys'!$D$7,0))))</f>
        <v>0.9</v>
      </c>
      <c r="D17" s="127" t="s">
        <v>1766</v>
      </c>
      <c r="E17" s="57">
        <f>IF(D17='Scoring Keys'!$B$12,'Scoring Keys'!$D$12,IF(D17='Scoring Keys'!$B$13,'Scoring Keys'!$D$13,IF(D17='Scoring Keys'!$B$14,'Scoring Keys'!$D$14,IF(D17='Scoring Keys'!$B$15,'Scoring Keys'!$D$15,IF(D17='Scoring Keys'!$B$16,'Scoring Keys'!$D$16,0)))))</f>
        <v>0</v>
      </c>
      <c r="F17" s="57">
        <f t="shared" si="3"/>
        <v>0</v>
      </c>
      <c r="G17" s="136"/>
      <c r="H17" s="10" t="b">
        <f>OR(AND(C17='Scoring Keys'!$D$4,E17='Scoring Keys'!$D$14),AND(C17='Scoring Keys'!$D$4,E17='Scoring Keys'!$D$16),AND(C17='Scoring Keys'!$D$4,E17='Scoring Keys'!$D$17))</f>
        <v>0</v>
      </c>
      <c r="I17" s="10" t="b">
        <f>NOT(D17='Scoring Keys'!$B$18)</f>
        <v>0</v>
      </c>
      <c r="J17" s="150">
        <f t="shared" si="4"/>
        <v>1</v>
      </c>
      <c r="K17" s="150">
        <f t="shared" si="5"/>
        <v>0</v>
      </c>
    </row>
    <row r="18" spans="1:11" ht="30" customHeight="1">
      <c r="A18" s="23" t="s">
        <v>517</v>
      </c>
      <c r="B18" s="137" t="s">
        <v>1713</v>
      </c>
      <c r="C18" s="57">
        <f>IF(B18='Scoring Keys'!$B$4,'Scoring Keys'!$D$4,IF(B18='Scoring Keys'!$B$5,'Scoring Keys'!$D$5,IF(B18='Scoring Keys'!$B$6,'Scoring Keys'!$D$6,IF(B18='Scoring Keys'!$B$7,'Scoring Keys'!$D$7,0))))</f>
        <v>0.9</v>
      </c>
      <c r="D18" s="127" t="s">
        <v>1766</v>
      </c>
      <c r="E18" s="57">
        <f>IF(D18='Scoring Keys'!$B$12,'Scoring Keys'!$D$12,IF(D18='Scoring Keys'!$B$13,'Scoring Keys'!$D$13,IF(D18='Scoring Keys'!$B$14,'Scoring Keys'!$D$14,IF(D18='Scoring Keys'!$B$15,'Scoring Keys'!$D$15,IF(D18='Scoring Keys'!$B$16,'Scoring Keys'!$D$16,0)))))</f>
        <v>0</v>
      </c>
      <c r="F18" s="57">
        <f t="shared" si="3"/>
        <v>0</v>
      </c>
      <c r="G18" s="136"/>
      <c r="H18" s="10" t="b">
        <f>OR(AND(C18='Scoring Keys'!$D$4,E18='Scoring Keys'!$D$14),AND(C18='Scoring Keys'!$D$4,E18='Scoring Keys'!$D$16),AND(C18='Scoring Keys'!$D$4,E18='Scoring Keys'!$D$17))</f>
        <v>0</v>
      </c>
      <c r="I18" s="10" t="b">
        <f>NOT(D18='Scoring Keys'!$B$18)</f>
        <v>0</v>
      </c>
      <c r="J18" s="150">
        <f t="shared" si="4"/>
        <v>1</v>
      </c>
      <c r="K18" s="150">
        <f t="shared" si="5"/>
        <v>0</v>
      </c>
    </row>
    <row r="19" spans="1:11" ht="30" customHeight="1">
      <c r="A19" s="23" t="s">
        <v>518</v>
      </c>
      <c r="B19" s="137" t="s">
        <v>1713</v>
      </c>
      <c r="C19" s="57">
        <f>IF(B19='Scoring Keys'!$B$4,'Scoring Keys'!$D$4,IF(B19='Scoring Keys'!$B$5,'Scoring Keys'!$D$5,IF(B19='Scoring Keys'!$B$6,'Scoring Keys'!$D$6,IF(B19='Scoring Keys'!$B$7,'Scoring Keys'!$D$7,0))))</f>
        <v>0.9</v>
      </c>
      <c r="D19" s="127" t="s">
        <v>1766</v>
      </c>
      <c r="E19" s="57">
        <f>IF(D19='Scoring Keys'!$B$12,'Scoring Keys'!$D$12,IF(D19='Scoring Keys'!$B$13,'Scoring Keys'!$D$13,IF(D19='Scoring Keys'!$B$14,'Scoring Keys'!$D$14,IF(D19='Scoring Keys'!$B$15,'Scoring Keys'!$D$15,IF(D19='Scoring Keys'!$B$16,'Scoring Keys'!$D$16,0)))))</f>
        <v>0</v>
      </c>
      <c r="F19" s="57">
        <f t="shared" si="3"/>
        <v>0</v>
      </c>
      <c r="G19" s="136"/>
      <c r="H19" s="10" t="b">
        <f>OR(AND(C19='Scoring Keys'!$D$4,E19='Scoring Keys'!$D$14),AND(C19='Scoring Keys'!$D$4,E19='Scoring Keys'!$D$16),AND(C19='Scoring Keys'!$D$4,E19='Scoring Keys'!$D$17))</f>
        <v>0</v>
      </c>
      <c r="I19" s="10" t="b">
        <f>NOT(D19='Scoring Keys'!$B$18)</f>
        <v>0</v>
      </c>
      <c r="J19" s="150">
        <f t="shared" si="4"/>
        <v>1</v>
      </c>
      <c r="K19" s="150">
        <f t="shared" si="5"/>
        <v>0</v>
      </c>
    </row>
    <row r="20" spans="1:11" ht="51">
      <c r="A20" s="23" t="s">
        <v>519</v>
      </c>
      <c r="B20" s="137" t="s">
        <v>1713</v>
      </c>
      <c r="C20" s="57">
        <f>IF(B20='Scoring Keys'!$B$4,'Scoring Keys'!$D$4,IF(B20='Scoring Keys'!$B$5,'Scoring Keys'!$D$5,IF(B20='Scoring Keys'!$B$6,'Scoring Keys'!$D$6,IF(B20='Scoring Keys'!$B$7,'Scoring Keys'!$D$7,0))))</f>
        <v>0.9</v>
      </c>
      <c r="D20" s="127" t="s">
        <v>1766</v>
      </c>
      <c r="E20" s="57">
        <f>IF(D20='Scoring Keys'!$B$12,'Scoring Keys'!$D$12,IF(D20='Scoring Keys'!$B$13,'Scoring Keys'!$D$13,IF(D20='Scoring Keys'!$B$14,'Scoring Keys'!$D$14,IF(D20='Scoring Keys'!$B$15,'Scoring Keys'!$D$15,IF(D20='Scoring Keys'!$B$16,'Scoring Keys'!$D$16,0)))))</f>
        <v>0</v>
      </c>
      <c r="F20" s="57">
        <f t="shared" si="3"/>
        <v>0</v>
      </c>
      <c r="G20" s="136"/>
      <c r="H20" s="10" t="b">
        <f>OR(AND(C20='Scoring Keys'!$D$4,E20='Scoring Keys'!$D$14),AND(C20='Scoring Keys'!$D$4,E20='Scoring Keys'!$D$16),AND(C20='Scoring Keys'!$D$4,E20='Scoring Keys'!$D$17))</f>
        <v>0</v>
      </c>
      <c r="I20" s="10" t="b">
        <f>NOT(D20='Scoring Keys'!$B$18)</f>
        <v>0</v>
      </c>
      <c r="J20" s="150">
        <f t="shared" si="4"/>
        <v>1</v>
      </c>
      <c r="K20" s="150">
        <f t="shared" si="5"/>
        <v>0</v>
      </c>
    </row>
    <row r="21" spans="1:11" ht="38.25">
      <c r="A21" s="23" t="s">
        <v>520</v>
      </c>
      <c r="B21" s="137" t="s">
        <v>1713</v>
      </c>
      <c r="C21" s="57">
        <f>IF(B21='Scoring Keys'!$B$4,'Scoring Keys'!$D$4,IF(B21='Scoring Keys'!$B$5,'Scoring Keys'!$D$5,IF(B21='Scoring Keys'!$B$6,'Scoring Keys'!$D$6,IF(B21='Scoring Keys'!$B$7,'Scoring Keys'!$D$7,0))))</f>
        <v>0.9</v>
      </c>
      <c r="D21" s="127" t="s">
        <v>1766</v>
      </c>
      <c r="E21" s="57">
        <f>IF(D21='Scoring Keys'!$B$12,'Scoring Keys'!$D$12,IF(D21='Scoring Keys'!$B$13,'Scoring Keys'!$D$13,IF(D21='Scoring Keys'!$B$14,'Scoring Keys'!$D$14,IF(D21='Scoring Keys'!$B$15,'Scoring Keys'!$D$15,IF(D21='Scoring Keys'!$B$16,'Scoring Keys'!$D$16,0)))))</f>
        <v>0</v>
      </c>
      <c r="F21" s="57">
        <f t="shared" si="3"/>
        <v>0</v>
      </c>
      <c r="G21" s="136"/>
      <c r="H21" s="10" t="b">
        <f>OR(AND(C21='Scoring Keys'!$D$4,E21='Scoring Keys'!$D$14),AND(C21='Scoring Keys'!$D$4,E21='Scoring Keys'!$D$16),AND(C21='Scoring Keys'!$D$4,E21='Scoring Keys'!$D$17))</f>
        <v>0</v>
      </c>
      <c r="I21" s="10" t="b">
        <f>NOT(D21='Scoring Keys'!$B$18)</f>
        <v>0</v>
      </c>
      <c r="J21" s="150">
        <f t="shared" si="4"/>
        <v>1</v>
      </c>
      <c r="K21" s="150">
        <f t="shared" si="5"/>
        <v>0</v>
      </c>
    </row>
    <row r="22" spans="1:11" ht="30" customHeight="1">
      <c r="A22" s="23" t="s">
        <v>370</v>
      </c>
      <c r="B22" s="137" t="s">
        <v>1714</v>
      </c>
      <c r="C22" s="57">
        <f>IF(B22='Scoring Keys'!$B$4,'Scoring Keys'!$D$4,IF(B22='Scoring Keys'!$B$5,'Scoring Keys'!$D$5,IF(B22='Scoring Keys'!$B$6,'Scoring Keys'!$D$6,IF(B22='Scoring Keys'!$B$7,'Scoring Keys'!$D$7,0))))</f>
        <v>0.3</v>
      </c>
      <c r="D22" s="127" t="s">
        <v>1766</v>
      </c>
      <c r="E22" s="57">
        <f>IF(D22='Scoring Keys'!$B$12,'Scoring Keys'!$D$12,IF(D22='Scoring Keys'!$B$13,'Scoring Keys'!$D$13,IF(D22='Scoring Keys'!$B$14,'Scoring Keys'!$D$14,IF(D22='Scoring Keys'!$B$15,'Scoring Keys'!$D$15,IF(D22='Scoring Keys'!$B$16,'Scoring Keys'!$D$16,0)))))</f>
        <v>0</v>
      </c>
      <c r="F22" s="57">
        <f t="shared" si="3"/>
        <v>0</v>
      </c>
      <c r="G22" s="136"/>
      <c r="H22" s="10" t="b">
        <f>OR(AND(C22='Scoring Keys'!$D$4,E22='Scoring Keys'!$D$14),AND(C22='Scoring Keys'!$D$4,E22='Scoring Keys'!$D$16),AND(C22='Scoring Keys'!$D$4,E22='Scoring Keys'!$D$17))</f>
        <v>0</v>
      </c>
      <c r="I22" s="10" t="b">
        <f>NOT(D22='Scoring Keys'!$B$18)</f>
        <v>0</v>
      </c>
      <c r="J22" s="150">
        <f t="shared" si="4"/>
        <v>1</v>
      </c>
      <c r="K22" s="150">
        <f t="shared" si="5"/>
        <v>0</v>
      </c>
    </row>
    <row r="23" spans="1:11" ht="30" customHeight="1">
      <c r="A23" s="23" t="s">
        <v>371</v>
      </c>
      <c r="B23" s="137" t="s">
        <v>1713</v>
      </c>
      <c r="C23" s="57">
        <f>IF(B23='Scoring Keys'!$B$4,'Scoring Keys'!$D$4,IF(B23='Scoring Keys'!$B$5,'Scoring Keys'!$D$5,IF(B23='Scoring Keys'!$B$6,'Scoring Keys'!$D$6,IF(B23='Scoring Keys'!$B$7,'Scoring Keys'!$D$7,0))))</f>
        <v>0.9</v>
      </c>
      <c r="D23" s="127" t="s">
        <v>1766</v>
      </c>
      <c r="E23" s="57">
        <f>IF(D23='Scoring Keys'!$B$12,'Scoring Keys'!$D$12,IF(D23='Scoring Keys'!$B$13,'Scoring Keys'!$D$13,IF(D23='Scoring Keys'!$B$14,'Scoring Keys'!$D$14,IF(D23='Scoring Keys'!$B$15,'Scoring Keys'!$D$15,IF(D23='Scoring Keys'!$B$16,'Scoring Keys'!$D$16,0)))))</f>
        <v>0</v>
      </c>
      <c r="F23" s="57">
        <f t="shared" si="3"/>
        <v>0</v>
      </c>
      <c r="G23" s="136"/>
      <c r="H23" s="10" t="b">
        <f>OR(AND(C23='Scoring Keys'!$D$4,E23='Scoring Keys'!$D$14),AND(C23='Scoring Keys'!$D$4,E23='Scoring Keys'!$D$16),AND(C23='Scoring Keys'!$D$4,E23='Scoring Keys'!$D$17))</f>
        <v>0</v>
      </c>
      <c r="I23" s="10" t="b">
        <f>NOT(D23='Scoring Keys'!$B$18)</f>
        <v>0</v>
      </c>
      <c r="J23" s="150">
        <f t="shared" si="4"/>
        <v>1</v>
      </c>
      <c r="K23" s="150">
        <f t="shared" si="5"/>
        <v>0</v>
      </c>
    </row>
    <row r="24" spans="1:11" ht="30" customHeight="1">
      <c r="A24" s="23" t="s">
        <v>372</v>
      </c>
      <c r="B24" s="137" t="s">
        <v>1713</v>
      </c>
      <c r="C24" s="57">
        <f>IF(B24='Scoring Keys'!$B$4,'Scoring Keys'!$D$4,IF(B24='Scoring Keys'!$B$5,'Scoring Keys'!$D$5,IF(B24='Scoring Keys'!$B$6,'Scoring Keys'!$D$6,IF(B24='Scoring Keys'!$B$7,'Scoring Keys'!$D$7,0))))</f>
        <v>0.9</v>
      </c>
      <c r="D24" s="127" t="s">
        <v>1766</v>
      </c>
      <c r="E24" s="57">
        <f>IF(D24='Scoring Keys'!$B$12,'Scoring Keys'!$D$12,IF(D24='Scoring Keys'!$B$13,'Scoring Keys'!$D$13,IF(D24='Scoring Keys'!$B$14,'Scoring Keys'!$D$14,IF(D24='Scoring Keys'!$B$15,'Scoring Keys'!$D$15,IF(D24='Scoring Keys'!$B$16,'Scoring Keys'!$D$16,0)))))</f>
        <v>0</v>
      </c>
      <c r="F24" s="57">
        <f t="shared" si="3"/>
        <v>0</v>
      </c>
      <c r="G24" s="136"/>
      <c r="H24" s="10" t="b">
        <f>OR(AND(C24='Scoring Keys'!$D$4,E24='Scoring Keys'!$D$14),AND(C24='Scoring Keys'!$D$4,E24='Scoring Keys'!$D$16),AND(C24='Scoring Keys'!$D$4,E24='Scoring Keys'!$D$17))</f>
        <v>0</v>
      </c>
      <c r="I24" s="10" t="b">
        <f>NOT(D24='Scoring Keys'!$B$18)</f>
        <v>0</v>
      </c>
      <c r="J24" s="150">
        <f t="shared" si="4"/>
        <v>1</v>
      </c>
      <c r="K24" s="150">
        <f t="shared" si="5"/>
        <v>0</v>
      </c>
    </row>
    <row r="25" spans="1:11" ht="38.25">
      <c r="A25" s="23" t="s">
        <v>521</v>
      </c>
      <c r="B25" s="137" t="s">
        <v>1713</v>
      </c>
      <c r="C25" s="57">
        <f>IF(B25='Scoring Keys'!$B$4,'Scoring Keys'!$D$4,IF(B25='Scoring Keys'!$B$5,'Scoring Keys'!$D$5,IF(B25='Scoring Keys'!$B$6,'Scoring Keys'!$D$6,IF(B25='Scoring Keys'!$B$7,'Scoring Keys'!$D$7,0))))</f>
        <v>0.9</v>
      </c>
      <c r="D25" s="127" t="s">
        <v>1766</v>
      </c>
      <c r="E25" s="57">
        <f>IF(D25='Scoring Keys'!$B$12,'Scoring Keys'!$D$12,IF(D25='Scoring Keys'!$B$13,'Scoring Keys'!$D$13,IF(D25='Scoring Keys'!$B$14,'Scoring Keys'!$D$14,IF(D25='Scoring Keys'!$B$15,'Scoring Keys'!$D$15,IF(D25='Scoring Keys'!$B$16,'Scoring Keys'!$D$16,0)))))</f>
        <v>0</v>
      </c>
      <c r="F25" s="57">
        <f t="shared" si="3"/>
        <v>0</v>
      </c>
      <c r="G25" s="136"/>
      <c r="H25" s="10" t="b">
        <f>OR(AND(C25='Scoring Keys'!$D$4,E25='Scoring Keys'!$D$14),AND(C25='Scoring Keys'!$D$4,E25='Scoring Keys'!$D$16),AND(C25='Scoring Keys'!$D$4,E25='Scoring Keys'!$D$17))</f>
        <v>0</v>
      </c>
      <c r="I25" s="10" t="b">
        <f>NOT(D25='Scoring Keys'!$B$18)</f>
        <v>0</v>
      </c>
      <c r="J25" s="150">
        <f t="shared" si="4"/>
        <v>1</v>
      </c>
      <c r="K25" s="150">
        <f t="shared" si="5"/>
        <v>0</v>
      </c>
    </row>
    <row r="26" spans="1:11" ht="30" customHeight="1">
      <c r="A26" s="19" t="s">
        <v>1724</v>
      </c>
      <c r="B26" s="137" t="s">
        <v>1713</v>
      </c>
      <c r="C26" s="57">
        <f>IF(B26='Scoring Keys'!$B$4,'Scoring Keys'!$D$4,IF(B26='Scoring Keys'!$B$5,'Scoring Keys'!$D$5,IF(B26='Scoring Keys'!$B$6,'Scoring Keys'!$D$6,IF(B26='Scoring Keys'!$B$7,'Scoring Keys'!$D$7,0))))</f>
        <v>0.9</v>
      </c>
      <c r="D26" s="127" t="s">
        <v>1766</v>
      </c>
      <c r="E26" s="57">
        <f>IF(D26='Scoring Keys'!$B$12,'Scoring Keys'!$D$12,IF(D26='Scoring Keys'!$B$13,'Scoring Keys'!$D$13,IF(D26='Scoring Keys'!$B$14,'Scoring Keys'!$D$14,IF(D26='Scoring Keys'!$B$15,'Scoring Keys'!$D$15,IF(D26='Scoring Keys'!$B$16,'Scoring Keys'!$D$16,0)))))</f>
        <v>0</v>
      </c>
      <c r="F26" s="57">
        <f t="shared" si="3"/>
        <v>0</v>
      </c>
      <c r="G26" s="136"/>
      <c r="H26" s="10" t="b">
        <f>OR(AND(C26='Scoring Keys'!$D$4,E26='Scoring Keys'!$D$14),AND(C26='Scoring Keys'!$D$4,E26='Scoring Keys'!$D$16),AND(C26='Scoring Keys'!$D$4,E26='Scoring Keys'!$D$17))</f>
        <v>0</v>
      </c>
      <c r="I26" s="10" t="b">
        <f>NOT(D26='Scoring Keys'!$B$18)</f>
        <v>0</v>
      </c>
      <c r="J26" s="150">
        <f t="shared" si="4"/>
        <v>1</v>
      </c>
      <c r="K26" s="150">
        <f t="shared" si="5"/>
        <v>0</v>
      </c>
    </row>
    <row r="27" spans="1:11" ht="38.25">
      <c r="A27" s="23" t="s">
        <v>523</v>
      </c>
      <c r="B27" s="137" t="s">
        <v>1713</v>
      </c>
      <c r="C27" s="57">
        <f>IF(B27='Scoring Keys'!$B$4,'Scoring Keys'!$D$4,IF(B27='Scoring Keys'!$B$5,'Scoring Keys'!$D$5,IF(B27='Scoring Keys'!$B$6,'Scoring Keys'!$D$6,IF(B27='Scoring Keys'!$B$7,'Scoring Keys'!$D$7,0))))</f>
        <v>0.9</v>
      </c>
      <c r="D27" s="127" t="s">
        <v>1766</v>
      </c>
      <c r="E27" s="57">
        <f>IF(D27='Scoring Keys'!$B$12,'Scoring Keys'!$D$12,IF(D27='Scoring Keys'!$B$13,'Scoring Keys'!$D$13,IF(D27='Scoring Keys'!$B$14,'Scoring Keys'!$D$14,IF(D27='Scoring Keys'!$B$15,'Scoring Keys'!$D$15,IF(D27='Scoring Keys'!$B$16,'Scoring Keys'!$D$16,0)))))</f>
        <v>0</v>
      </c>
      <c r="F27" s="57">
        <f t="shared" si="3"/>
        <v>0</v>
      </c>
      <c r="G27" s="136"/>
      <c r="H27" s="10" t="b">
        <f>OR(AND(C27='Scoring Keys'!$D$4,E27='Scoring Keys'!$D$14),AND(C27='Scoring Keys'!$D$4,E27='Scoring Keys'!$D$16),AND(C27='Scoring Keys'!$D$4,E27='Scoring Keys'!$D$17))</f>
        <v>0</v>
      </c>
      <c r="I27" s="10" t="b">
        <f>NOT(D27='Scoring Keys'!$B$18)</f>
        <v>0</v>
      </c>
      <c r="J27" s="150">
        <f t="shared" si="4"/>
        <v>1</v>
      </c>
      <c r="K27" s="150">
        <f t="shared" si="5"/>
        <v>0</v>
      </c>
    </row>
    <row r="28" spans="1:11" ht="30" customHeight="1">
      <c r="A28" s="23" t="s">
        <v>524</v>
      </c>
      <c r="B28" s="137" t="s">
        <v>600</v>
      </c>
      <c r="C28" s="57">
        <f>IF(B28='Scoring Keys'!$B$4,'Scoring Keys'!$D$4,IF(B28='Scoring Keys'!$B$5,'Scoring Keys'!$D$5,IF(B28='Scoring Keys'!$B$6,'Scoring Keys'!$D$6,IF(B28='Scoring Keys'!$B$7,'Scoring Keys'!$D$7,0))))</f>
        <v>1</v>
      </c>
      <c r="D28" s="127" t="s">
        <v>1766</v>
      </c>
      <c r="E28" s="57">
        <f>IF(D28='Scoring Keys'!$B$12,'Scoring Keys'!$D$12,IF(D28='Scoring Keys'!$B$13,'Scoring Keys'!$D$13,IF(D28='Scoring Keys'!$B$14,'Scoring Keys'!$D$14,IF(D28='Scoring Keys'!$B$15,'Scoring Keys'!$D$15,IF(D28='Scoring Keys'!$B$16,'Scoring Keys'!$D$16,0)))))</f>
        <v>0</v>
      </c>
      <c r="F28" s="57">
        <f t="shared" si="3"/>
        <v>0</v>
      </c>
      <c r="G28" s="136"/>
      <c r="H28" s="10" t="b">
        <f>OR(AND(C28='Scoring Keys'!$D$4,E28='Scoring Keys'!$D$14),AND(C28='Scoring Keys'!$D$4,E28='Scoring Keys'!$D$16),AND(C28='Scoring Keys'!$D$4,E28='Scoring Keys'!$D$17))</f>
        <v>1</v>
      </c>
      <c r="I28" s="10" t="b">
        <f>NOT(D28='Scoring Keys'!$B$18)</f>
        <v>0</v>
      </c>
      <c r="J28" s="150">
        <f t="shared" si="4"/>
        <v>1</v>
      </c>
      <c r="K28" s="150">
        <f t="shared" si="5"/>
        <v>0</v>
      </c>
    </row>
    <row r="29" spans="1:11" ht="30" customHeight="1">
      <c r="A29" s="19" t="s">
        <v>485</v>
      </c>
      <c r="B29" s="137" t="s">
        <v>600</v>
      </c>
      <c r="C29" s="57">
        <f>IF(B29='Scoring Keys'!$B$4,'Scoring Keys'!$D$4,IF(B29='Scoring Keys'!$B$5,'Scoring Keys'!$D$5,IF(B29='Scoring Keys'!$B$6,'Scoring Keys'!$D$6,IF(B29='Scoring Keys'!$B$7,'Scoring Keys'!$D$7,0))))</f>
        <v>1</v>
      </c>
      <c r="D29" s="127" t="s">
        <v>1766</v>
      </c>
      <c r="E29" s="57">
        <f>IF(D29='Scoring Keys'!$B$12,'Scoring Keys'!$D$12,IF(D29='Scoring Keys'!$B$13,'Scoring Keys'!$D$13,IF(D29='Scoring Keys'!$B$14,'Scoring Keys'!$D$14,IF(D29='Scoring Keys'!$B$15,'Scoring Keys'!$D$15,IF(D29='Scoring Keys'!$B$16,'Scoring Keys'!$D$16,0)))))</f>
        <v>0</v>
      </c>
      <c r="F29" s="57">
        <f t="shared" si="3"/>
        <v>0</v>
      </c>
      <c r="G29" s="136"/>
      <c r="H29" s="10" t="b">
        <f>OR(AND(C29='Scoring Keys'!$D$4,E29='Scoring Keys'!$D$14),AND(C29='Scoring Keys'!$D$4,E29='Scoring Keys'!$D$16),AND(C29='Scoring Keys'!$D$4,E29='Scoring Keys'!$D$17))</f>
        <v>1</v>
      </c>
      <c r="I29" s="10" t="b">
        <f>NOT(D29='Scoring Keys'!$B$18)</f>
        <v>0</v>
      </c>
      <c r="J29" s="150">
        <f t="shared" si="4"/>
        <v>1</v>
      </c>
      <c r="K29" s="150">
        <f t="shared" si="5"/>
        <v>0</v>
      </c>
    </row>
    <row r="30" spans="1:11" ht="30" customHeight="1">
      <c r="A30" s="19" t="s">
        <v>373</v>
      </c>
      <c r="B30" s="137" t="s">
        <v>1713</v>
      </c>
      <c r="C30" s="57">
        <f>IF(B30='Scoring Keys'!$B$4,'Scoring Keys'!$D$4,IF(B30='Scoring Keys'!$B$5,'Scoring Keys'!$D$5,IF(B30='Scoring Keys'!$B$6,'Scoring Keys'!$D$6,IF(B30='Scoring Keys'!$B$7,'Scoring Keys'!$D$7,0))))</f>
        <v>0.9</v>
      </c>
      <c r="D30" s="127" t="s">
        <v>1766</v>
      </c>
      <c r="E30" s="57">
        <f>IF(D30='Scoring Keys'!$B$12,'Scoring Keys'!$D$12,IF(D30='Scoring Keys'!$B$13,'Scoring Keys'!$D$13,IF(D30='Scoring Keys'!$B$14,'Scoring Keys'!$D$14,IF(D30='Scoring Keys'!$B$15,'Scoring Keys'!$D$15,IF(D30='Scoring Keys'!$B$16,'Scoring Keys'!$D$16,0)))))</f>
        <v>0</v>
      </c>
      <c r="F30" s="57">
        <f t="shared" si="3"/>
        <v>0</v>
      </c>
      <c r="G30" s="136"/>
      <c r="H30" s="10" t="b">
        <f>OR(AND(C30='Scoring Keys'!$D$4,E30='Scoring Keys'!$D$14),AND(C30='Scoring Keys'!$D$4,E30='Scoring Keys'!$D$16),AND(C30='Scoring Keys'!$D$4,E30='Scoring Keys'!$D$17))</f>
        <v>0</v>
      </c>
      <c r="I30" s="10" t="b">
        <f>NOT(D30='Scoring Keys'!$B$18)</f>
        <v>0</v>
      </c>
      <c r="J30" s="150">
        <f t="shared" si="4"/>
        <v>1</v>
      </c>
      <c r="K30" s="150">
        <f t="shared" si="5"/>
        <v>0</v>
      </c>
    </row>
    <row r="31" spans="1:11" ht="30" customHeight="1">
      <c r="A31" s="23" t="s">
        <v>522</v>
      </c>
      <c r="B31" s="137" t="s">
        <v>1713</v>
      </c>
      <c r="C31" s="57">
        <f>IF(B31='Scoring Keys'!$B$4,'Scoring Keys'!$D$4,IF(B31='Scoring Keys'!$B$5,'Scoring Keys'!$D$5,IF(B31='Scoring Keys'!$B$6,'Scoring Keys'!$D$6,IF(B31='Scoring Keys'!$B$7,'Scoring Keys'!$D$7,0))))</f>
        <v>0.9</v>
      </c>
      <c r="D31" s="127" t="s">
        <v>1766</v>
      </c>
      <c r="E31" s="57">
        <f>IF(D31='Scoring Keys'!$B$12,'Scoring Keys'!$D$12,IF(D31='Scoring Keys'!$B$13,'Scoring Keys'!$D$13,IF(D31='Scoring Keys'!$B$14,'Scoring Keys'!$D$14,IF(D31='Scoring Keys'!$B$15,'Scoring Keys'!$D$15,IF(D31='Scoring Keys'!$B$16,'Scoring Keys'!$D$16,0)))))</f>
        <v>0</v>
      </c>
      <c r="F31" s="57">
        <f t="shared" si="3"/>
        <v>0</v>
      </c>
      <c r="G31" s="136"/>
      <c r="H31" s="10" t="b">
        <f>OR(AND(C31='Scoring Keys'!$D$4,E31='Scoring Keys'!$D$14),AND(C31='Scoring Keys'!$D$4,E31='Scoring Keys'!$D$16),AND(C31='Scoring Keys'!$D$4,E31='Scoring Keys'!$D$17))</f>
        <v>0</v>
      </c>
      <c r="I31" s="10" t="b">
        <f>NOT(D31='Scoring Keys'!$B$18)</f>
        <v>0</v>
      </c>
      <c r="J31" s="150">
        <f t="shared" si="4"/>
        <v>1</v>
      </c>
      <c r="K31" s="150">
        <f t="shared" si="5"/>
        <v>0</v>
      </c>
    </row>
    <row r="32" spans="1:11" ht="30" customHeight="1">
      <c r="A32" s="19" t="s">
        <v>374</v>
      </c>
      <c r="B32" s="137" t="s">
        <v>600</v>
      </c>
      <c r="C32" s="57">
        <f>IF(B32='Scoring Keys'!$B$4,'Scoring Keys'!$D$4,IF(B32='Scoring Keys'!$B$5,'Scoring Keys'!$D$5,IF(B32='Scoring Keys'!$B$6,'Scoring Keys'!$D$6,IF(B32='Scoring Keys'!$B$7,'Scoring Keys'!$D$7,0))))</f>
        <v>1</v>
      </c>
      <c r="D32" s="127" t="s">
        <v>1766</v>
      </c>
      <c r="E32" s="57">
        <f>IF(D32='Scoring Keys'!$B$12,'Scoring Keys'!$D$12,IF(D32='Scoring Keys'!$B$13,'Scoring Keys'!$D$13,IF(D32='Scoring Keys'!$B$14,'Scoring Keys'!$D$14,IF(D32='Scoring Keys'!$B$15,'Scoring Keys'!$D$15,IF(D32='Scoring Keys'!$B$16,'Scoring Keys'!$D$16,0)))))</f>
        <v>0</v>
      </c>
      <c r="F32" s="57">
        <f t="shared" si="3"/>
        <v>0</v>
      </c>
      <c r="G32" s="136"/>
      <c r="H32" s="10" t="b">
        <f>OR(AND(C32='Scoring Keys'!$D$4,E32='Scoring Keys'!$D$14),AND(C32='Scoring Keys'!$D$4,E32='Scoring Keys'!$D$16),AND(C32='Scoring Keys'!$D$4,E32='Scoring Keys'!$D$17))</f>
        <v>1</v>
      </c>
      <c r="I32" s="10" t="b">
        <f>NOT(D32='Scoring Keys'!$B$18)</f>
        <v>0</v>
      </c>
      <c r="J32" s="150">
        <f t="shared" si="4"/>
        <v>1</v>
      </c>
      <c r="K32" s="150">
        <f t="shared" si="5"/>
        <v>0</v>
      </c>
    </row>
    <row r="33" spans="1:11" ht="30" customHeight="1">
      <c r="A33" s="19" t="s">
        <v>375</v>
      </c>
      <c r="B33" s="137" t="s">
        <v>600</v>
      </c>
      <c r="C33" s="57">
        <f>IF(B33='Scoring Keys'!$B$4,'Scoring Keys'!$D$4,IF(B33='Scoring Keys'!$B$5,'Scoring Keys'!$D$5,IF(B33='Scoring Keys'!$B$6,'Scoring Keys'!$D$6,IF(B33='Scoring Keys'!$B$7,'Scoring Keys'!$D$7,0))))</f>
        <v>1</v>
      </c>
      <c r="D33" s="127" t="s">
        <v>1766</v>
      </c>
      <c r="E33" s="57">
        <f>IF(D33='Scoring Keys'!$B$12,'Scoring Keys'!$D$12,IF(D33='Scoring Keys'!$B$13,'Scoring Keys'!$D$13,IF(D33='Scoring Keys'!$B$14,'Scoring Keys'!$D$14,IF(D33='Scoring Keys'!$B$15,'Scoring Keys'!$D$15,IF(D33='Scoring Keys'!$B$16,'Scoring Keys'!$D$16,0)))))</f>
        <v>0</v>
      </c>
      <c r="F33" s="57">
        <f t="shared" si="3"/>
        <v>0</v>
      </c>
      <c r="G33" s="136"/>
      <c r="H33" s="10" t="b">
        <f>OR(AND(C33='Scoring Keys'!$D$4,E33='Scoring Keys'!$D$14),AND(C33='Scoring Keys'!$D$4,E33='Scoring Keys'!$D$16),AND(C33='Scoring Keys'!$D$4,E33='Scoring Keys'!$D$17))</f>
        <v>1</v>
      </c>
      <c r="I33" s="10" t="b">
        <f>NOT(D33='Scoring Keys'!$B$18)</f>
        <v>0</v>
      </c>
      <c r="J33" s="150">
        <f t="shared" si="4"/>
        <v>1</v>
      </c>
      <c r="K33" s="150">
        <f t="shared" si="5"/>
        <v>0</v>
      </c>
    </row>
    <row r="34" spans="1:11" ht="63.75">
      <c r="A34" s="19" t="s">
        <v>525</v>
      </c>
      <c r="B34" s="137" t="s">
        <v>1713</v>
      </c>
      <c r="C34" s="57">
        <f>IF(B34='Scoring Keys'!$B$4,'Scoring Keys'!$D$4,IF(B34='Scoring Keys'!$B$5,'Scoring Keys'!$D$5,IF(B34='Scoring Keys'!$B$6,'Scoring Keys'!$D$6,IF(B34='Scoring Keys'!$B$7,'Scoring Keys'!$D$7,0))))</f>
        <v>0.9</v>
      </c>
      <c r="D34" s="127" t="s">
        <v>1766</v>
      </c>
      <c r="E34" s="57">
        <f>IF(D34='Scoring Keys'!$B$12,'Scoring Keys'!$D$12,IF(D34='Scoring Keys'!$B$13,'Scoring Keys'!$D$13,IF(D34='Scoring Keys'!$B$14,'Scoring Keys'!$D$14,IF(D34='Scoring Keys'!$B$15,'Scoring Keys'!$D$15,IF(D34='Scoring Keys'!$B$16,'Scoring Keys'!$D$16,0)))))</f>
        <v>0</v>
      </c>
      <c r="F34" s="57">
        <f t="shared" si="3"/>
        <v>0</v>
      </c>
      <c r="G34" s="136"/>
      <c r="H34" s="10" t="b">
        <f>OR(AND(C34='Scoring Keys'!$D$4,E34='Scoring Keys'!$D$14),AND(C34='Scoring Keys'!$D$4,E34='Scoring Keys'!$D$16),AND(C34='Scoring Keys'!$D$4,E34='Scoring Keys'!$D$17))</f>
        <v>0</v>
      </c>
      <c r="I34" s="10" t="b">
        <f>NOT(D34='Scoring Keys'!$B$18)</f>
        <v>0</v>
      </c>
      <c r="J34" s="150">
        <f t="shared" si="4"/>
        <v>1</v>
      </c>
      <c r="K34" s="150">
        <f t="shared" si="5"/>
        <v>0</v>
      </c>
    </row>
    <row r="35" spans="1:11" s="17" customFormat="1" ht="15.75">
      <c r="A35" s="20" t="s">
        <v>1862</v>
      </c>
      <c r="B35" s="139"/>
      <c r="C35" s="50"/>
      <c r="D35" s="244"/>
      <c r="E35" s="245"/>
      <c r="F35" s="245"/>
      <c r="G35" s="246"/>
    </row>
    <row r="36" spans="1:11" ht="30" customHeight="1">
      <c r="A36" s="19" t="s">
        <v>35</v>
      </c>
      <c r="B36" s="137" t="s">
        <v>600</v>
      </c>
      <c r="C36" s="57">
        <f>IF(B36='Scoring Keys'!$B$4,'Scoring Keys'!$D$4,IF(B36='Scoring Keys'!$B$5,'Scoring Keys'!$D$5,IF(B36='Scoring Keys'!$B$6,'Scoring Keys'!$D$6,IF(B36='Scoring Keys'!$B$7,'Scoring Keys'!$D$7,0))))</f>
        <v>1</v>
      </c>
      <c r="D36" s="127" t="s">
        <v>1766</v>
      </c>
      <c r="E36" s="57">
        <f>IF(D36='Scoring Keys'!$B$12,'Scoring Keys'!$D$12,IF(D36='Scoring Keys'!$B$13,'Scoring Keys'!$D$13,IF(D36='Scoring Keys'!$B$14,'Scoring Keys'!$D$14,IF(D36='Scoring Keys'!$B$15,'Scoring Keys'!$D$15,IF(D36='Scoring Keys'!$B$16,'Scoring Keys'!$D$16,0)))))</f>
        <v>0</v>
      </c>
      <c r="F36" s="57">
        <f t="shared" ref="F36:F65" si="6">C36*E36</f>
        <v>0</v>
      </c>
      <c r="G36" s="136"/>
      <c r="H36" s="10" t="b">
        <f>OR(AND(C36='Scoring Keys'!$D$4,E36='Scoring Keys'!$D$14),AND(C36='Scoring Keys'!$D$4,E36='Scoring Keys'!$D$16),AND(C36='Scoring Keys'!$D$4,E36='Scoring Keys'!$D$17))</f>
        <v>1</v>
      </c>
      <c r="I36" s="10" t="b">
        <f>NOT(D36='Scoring Keys'!$B$18)</f>
        <v>0</v>
      </c>
      <c r="J36" s="150">
        <f t="shared" ref="J36:J65" si="7">IF(I36,0,1)</f>
        <v>1</v>
      </c>
      <c r="K36" s="150">
        <f t="shared" ref="K36:K65" si="8">IF(AND(H36,(I36)),1,0)</f>
        <v>0</v>
      </c>
    </row>
    <row r="37" spans="1:11" ht="30" customHeight="1">
      <c r="A37" s="23" t="s">
        <v>526</v>
      </c>
      <c r="B37" s="137" t="s">
        <v>600</v>
      </c>
      <c r="C37" s="57">
        <f>IF(B37='Scoring Keys'!$B$4,'Scoring Keys'!$D$4,IF(B37='Scoring Keys'!$B$5,'Scoring Keys'!$D$5,IF(B37='Scoring Keys'!$B$6,'Scoring Keys'!$D$6,IF(B37='Scoring Keys'!$B$7,'Scoring Keys'!$D$7,0))))</f>
        <v>1</v>
      </c>
      <c r="D37" s="127" t="s">
        <v>1766</v>
      </c>
      <c r="E37" s="57">
        <f>IF(D37='Scoring Keys'!$B$12,'Scoring Keys'!$D$12,IF(D37='Scoring Keys'!$B$13,'Scoring Keys'!$D$13,IF(D37='Scoring Keys'!$B$14,'Scoring Keys'!$D$14,IF(D37='Scoring Keys'!$B$15,'Scoring Keys'!$D$15,IF(D37='Scoring Keys'!$B$16,'Scoring Keys'!$D$16,0)))))</f>
        <v>0</v>
      </c>
      <c r="F37" s="57">
        <f t="shared" si="6"/>
        <v>0</v>
      </c>
      <c r="G37" s="136"/>
      <c r="H37" s="10" t="b">
        <f>OR(AND(C37='Scoring Keys'!$D$4,E37='Scoring Keys'!$D$14),AND(C37='Scoring Keys'!$D$4,E37='Scoring Keys'!$D$16),AND(C37='Scoring Keys'!$D$4,E37='Scoring Keys'!$D$17))</f>
        <v>1</v>
      </c>
      <c r="I37" s="10" t="b">
        <f>NOT(D37='Scoring Keys'!$B$18)</f>
        <v>0</v>
      </c>
      <c r="J37" s="150">
        <f t="shared" si="7"/>
        <v>1</v>
      </c>
      <c r="K37" s="150">
        <f t="shared" si="8"/>
        <v>0</v>
      </c>
    </row>
    <row r="38" spans="1:11" ht="30" customHeight="1">
      <c r="A38" s="23" t="s">
        <v>527</v>
      </c>
      <c r="B38" s="137" t="s">
        <v>600</v>
      </c>
      <c r="C38" s="57">
        <f>IF(B38='Scoring Keys'!$B$4,'Scoring Keys'!$D$4,IF(B38='Scoring Keys'!$B$5,'Scoring Keys'!$D$5,IF(B38='Scoring Keys'!$B$6,'Scoring Keys'!$D$6,IF(B38='Scoring Keys'!$B$7,'Scoring Keys'!$D$7,0))))</f>
        <v>1</v>
      </c>
      <c r="D38" s="127" t="s">
        <v>1766</v>
      </c>
      <c r="E38" s="57">
        <f>IF(D38='Scoring Keys'!$B$12,'Scoring Keys'!$D$12,IF(D38='Scoring Keys'!$B$13,'Scoring Keys'!$D$13,IF(D38='Scoring Keys'!$B$14,'Scoring Keys'!$D$14,IF(D38='Scoring Keys'!$B$15,'Scoring Keys'!$D$15,IF(D38='Scoring Keys'!$B$16,'Scoring Keys'!$D$16,0)))))</f>
        <v>0</v>
      </c>
      <c r="F38" s="57">
        <f t="shared" si="6"/>
        <v>0</v>
      </c>
      <c r="G38" s="136"/>
      <c r="H38" s="10" t="b">
        <f>OR(AND(C38='Scoring Keys'!$D$4,E38='Scoring Keys'!$D$14),AND(C38='Scoring Keys'!$D$4,E38='Scoring Keys'!$D$16),AND(C38='Scoring Keys'!$D$4,E38='Scoring Keys'!$D$17))</f>
        <v>1</v>
      </c>
      <c r="I38" s="10" t="b">
        <f>NOT(D38='Scoring Keys'!$B$18)</f>
        <v>0</v>
      </c>
      <c r="J38" s="150">
        <f t="shared" si="7"/>
        <v>1</v>
      </c>
      <c r="K38" s="150">
        <f t="shared" si="8"/>
        <v>0</v>
      </c>
    </row>
    <row r="39" spans="1:11" ht="30" customHeight="1">
      <c r="A39" s="19" t="s">
        <v>376</v>
      </c>
      <c r="B39" s="137" t="s">
        <v>600</v>
      </c>
      <c r="C39" s="57">
        <f>IF(B39='Scoring Keys'!$B$4,'Scoring Keys'!$D$4,IF(B39='Scoring Keys'!$B$5,'Scoring Keys'!$D$5,IF(B39='Scoring Keys'!$B$6,'Scoring Keys'!$D$6,IF(B39='Scoring Keys'!$B$7,'Scoring Keys'!$D$7,0))))</f>
        <v>1</v>
      </c>
      <c r="D39" s="127" t="s">
        <v>1766</v>
      </c>
      <c r="E39" s="57">
        <f>IF(D39='Scoring Keys'!$B$12,'Scoring Keys'!$D$12,IF(D39='Scoring Keys'!$B$13,'Scoring Keys'!$D$13,IF(D39='Scoring Keys'!$B$14,'Scoring Keys'!$D$14,IF(D39='Scoring Keys'!$B$15,'Scoring Keys'!$D$15,IF(D39='Scoring Keys'!$B$16,'Scoring Keys'!$D$16,0)))))</f>
        <v>0</v>
      </c>
      <c r="F39" s="57">
        <f t="shared" si="6"/>
        <v>0</v>
      </c>
      <c r="G39" s="136"/>
      <c r="H39" s="10" t="b">
        <f>OR(AND(C39='Scoring Keys'!$D$4,E39='Scoring Keys'!$D$14),AND(C39='Scoring Keys'!$D$4,E39='Scoring Keys'!$D$16),AND(C39='Scoring Keys'!$D$4,E39='Scoring Keys'!$D$17))</f>
        <v>1</v>
      </c>
      <c r="I39" s="10" t="b">
        <f>NOT(D39='Scoring Keys'!$B$18)</f>
        <v>0</v>
      </c>
      <c r="J39" s="150">
        <f t="shared" si="7"/>
        <v>1</v>
      </c>
      <c r="K39" s="150">
        <f t="shared" si="8"/>
        <v>0</v>
      </c>
    </row>
    <row r="40" spans="1:11" ht="63.75">
      <c r="A40" s="19" t="s">
        <v>377</v>
      </c>
      <c r="B40" s="137" t="s">
        <v>1713</v>
      </c>
      <c r="C40" s="57">
        <f>IF(B40='Scoring Keys'!$B$4,'Scoring Keys'!$D$4,IF(B40='Scoring Keys'!$B$5,'Scoring Keys'!$D$5,IF(B40='Scoring Keys'!$B$6,'Scoring Keys'!$D$6,IF(B40='Scoring Keys'!$B$7,'Scoring Keys'!$D$7,0))))</f>
        <v>0.9</v>
      </c>
      <c r="D40" s="127" t="s">
        <v>1766</v>
      </c>
      <c r="E40" s="57">
        <f>IF(D40='Scoring Keys'!$B$12,'Scoring Keys'!$D$12,IF(D40='Scoring Keys'!$B$13,'Scoring Keys'!$D$13,IF(D40='Scoring Keys'!$B$14,'Scoring Keys'!$D$14,IF(D40='Scoring Keys'!$B$15,'Scoring Keys'!$D$15,IF(D40='Scoring Keys'!$B$16,'Scoring Keys'!$D$16,0)))))</f>
        <v>0</v>
      </c>
      <c r="F40" s="57">
        <f t="shared" si="6"/>
        <v>0</v>
      </c>
      <c r="G40" s="136"/>
      <c r="H40" s="10" t="b">
        <f>OR(AND(C40='Scoring Keys'!$D$4,E40='Scoring Keys'!$D$14),AND(C40='Scoring Keys'!$D$4,E40='Scoring Keys'!$D$16),AND(C40='Scoring Keys'!$D$4,E40='Scoring Keys'!$D$17))</f>
        <v>0</v>
      </c>
      <c r="I40" s="10" t="b">
        <f>NOT(D40='Scoring Keys'!$B$18)</f>
        <v>0</v>
      </c>
      <c r="J40" s="150">
        <f t="shared" si="7"/>
        <v>1</v>
      </c>
      <c r="K40" s="150">
        <f t="shared" si="8"/>
        <v>0</v>
      </c>
    </row>
    <row r="41" spans="1:11" ht="30" customHeight="1">
      <c r="A41" s="23" t="s">
        <v>528</v>
      </c>
      <c r="B41" s="137" t="s">
        <v>1713</v>
      </c>
      <c r="C41" s="57">
        <f>IF(B41='Scoring Keys'!$B$4,'Scoring Keys'!$D$4,IF(B41='Scoring Keys'!$B$5,'Scoring Keys'!$D$5,IF(B41='Scoring Keys'!$B$6,'Scoring Keys'!$D$6,IF(B41='Scoring Keys'!$B$7,'Scoring Keys'!$D$7,0))))</f>
        <v>0.9</v>
      </c>
      <c r="D41" s="127" t="s">
        <v>1766</v>
      </c>
      <c r="E41" s="57">
        <f>IF(D41='Scoring Keys'!$B$12,'Scoring Keys'!$D$12,IF(D41='Scoring Keys'!$B$13,'Scoring Keys'!$D$13,IF(D41='Scoring Keys'!$B$14,'Scoring Keys'!$D$14,IF(D41='Scoring Keys'!$B$15,'Scoring Keys'!$D$15,IF(D41='Scoring Keys'!$B$16,'Scoring Keys'!$D$16,0)))))</f>
        <v>0</v>
      </c>
      <c r="F41" s="57">
        <f t="shared" si="6"/>
        <v>0</v>
      </c>
      <c r="G41" s="136"/>
      <c r="H41" s="10" t="b">
        <f>OR(AND(C41='Scoring Keys'!$D$4,E41='Scoring Keys'!$D$14),AND(C41='Scoring Keys'!$D$4,E41='Scoring Keys'!$D$16),AND(C41='Scoring Keys'!$D$4,E41='Scoring Keys'!$D$17))</f>
        <v>0</v>
      </c>
      <c r="I41" s="10" t="b">
        <f>NOT(D41='Scoring Keys'!$B$18)</f>
        <v>0</v>
      </c>
      <c r="J41" s="150">
        <f t="shared" si="7"/>
        <v>1</v>
      </c>
      <c r="K41" s="150">
        <f t="shared" si="8"/>
        <v>0</v>
      </c>
    </row>
    <row r="42" spans="1:11" ht="38.25">
      <c r="A42" s="19" t="s">
        <v>378</v>
      </c>
      <c r="B42" s="137" t="s">
        <v>1713</v>
      </c>
      <c r="C42" s="57">
        <f>IF(B42='Scoring Keys'!$B$4,'Scoring Keys'!$D$4,IF(B42='Scoring Keys'!$B$5,'Scoring Keys'!$D$5,IF(B42='Scoring Keys'!$B$6,'Scoring Keys'!$D$6,IF(B42='Scoring Keys'!$B$7,'Scoring Keys'!$D$7,0))))</f>
        <v>0.9</v>
      </c>
      <c r="D42" s="127" t="s">
        <v>1766</v>
      </c>
      <c r="E42" s="57">
        <f>IF(D42='Scoring Keys'!$B$12,'Scoring Keys'!$D$12,IF(D42='Scoring Keys'!$B$13,'Scoring Keys'!$D$13,IF(D42='Scoring Keys'!$B$14,'Scoring Keys'!$D$14,IF(D42='Scoring Keys'!$B$15,'Scoring Keys'!$D$15,IF(D42='Scoring Keys'!$B$16,'Scoring Keys'!$D$16,0)))))</f>
        <v>0</v>
      </c>
      <c r="F42" s="57">
        <f t="shared" si="6"/>
        <v>0</v>
      </c>
      <c r="G42" s="136"/>
      <c r="H42" s="10" t="b">
        <f>OR(AND(C42='Scoring Keys'!$D$4,E42='Scoring Keys'!$D$14),AND(C42='Scoring Keys'!$D$4,E42='Scoring Keys'!$D$16),AND(C42='Scoring Keys'!$D$4,E42='Scoring Keys'!$D$17))</f>
        <v>0</v>
      </c>
      <c r="I42" s="10" t="b">
        <f>NOT(D42='Scoring Keys'!$B$18)</f>
        <v>0</v>
      </c>
      <c r="J42" s="150">
        <f t="shared" si="7"/>
        <v>1</v>
      </c>
      <c r="K42" s="150">
        <f t="shared" si="8"/>
        <v>0</v>
      </c>
    </row>
    <row r="43" spans="1:11" ht="63.75">
      <c r="A43" s="19" t="s">
        <v>379</v>
      </c>
      <c r="B43" s="137" t="s">
        <v>1713</v>
      </c>
      <c r="C43" s="57">
        <f>IF(B43='Scoring Keys'!$B$4,'Scoring Keys'!$D$4,IF(B43='Scoring Keys'!$B$5,'Scoring Keys'!$D$5,IF(B43='Scoring Keys'!$B$6,'Scoring Keys'!$D$6,IF(B43='Scoring Keys'!$B$7,'Scoring Keys'!$D$7,0))))</f>
        <v>0.9</v>
      </c>
      <c r="D43" s="127" t="s">
        <v>1766</v>
      </c>
      <c r="E43" s="57">
        <f>IF(D43='Scoring Keys'!$B$12,'Scoring Keys'!$D$12,IF(D43='Scoring Keys'!$B$13,'Scoring Keys'!$D$13,IF(D43='Scoring Keys'!$B$14,'Scoring Keys'!$D$14,IF(D43='Scoring Keys'!$B$15,'Scoring Keys'!$D$15,IF(D43='Scoring Keys'!$B$16,'Scoring Keys'!$D$16,0)))))</f>
        <v>0</v>
      </c>
      <c r="F43" s="57">
        <f t="shared" si="6"/>
        <v>0</v>
      </c>
      <c r="G43" s="136"/>
      <c r="H43" s="10" t="b">
        <f>OR(AND(C43='Scoring Keys'!$D$4,E43='Scoring Keys'!$D$14),AND(C43='Scoring Keys'!$D$4,E43='Scoring Keys'!$D$16),AND(C43='Scoring Keys'!$D$4,E43='Scoring Keys'!$D$17))</f>
        <v>0</v>
      </c>
      <c r="I43" s="10" t="b">
        <f>NOT(D43='Scoring Keys'!$B$18)</f>
        <v>0</v>
      </c>
      <c r="J43" s="150">
        <f t="shared" si="7"/>
        <v>1</v>
      </c>
      <c r="K43" s="150">
        <f t="shared" si="8"/>
        <v>0</v>
      </c>
    </row>
    <row r="44" spans="1:11" ht="76.5">
      <c r="A44" s="19" t="s">
        <v>380</v>
      </c>
      <c r="B44" s="137" t="s">
        <v>1713</v>
      </c>
      <c r="C44" s="57">
        <f>IF(B44='Scoring Keys'!$B$4,'Scoring Keys'!$D$4,IF(B44='Scoring Keys'!$B$5,'Scoring Keys'!$D$5,IF(B44='Scoring Keys'!$B$6,'Scoring Keys'!$D$6,IF(B44='Scoring Keys'!$B$7,'Scoring Keys'!$D$7,0))))</f>
        <v>0.9</v>
      </c>
      <c r="D44" s="127" t="s">
        <v>1766</v>
      </c>
      <c r="E44" s="57">
        <f>IF(D44='Scoring Keys'!$B$12,'Scoring Keys'!$D$12,IF(D44='Scoring Keys'!$B$13,'Scoring Keys'!$D$13,IF(D44='Scoring Keys'!$B$14,'Scoring Keys'!$D$14,IF(D44='Scoring Keys'!$B$15,'Scoring Keys'!$D$15,IF(D44='Scoring Keys'!$B$16,'Scoring Keys'!$D$16,0)))))</f>
        <v>0</v>
      </c>
      <c r="F44" s="57">
        <f t="shared" si="6"/>
        <v>0</v>
      </c>
      <c r="G44" s="136"/>
      <c r="H44" s="10" t="b">
        <f>OR(AND(C44='Scoring Keys'!$D$4,E44='Scoring Keys'!$D$14),AND(C44='Scoring Keys'!$D$4,E44='Scoring Keys'!$D$16),AND(C44='Scoring Keys'!$D$4,E44='Scoring Keys'!$D$17))</f>
        <v>0</v>
      </c>
      <c r="I44" s="10" t="b">
        <f>NOT(D44='Scoring Keys'!$B$18)</f>
        <v>0</v>
      </c>
      <c r="J44" s="150">
        <f t="shared" si="7"/>
        <v>1</v>
      </c>
      <c r="K44" s="150">
        <f t="shared" si="8"/>
        <v>0</v>
      </c>
    </row>
    <row r="45" spans="1:11" ht="30" customHeight="1">
      <c r="A45" s="19" t="s">
        <v>381</v>
      </c>
      <c r="B45" s="137" t="s">
        <v>600</v>
      </c>
      <c r="C45" s="57">
        <f>IF(B45='Scoring Keys'!$B$4,'Scoring Keys'!$D$4,IF(B45='Scoring Keys'!$B$5,'Scoring Keys'!$D$5,IF(B45='Scoring Keys'!$B$6,'Scoring Keys'!$D$6,IF(B45='Scoring Keys'!$B$7,'Scoring Keys'!$D$7,0))))</f>
        <v>1</v>
      </c>
      <c r="D45" s="127" t="s">
        <v>1766</v>
      </c>
      <c r="E45" s="57">
        <f>IF(D45='Scoring Keys'!$B$12,'Scoring Keys'!$D$12,IF(D45='Scoring Keys'!$B$13,'Scoring Keys'!$D$13,IF(D45='Scoring Keys'!$B$14,'Scoring Keys'!$D$14,IF(D45='Scoring Keys'!$B$15,'Scoring Keys'!$D$15,IF(D45='Scoring Keys'!$B$16,'Scoring Keys'!$D$16,0)))))</f>
        <v>0</v>
      </c>
      <c r="F45" s="57">
        <f t="shared" si="6"/>
        <v>0</v>
      </c>
      <c r="G45" s="136"/>
      <c r="H45" s="10" t="b">
        <f>OR(AND(C45='Scoring Keys'!$D$4,E45='Scoring Keys'!$D$14),AND(C45='Scoring Keys'!$D$4,E45='Scoring Keys'!$D$16),AND(C45='Scoring Keys'!$D$4,E45='Scoring Keys'!$D$17))</f>
        <v>1</v>
      </c>
      <c r="I45" s="10" t="b">
        <f>NOT(D45='Scoring Keys'!$B$18)</f>
        <v>0</v>
      </c>
      <c r="J45" s="150">
        <f t="shared" si="7"/>
        <v>1</v>
      </c>
      <c r="K45" s="150">
        <f t="shared" si="8"/>
        <v>0</v>
      </c>
    </row>
    <row r="46" spans="1:11" ht="30" customHeight="1">
      <c r="A46" s="19" t="s">
        <v>382</v>
      </c>
      <c r="B46" s="137" t="s">
        <v>1713</v>
      </c>
      <c r="C46" s="57">
        <f>IF(B46='Scoring Keys'!$B$4,'Scoring Keys'!$D$4,IF(B46='Scoring Keys'!$B$5,'Scoring Keys'!$D$5,IF(B46='Scoring Keys'!$B$6,'Scoring Keys'!$D$6,IF(B46='Scoring Keys'!$B$7,'Scoring Keys'!$D$7,0))))</f>
        <v>0.9</v>
      </c>
      <c r="D46" s="127" t="s">
        <v>1766</v>
      </c>
      <c r="E46" s="57">
        <f>IF(D46='Scoring Keys'!$B$12,'Scoring Keys'!$D$12,IF(D46='Scoring Keys'!$B$13,'Scoring Keys'!$D$13,IF(D46='Scoring Keys'!$B$14,'Scoring Keys'!$D$14,IF(D46='Scoring Keys'!$B$15,'Scoring Keys'!$D$15,IF(D46='Scoring Keys'!$B$16,'Scoring Keys'!$D$16,0)))))</f>
        <v>0</v>
      </c>
      <c r="F46" s="57">
        <f t="shared" si="6"/>
        <v>0</v>
      </c>
      <c r="G46" s="136"/>
      <c r="H46" s="10" t="b">
        <f>OR(AND(C46='Scoring Keys'!$D$4,E46='Scoring Keys'!$D$14),AND(C46='Scoring Keys'!$D$4,E46='Scoring Keys'!$D$16),AND(C46='Scoring Keys'!$D$4,E46='Scoring Keys'!$D$17))</f>
        <v>0</v>
      </c>
      <c r="I46" s="10" t="b">
        <f>NOT(D46='Scoring Keys'!$B$18)</f>
        <v>0</v>
      </c>
      <c r="J46" s="150">
        <f t="shared" si="7"/>
        <v>1</v>
      </c>
      <c r="K46" s="150">
        <f t="shared" si="8"/>
        <v>0</v>
      </c>
    </row>
    <row r="47" spans="1:11" ht="51">
      <c r="A47" s="19" t="s">
        <v>529</v>
      </c>
      <c r="B47" s="137" t="s">
        <v>1713</v>
      </c>
      <c r="C47" s="57">
        <f>IF(B47='Scoring Keys'!$B$4,'Scoring Keys'!$D$4,IF(B47='Scoring Keys'!$B$5,'Scoring Keys'!$D$5,IF(B47='Scoring Keys'!$B$6,'Scoring Keys'!$D$6,IF(B47='Scoring Keys'!$B$7,'Scoring Keys'!$D$7,0))))</f>
        <v>0.9</v>
      </c>
      <c r="D47" s="127" t="s">
        <v>1766</v>
      </c>
      <c r="E47" s="57">
        <f>IF(D47='Scoring Keys'!$B$12,'Scoring Keys'!$D$12,IF(D47='Scoring Keys'!$B$13,'Scoring Keys'!$D$13,IF(D47='Scoring Keys'!$B$14,'Scoring Keys'!$D$14,IF(D47='Scoring Keys'!$B$15,'Scoring Keys'!$D$15,IF(D47='Scoring Keys'!$B$16,'Scoring Keys'!$D$16,0)))))</f>
        <v>0</v>
      </c>
      <c r="F47" s="57">
        <f t="shared" si="6"/>
        <v>0</v>
      </c>
      <c r="G47" s="136"/>
      <c r="H47" s="10" t="b">
        <f>OR(AND(C47='Scoring Keys'!$D$4,E47='Scoring Keys'!$D$14),AND(C47='Scoring Keys'!$D$4,E47='Scoring Keys'!$D$16),AND(C47='Scoring Keys'!$D$4,E47='Scoring Keys'!$D$17))</f>
        <v>0</v>
      </c>
      <c r="I47" s="10" t="b">
        <f>NOT(D47='Scoring Keys'!$B$18)</f>
        <v>0</v>
      </c>
      <c r="J47" s="150">
        <f t="shared" si="7"/>
        <v>1</v>
      </c>
      <c r="K47" s="150">
        <f t="shared" si="8"/>
        <v>0</v>
      </c>
    </row>
    <row r="48" spans="1:11" ht="30" customHeight="1">
      <c r="A48" s="19" t="s">
        <v>383</v>
      </c>
      <c r="B48" s="137" t="s">
        <v>1713</v>
      </c>
      <c r="C48" s="57">
        <f>IF(B48='Scoring Keys'!$B$4,'Scoring Keys'!$D$4,IF(B48='Scoring Keys'!$B$5,'Scoring Keys'!$D$5,IF(B48='Scoring Keys'!$B$6,'Scoring Keys'!$D$6,IF(B48='Scoring Keys'!$B$7,'Scoring Keys'!$D$7,0))))</f>
        <v>0.9</v>
      </c>
      <c r="D48" s="127" t="s">
        <v>1766</v>
      </c>
      <c r="E48" s="57">
        <f>IF(D48='Scoring Keys'!$B$12,'Scoring Keys'!$D$12,IF(D48='Scoring Keys'!$B$13,'Scoring Keys'!$D$13,IF(D48='Scoring Keys'!$B$14,'Scoring Keys'!$D$14,IF(D48='Scoring Keys'!$B$15,'Scoring Keys'!$D$15,IF(D48='Scoring Keys'!$B$16,'Scoring Keys'!$D$16,0)))))</f>
        <v>0</v>
      </c>
      <c r="F48" s="57">
        <f t="shared" si="6"/>
        <v>0</v>
      </c>
      <c r="G48" s="136"/>
      <c r="H48" s="10" t="b">
        <f>OR(AND(C48='Scoring Keys'!$D$4,E48='Scoring Keys'!$D$14),AND(C48='Scoring Keys'!$D$4,E48='Scoring Keys'!$D$16),AND(C48='Scoring Keys'!$D$4,E48='Scoring Keys'!$D$17))</f>
        <v>0</v>
      </c>
      <c r="I48" s="10" t="b">
        <f>NOT(D48='Scoring Keys'!$B$18)</f>
        <v>0</v>
      </c>
      <c r="J48" s="150">
        <f t="shared" si="7"/>
        <v>1</v>
      </c>
      <c r="K48" s="150">
        <f t="shared" si="8"/>
        <v>0</v>
      </c>
    </row>
    <row r="49" spans="1:11" ht="30" customHeight="1">
      <c r="A49" s="19" t="s">
        <v>384</v>
      </c>
      <c r="B49" s="137" t="s">
        <v>600</v>
      </c>
      <c r="C49" s="57">
        <f>IF(B49='Scoring Keys'!$B$4,'Scoring Keys'!$D$4,IF(B49='Scoring Keys'!$B$5,'Scoring Keys'!$D$5,IF(B49='Scoring Keys'!$B$6,'Scoring Keys'!$D$6,IF(B49='Scoring Keys'!$B$7,'Scoring Keys'!$D$7,0))))</f>
        <v>1</v>
      </c>
      <c r="D49" s="127" t="s">
        <v>1766</v>
      </c>
      <c r="E49" s="57">
        <f>IF(D49='Scoring Keys'!$B$12,'Scoring Keys'!$D$12,IF(D49='Scoring Keys'!$B$13,'Scoring Keys'!$D$13,IF(D49='Scoring Keys'!$B$14,'Scoring Keys'!$D$14,IF(D49='Scoring Keys'!$B$15,'Scoring Keys'!$D$15,IF(D49='Scoring Keys'!$B$16,'Scoring Keys'!$D$16,0)))))</f>
        <v>0</v>
      </c>
      <c r="F49" s="57">
        <f t="shared" si="6"/>
        <v>0</v>
      </c>
      <c r="G49" s="136"/>
      <c r="H49" s="10" t="b">
        <f>OR(AND(C49='Scoring Keys'!$D$4,E49='Scoring Keys'!$D$14),AND(C49='Scoring Keys'!$D$4,E49='Scoring Keys'!$D$16),AND(C49='Scoring Keys'!$D$4,E49='Scoring Keys'!$D$17))</f>
        <v>1</v>
      </c>
      <c r="I49" s="10" t="b">
        <f>NOT(D49='Scoring Keys'!$B$18)</f>
        <v>0</v>
      </c>
      <c r="J49" s="150">
        <f t="shared" si="7"/>
        <v>1</v>
      </c>
      <c r="K49" s="150">
        <f t="shared" si="8"/>
        <v>0</v>
      </c>
    </row>
    <row r="50" spans="1:11" ht="51">
      <c r="A50" s="19" t="s">
        <v>530</v>
      </c>
      <c r="B50" s="137" t="s">
        <v>1713</v>
      </c>
      <c r="C50" s="57">
        <f>IF(B50='Scoring Keys'!$B$4,'Scoring Keys'!$D$4,IF(B50='Scoring Keys'!$B$5,'Scoring Keys'!$D$5,IF(B50='Scoring Keys'!$B$6,'Scoring Keys'!$D$6,IF(B50='Scoring Keys'!$B$7,'Scoring Keys'!$D$7,0))))</f>
        <v>0.9</v>
      </c>
      <c r="D50" s="127" t="s">
        <v>1766</v>
      </c>
      <c r="E50" s="57">
        <f>IF(D50='Scoring Keys'!$B$12,'Scoring Keys'!$D$12,IF(D50='Scoring Keys'!$B$13,'Scoring Keys'!$D$13,IF(D50='Scoring Keys'!$B$14,'Scoring Keys'!$D$14,IF(D50='Scoring Keys'!$B$15,'Scoring Keys'!$D$15,IF(D50='Scoring Keys'!$B$16,'Scoring Keys'!$D$16,0)))))</f>
        <v>0</v>
      </c>
      <c r="F50" s="57">
        <f t="shared" si="6"/>
        <v>0</v>
      </c>
      <c r="G50" s="136"/>
      <c r="H50" s="10" t="b">
        <f>OR(AND(C50='Scoring Keys'!$D$4,E50='Scoring Keys'!$D$14),AND(C50='Scoring Keys'!$D$4,E50='Scoring Keys'!$D$16),AND(C50='Scoring Keys'!$D$4,E50='Scoring Keys'!$D$17))</f>
        <v>0</v>
      </c>
      <c r="I50" s="10" t="b">
        <f>NOT(D50='Scoring Keys'!$B$18)</f>
        <v>0</v>
      </c>
      <c r="J50" s="150">
        <f t="shared" si="7"/>
        <v>1</v>
      </c>
      <c r="K50" s="150">
        <f t="shared" si="8"/>
        <v>0</v>
      </c>
    </row>
    <row r="51" spans="1:11" ht="89.25">
      <c r="A51" s="23" t="s">
        <v>531</v>
      </c>
      <c r="B51" s="137" t="s">
        <v>1713</v>
      </c>
      <c r="C51" s="57">
        <f>IF(B51='Scoring Keys'!$B$4,'Scoring Keys'!$D$4,IF(B51='Scoring Keys'!$B$5,'Scoring Keys'!$D$5,IF(B51='Scoring Keys'!$B$6,'Scoring Keys'!$D$6,IF(B51='Scoring Keys'!$B$7,'Scoring Keys'!$D$7,0))))</f>
        <v>0.9</v>
      </c>
      <c r="D51" s="127" t="s">
        <v>1766</v>
      </c>
      <c r="E51" s="57">
        <f>IF(D51='Scoring Keys'!$B$12,'Scoring Keys'!$D$12,IF(D51='Scoring Keys'!$B$13,'Scoring Keys'!$D$13,IF(D51='Scoring Keys'!$B$14,'Scoring Keys'!$D$14,IF(D51='Scoring Keys'!$B$15,'Scoring Keys'!$D$15,IF(D51='Scoring Keys'!$B$16,'Scoring Keys'!$D$16,0)))))</f>
        <v>0</v>
      </c>
      <c r="F51" s="57">
        <f t="shared" si="6"/>
        <v>0</v>
      </c>
      <c r="G51" s="136"/>
      <c r="H51" s="10" t="b">
        <f>OR(AND(C51='Scoring Keys'!$D$4,E51='Scoring Keys'!$D$14),AND(C51='Scoring Keys'!$D$4,E51='Scoring Keys'!$D$16),AND(C51='Scoring Keys'!$D$4,E51='Scoring Keys'!$D$17))</f>
        <v>0</v>
      </c>
      <c r="I51" s="10" t="b">
        <f>NOT(D51='Scoring Keys'!$B$18)</f>
        <v>0</v>
      </c>
      <c r="J51" s="150">
        <f t="shared" si="7"/>
        <v>1</v>
      </c>
      <c r="K51" s="150">
        <f t="shared" si="8"/>
        <v>0</v>
      </c>
    </row>
    <row r="52" spans="1:11" ht="30" customHeight="1">
      <c r="A52" s="104" t="s">
        <v>1725</v>
      </c>
      <c r="B52" s="137" t="s">
        <v>1713</v>
      </c>
      <c r="C52" s="57">
        <f>IF(B52='Scoring Keys'!$B$4,'Scoring Keys'!$D$4,IF(B52='Scoring Keys'!$B$5,'Scoring Keys'!$D$5,IF(B52='Scoring Keys'!$B$6,'Scoring Keys'!$D$6,IF(B52='Scoring Keys'!$B$7,'Scoring Keys'!$D$7,0))))</f>
        <v>0.9</v>
      </c>
      <c r="D52" s="127" t="s">
        <v>1766</v>
      </c>
      <c r="E52" s="57">
        <f>IF(D52='Scoring Keys'!$B$12,'Scoring Keys'!$D$12,IF(D52='Scoring Keys'!$B$13,'Scoring Keys'!$D$13,IF(D52='Scoring Keys'!$B$14,'Scoring Keys'!$D$14,IF(D52='Scoring Keys'!$B$15,'Scoring Keys'!$D$15,IF(D52='Scoring Keys'!$B$16,'Scoring Keys'!$D$16,0)))))</f>
        <v>0</v>
      </c>
      <c r="F52" s="57">
        <f t="shared" si="6"/>
        <v>0</v>
      </c>
      <c r="G52" s="136"/>
      <c r="H52" s="10" t="b">
        <f>OR(AND(C52='Scoring Keys'!$D$4,E52='Scoring Keys'!$D$14),AND(C52='Scoring Keys'!$D$4,E52='Scoring Keys'!$D$16),AND(C52='Scoring Keys'!$D$4,E52='Scoring Keys'!$D$17))</f>
        <v>0</v>
      </c>
      <c r="I52" s="10" t="b">
        <f>NOT(D52='Scoring Keys'!$B$18)</f>
        <v>0</v>
      </c>
      <c r="J52" s="150">
        <f t="shared" si="7"/>
        <v>1</v>
      </c>
      <c r="K52" s="150">
        <f t="shared" si="8"/>
        <v>0</v>
      </c>
    </row>
    <row r="53" spans="1:11" ht="30" customHeight="1">
      <c r="A53" s="104" t="s">
        <v>1726</v>
      </c>
      <c r="B53" s="137" t="s">
        <v>1713</v>
      </c>
      <c r="C53" s="57">
        <f>IF(B53='Scoring Keys'!$B$4,'Scoring Keys'!$D$4,IF(B53='Scoring Keys'!$B$5,'Scoring Keys'!$D$5,IF(B53='Scoring Keys'!$B$6,'Scoring Keys'!$D$6,IF(B53='Scoring Keys'!$B$7,'Scoring Keys'!$D$7,0))))</f>
        <v>0.9</v>
      </c>
      <c r="D53" s="127" t="s">
        <v>1766</v>
      </c>
      <c r="E53" s="57">
        <f>IF(D53='Scoring Keys'!$B$12,'Scoring Keys'!$D$12,IF(D53='Scoring Keys'!$B$13,'Scoring Keys'!$D$13,IF(D53='Scoring Keys'!$B$14,'Scoring Keys'!$D$14,IF(D53='Scoring Keys'!$B$15,'Scoring Keys'!$D$15,IF(D53='Scoring Keys'!$B$16,'Scoring Keys'!$D$16,0)))))</f>
        <v>0</v>
      </c>
      <c r="F53" s="57">
        <f t="shared" si="6"/>
        <v>0</v>
      </c>
      <c r="G53" s="136"/>
      <c r="H53" s="10" t="b">
        <f>OR(AND(C53='Scoring Keys'!$D$4,E53='Scoring Keys'!$D$14),AND(C53='Scoring Keys'!$D$4,E53='Scoring Keys'!$D$16),AND(C53='Scoring Keys'!$D$4,E53='Scoring Keys'!$D$17))</f>
        <v>0</v>
      </c>
      <c r="I53" s="10" t="b">
        <f>NOT(D53='Scoring Keys'!$B$18)</f>
        <v>0</v>
      </c>
      <c r="J53" s="150">
        <f t="shared" si="7"/>
        <v>1</v>
      </c>
      <c r="K53" s="150">
        <f t="shared" si="8"/>
        <v>0</v>
      </c>
    </row>
    <row r="54" spans="1:11" ht="38.25">
      <c r="A54" s="19" t="s">
        <v>385</v>
      </c>
      <c r="B54" s="137" t="s">
        <v>1713</v>
      </c>
      <c r="C54" s="57">
        <f>IF(B54='Scoring Keys'!$B$4,'Scoring Keys'!$D$4,IF(B54='Scoring Keys'!$B$5,'Scoring Keys'!$D$5,IF(B54='Scoring Keys'!$B$6,'Scoring Keys'!$D$6,IF(B54='Scoring Keys'!$B$7,'Scoring Keys'!$D$7,0))))</f>
        <v>0.9</v>
      </c>
      <c r="D54" s="127" t="s">
        <v>1766</v>
      </c>
      <c r="E54" s="57">
        <f>IF(D54='Scoring Keys'!$B$12,'Scoring Keys'!$D$12,IF(D54='Scoring Keys'!$B$13,'Scoring Keys'!$D$13,IF(D54='Scoring Keys'!$B$14,'Scoring Keys'!$D$14,IF(D54='Scoring Keys'!$B$15,'Scoring Keys'!$D$15,IF(D54='Scoring Keys'!$B$16,'Scoring Keys'!$D$16,0)))))</f>
        <v>0</v>
      </c>
      <c r="F54" s="57">
        <f t="shared" si="6"/>
        <v>0</v>
      </c>
      <c r="G54" s="136"/>
      <c r="H54" s="10" t="b">
        <f>OR(AND(C54='Scoring Keys'!$D$4,E54='Scoring Keys'!$D$14),AND(C54='Scoring Keys'!$D$4,E54='Scoring Keys'!$D$16),AND(C54='Scoring Keys'!$D$4,E54='Scoring Keys'!$D$17))</f>
        <v>0</v>
      </c>
      <c r="I54" s="10" t="b">
        <f>NOT(D54='Scoring Keys'!$B$18)</f>
        <v>0</v>
      </c>
      <c r="J54" s="150">
        <f t="shared" si="7"/>
        <v>1</v>
      </c>
      <c r="K54" s="150">
        <f t="shared" si="8"/>
        <v>0</v>
      </c>
    </row>
    <row r="55" spans="1:11" ht="30" customHeight="1">
      <c r="A55" s="23" t="s">
        <v>532</v>
      </c>
      <c r="B55" s="137" t="s">
        <v>1713</v>
      </c>
      <c r="C55" s="57">
        <f>IF(B55='Scoring Keys'!$B$4,'Scoring Keys'!$D$4,IF(B55='Scoring Keys'!$B$5,'Scoring Keys'!$D$5,IF(B55='Scoring Keys'!$B$6,'Scoring Keys'!$D$6,IF(B55='Scoring Keys'!$B$7,'Scoring Keys'!$D$7,0))))</f>
        <v>0.9</v>
      </c>
      <c r="D55" s="127" t="s">
        <v>1766</v>
      </c>
      <c r="E55" s="57">
        <f>IF(D55='Scoring Keys'!$B$12,'Scoring Keys'!$D$12,IF(D55='Scoring Keys'!$B$13,'Scoring Keys'!$D$13,IF(D55='Scoring Keys'!$B$14,'Scoring Keys'!$D$14,IF(D55='Scoring Keys'!$B$15,'Scoring Keys'!$D$15,IF(D55='Scoring Keys'!$B$16,'Scoring Keys'!$D$16,0)))))</f>
        <v>0</v>
      </c>
      <c r="F55" s="57">
        <f t="shared" si="6"/>
        <v>0</v>
      </c>
      <c r="G55" s="136"/>
      <c r="H55" s="10" t="b">
        <f>OR(AND(C55='Scoring Keys'!$D$4,E55='Scoring Keys'!$D$14),AND(C55='Scoring Keys'!$D$4,E55='Scoring Keys'!$D$16),AND(C55='Scoring Keys'!$D$4,E55='Scoring Keys'!$D$17))</f>
        <v>0</v>
      </c>
      <c r="I55" s="10" t="b">
        <f>NOT(D55='Scoring Keys'!$B$18)</f>
        <v>0</v>
      </c>
      <c r="J55" s="150">
        <f t="shared" si="7"/>
        <v>1</v>
      </c>
      <c r="K55" s="150">
        <f t="shared" si="8"/>
        <v>0</v>
      </c>
    </row>
    <row r="56" spans="1:11" ht="30" customHeight="1">
      <c r="A56" s="19" t="s">
        <v>386</v>
      </c>
      <c r="B56" s="137" t="s">
        <v>1713</v>
      </c>
      <c r="C56" s="57">
        <f>IF(B56='Scoring Keys'!$B$4,'Scoring Keys'!$D$4,IF(B56='Scoring Keys'!$B$5,'Scoring Keys'!$D$5,IF(B56='Scoring Keys'!$B$6,'Scoring Keys'!$D$6,IF(B56='Scoring Keys'!$B$7,'Scoring Keys'!$D$7,0))))</f>
        <v>0.9</v>
      </c>
      <c r="D56" s="127" t="s">
        <v>1766</v>
      </c>
      <c r="E56" s="57">
        <f>IF(D56='Scoring Keys'!$B$12,'Scoring Keys'!$D$12,IF(D56='Scoring Keys'!$B$13,'Scoring Keys'!$D$13,IF(D56='Scoring Keys'!$B$14,'Scoring Keys'!$D$14,IF(D56='Scoring Keys'!$B$15,'Scoring Keys'!$D$15,IF(D56='Scoring Keys'!$B$16,'Scoring Keys'!$D$16,0)))))</f>
        <v>0</v>
      </c>
      <c r="F56" s="57">
        <f t="shared" si="6"/>
        <v>0</v>
      </c>
      <c r="G56" s="136"/>
      <c r="H56" s="10" t="b">
        <f>OR(AND(C56='Scoring Keys'!$D$4,E56='Scoring Keys'!$D$14),AND(C56='Scoring Keys'!$D$4,E56='Scoring Keys'!$D$16),AND(C56='Scoring Keys'!$D$4,E56='Scoring Keys'!$D$17))</f>
        <v>0</v>
      </c>
      <c r="I56" s="10" t="b">
        <f>NOT(D56='Scoring Keys'!$B$18)</f>
        <v>0</v>
      </c>
      <c r="J56" s="150">
        <f t="shared" si="7"/>
        <v>1</v>
      </c>
      <c r="K56" s="150">
        <f t="shared" si="8"/>
        <v>0</v>
      </c>
    </row>
    <row r="57" spans="1:11" ht="30" customHeight="1">
      <c r="A57" s="19" t="s">
        <v>387</v>
      </c>
      <c r="B57" s="137" t="s">
        <v>1713</v>
      </c>
      <c r="C57" s="57">
        <f>IF(B57='Scoring Keys'!$B$4,'Scoring Keys'!$D$4,IF(B57='Scoring Keys'!$B$5,'Scoring Keys'!$D$5,IF(B57='Scoring Keys'!$B$6,'Scoring Keys'!$D$6,IF(B57='Scoring Keys'!$B$7,'Scoring Keys'!$D$7,0))))</f>
        <v>0.9</v>
      </c>
      <c r="D57" s="127" t="s">
        <v>1766</v>
      </c>
      <c r="E57" s="57">
        <f>IF(D57='Scoring Keys'!$B$12,'Scoring Keys'!$D$12,IF(D57='Scoring Keys'!$B$13,'Scoring Keys'!$D$13,IF(D57='Scoring Keys'!$B$14,'Scoring Keys'!$D$14,IF(D57='Scoring Keys'!$B$15,'Scoring Keys'!$D$15,IF(D57='Scoring Keys'!$B$16,'Scoring Keys'!$D$16,0)))))</f>
        <v>0</v>
      </c>
      <c r="F57" s="57">
        <f t="shared" si="6"/>
        <v>0</v>
      </c>
      <c r="G57" s="136"/>
      <c r="H57" s="10" t="b">
        <f>OR(AND(C57='Scoring Keys'!$D$4,E57='Scoring Keys'!$D$14),AND(C57='Scoring Keys'!$D$4,E57='Scoring Keys'!$D$16),AND(C57='Scoring Keys'!$D$4,E57='Scoring Keys'!$D$17))</f>
        <v>0</v>
      </c>
      <c r="I57" s="10" t="b">
        <f>NOT(D57='Scoring Keys'!$B$18)</f>
        <v>0</v>
      </c>
      <c r="J57" s="150">
        <f t="shared" si="7"/>
        <v>1</v>
      </c>
      <c r="K57" s="150">
        <f t="shared" si="8"/>
        <v>0</v>
      </c>
    </row>
    <row r="58" spans="1:11" ht="30" customHeight="1">
      <c r="A58" s="23" t="s">
        <v>533</v>
      </c>
      <c r="B58" s="137" t="s">
        <v>1713</v>
      </c>
      <c r="C58" s="57">
        <f>IF(B58='Scoring Keys'!$B$4,'Scoring Keys'!$D$4,IF(B58='Scoring Keys'!$B$5,'Scoring Keys'!$D$5,IF(B58='Scoring Keys'!$B$6,'Scoring Keys'!$D$6,IF(B58='Scoring Keys'!$B$7,'Scoring Keys'!$D$7,0))))</f>
        <v>0.9</v>
      </c>
      <c r="D58" s="127" t="s">
        <v>1766</v>
      </c>
      <c r="E58" s="57">
        <f>IF(D58='Scoring Keys'!$B$12,'Scoring Keys'!$D$12,IF(D58='Scoring Keys'!$B$13,'Scoring Keys'!$D$13,IF(D58='Scoring Keys'!$B$14,'Scoring Keys'!$D$14,IF(D58='Scoring Keys'!$B$15,'Scoring Keys'!$D$15,IF(D58='Scoring Keys'!$B$16,'Scoring Keys'!$D$16,0)))))</f>
        <v>0</v>
      </c>
      <c r="F58" s="57">
        <f t="shared" si="6"/>
        <v>0</v>
      </c>
      <c r="G58" s="136"/>
      <c r="H58" s="10" t="b">
        <f>OR(AND(C58='Scoring Keys'!$D$4,E58='Scoring Keys'!$D$14),AND(C58='Scoring Keys'!$D$4,E58='Scoring Keys'!$D$16),AND(C58='Scoring Keys'!$D$4,E58='Scoring Keys'!$D$17))</f>
        <v>0</v>
      </c>
      <c r="I58" s="10" t="b">
        <f>NOT(D58='Scoring Keys'!$B$18)</f>
        <v>0</v>
      </c>
      <c r="J58" s="150">
        <f t="shared" si="7"/>
        <v>1</v>
      </c>
      <c r="K58" s="150">
        <f t="shared" si="8"/>
        <v>0</v>
      </c>
    </row>
    <row r="59" spans="1:11" ht="30" customHeight="1">
      <c r="A59" s="19" t="s">
        <v>388</v>
      </c>
      <c r="B59" s="137" t="s">
        <v>1714</v>
      </c>
      <c r="C59" s="57">
        <f>IF(B59='Scoring Keys'!$B$4,'Scoring Keys'!$D$4,IF(B59='Scoring Keys'!$B$5,'Scoring Keys'!$D$5,IF(B59='Scoring Keys'!$B$6,'Scoring Keys'!$D$6,IF(B59='Scoring Keys'!$B$7,'Scoring Keys'!$D$7,0))))</f>
        <v>0.3</v>
      </c>
      <c r="D59" s="127" t="s">
        <v>1766</v>
      </c>
      <c r="E59" s="57">
        <f>IF(D59='Scoring Keys'!$B$12,'Scoring Keys'!$D$12,IF(D59='Scoring Keys'!$B$13,'Scoring Keys'!$D$13,IF(D59='Scoring Keys'!$B$14,'Scoring Keys'!$D$14,IF(D59='Scoring Keys'!$B$15,'Scoring Keys'!$D$15,IF(D59='Scoring Keys'!$B$16,'Scoring Keys'!$D$16,0)))))</f>
        <v>0</v>
      </c>
      <c r="F59" s="57">
        <f t="shared" si="6"/>
        <v>0</v>
      </c>
      <c r="G59" s="136"/>
      <c r="H59" s="10" t="b">
        <f>OR(AND(C59='Scoring Keys'!$D$4,E59='Scoring Keys'!$D$14),AND(C59='Scoring Keys'!$D$4,E59='Scoring Keys'!$D$16),AND(C59='Scoring Keys'!$D$4,E59='Scoring Keys'!$D$17))</f>
        <v>0</v>
      </c>
      <c r="I59" s="10" t="b">
        <f>NOT(D59='Scoring Keys'!$B$18)</f>
        <v>0</v>
      </c>
      <c r="J59" s="150">
        <f t="shared" si="7"/>
        <v>1</v>
      </c>
      <c r="K59" s="150">
        <f t="shared" si="8"/>
        <v>0</v>
      </c>
    </row>
    <row r="60" spans="1:11" ht="30" customHeight="1">
      <c r="A60" s="19" t="s">
        <v>534</v>
      </c>
      <c r="B60" s="137" t="s">
        <v>1713</v>
      </c>
      <c r="C60" s="57">
        <f>IF(B60='Scoring Keys'!$B$4,'Scoring Keys'!$D$4,IF(B60='Scoring Keys'!$B$5,'Scoring Keys'!$D$5,IF(B60='Scoring Keys'!$B$6,'Scoring Keys'!$D$6,IF(B60='Scoring Keys'!$B$7,'Scoring Keys'!$D$7,0))))</f>
        <v>0.9</v>
      </c>
      <c r="D60" s="127" t="s">
        <v>1766</v>
      </c>
      <c r="E60" s="57">
        <f>IF(D60='Scoring Keys'!$B$12,'Scoring Keys'!$D$12,IF(D60='Scoring Keys'!$B$13,'Scoring Keys'!$D$13,IF(D60='Scoring Keys'!$B$14,'Scoring Keys'!$D$14,IF(D60='Scoring Keys'!$B$15,'Scoring Keys'!$D$15,IF(D60='Scoring Keys'!$B$16,'Scoring Keys'!$D$16,0)))))</f>
        <v>0</v>
      </c>
      <c r="F60" s="57">
        <f t="shared" si="6"/>
        <v>0</v>
      </c>
      <c r="G60" s="136"/>
      <c r="H60" s="10" t="b">
        <f>OR(AND(C60='Scoring Keys'!$D$4,E60='Scoring Keys'!$D$14),AND(C60='Scoring Keys'!$D$4,E60='Scoring Keys'!$D$16),AND(C60='Scoring Keys'!$D$4,E60='Scoring Keys'!$D$17))</f>
        <v>0</v>
      </c>
      <c r="I60" s="10" t="b">
        <f>NOT(D60='Scoring Keys'!$B$18)</f>
        <v>0</v>
      </c>
      <c r="J60" s="150">
        <f t="shared" si="7"/>
        <v>1</v>
      </c>
      <c r="K60" s="150">
        <f t="shared" si="8"/>
        <v>0</v>
      </c>
    </row>
    <row r="61" spans="1:11" ht="30" customHeight="1">
      <c r="A61" s="23" t="s">
        <v>36</v>
      </c>
      <c r="B61" s="137" t="s">
        <v>1713</v>
      </c>
      <c r="C61" s="57">
        <f>IF(B61='Scoring Keys'!$B$4,'Scoring Keys'!$D$4,IF(B61='Scoring Keys'!$B$5,'Scoring Keys'!$D$5,IF(B61='Scoring Keys'!$B$6,'Scoring Keys'!$D$6,IF(B61='Scoring Keys'!$B$7,'Scoring Keys'!$D$7,0))))</f>
        <v>0.9</v>
      </c>
      <c r="D61" s="127" t="s">
        <v>1766</v>
      </c>
      <c r="E61" s="57">
        <f>IF(D61='Scoring Keys'!$B$12,'Scoring Keys'!$D$12,IF(D61='Scoring Keys'!$B$13,'Scoring Keys'!$D$13,IF(D61='Scoring Keys'!$B$14,'Scoring Keys'!$D$14,IF(D61='Scoring Keys'!$B$15,'Scoring Keys'!$D$15,IF(D61='Scoring Keys'!$B$16,'Scoring Keys'!$D$16,0)))))</f>
        <v>0</v>
      </c>
      <c r="F61" s="57">
        <f t="shared" si="6"/>
        <v>0</v>
      </c>
      <c r="G61" s="136"/>
      <c r="H61" s="10" t="b">
        <f>OR(AND(C61='Scoring Keys'!$D$4,E61='Scoring Keys'!$D$14),AND(C61='Scoring Keys'!$D$4,E61='Scoring Keys'!$D$16),AND(C61='Scoring Keys'!$D$4,E61='Scoring Keys'!$D$17))</f>
        <v>0</v>
      </c>
      <c r="I61" s="10" t="b">
        <f>NOT(D61='Scoring Keys'!$B$18)</f>
        <v>0</v>
      </c>
      <c r="J61" s="150">
        <f t="shared" si="7"/>
        <v>1</v>
      </c>
      <c r="K61" s="150">
        <f t="shared" si="8"/>
        <v>0</v>
      </c>
    </row>
    <row r="62" spans="1:11" ht="30" customHeight="1">
      <c r="A62" s="23" t="s">
        <v>37</v>
      </c>
      <c r="B62" s="137" t="s">
        <v>1713</v>
      </c>
      <c r="C62" s="57">
        <f>IF(B62='Scoring Keys'!$B$4,'Scoring Keys'!$D$4,IF(B62='Scoring Keys'!$B$5,'Scoring Keys'!$D$5,IF(B62='Scoring Keys'!$B$6,'Scoring Keys'!$D$6,IF(B62='Scoring Keys'!$B$7,'Scoring Keys'!$D$7,0))))</f>
        <v>0.9</v>
      </c>
      <c r="D62" s="127" t="s">
        <v>1766</v>
      </c>
      <c r="E62" s="57">
        <f>IF(D62='Scoring Keys'!$B$12,'Scoring Keys'!$D$12,IF(D62='Scoring Keys'!$B$13,'Scoring Keys'!$D$13,IF(D62='Scoring Keys'!$B$14,'Scoring Keys'!$D$14,IF(D62='Scoring Keys'!$B$15,'Scoring Keys'!$D$15,IF(D62='Scoring Keys'!$B$16,'Scoring Keys'!$D$16,0)))))</f>
        <v>0</v>
      </c>
      <c r="F62" s="57">
        <f t="shared" si="6"/>
        <v>0</v>
      </c>
      <c r="G62" s="136"/>
      <c r="H62" s="10" t="b">
        <f>OR(AND(C62='Scoring Keys'!$D$4,E62='Scoring Keys'!$D$14),AND(C62='Scoring Keys'!$D$4,E62='Scoring Keys'!$D$16),AND(C62='Scoring Keys'!$D$4,E62='Scoring Keys'!$D$17))</f>
        <v>0</v>
      </c>
      <c r="I62" s="10" t="b">
        <f>NOT(D62='Scoring Keys'!$B$18)</f>
        <v>0</v>
      </c>
      <c r="J62" s="150">
        <f t="shared" si="7"/>
        <v>1</v>
      </c>
      <c r="K62" s="150">
        <f t="shared" si="8"/>
        <v>0</v>
      </c>
    </row>
    <row r="63" spans="1:11" ht="30" customHeight="1">
      <c r="A63" s="23" t="s">
        <v>38</v>
      </c>
      <c r="B63" s="137" t="s">
        <v>1713</v>
      </c>
      <c r="C63" s="57">
        <f>IF(B63='Scoring Keys'!$B$4,'Scoring Keys'!$D$4,IF(B63='Scoring Keys'!$B$5,'Scoring Keys'!$D$5,IF(B63='Scoring Keys'!$B$6,'Scoring Keys'!$D$6,IF(B63='Scoring Keys'!$B$7,'Scoring Keys'!$D$7,0))))</f>
        <v>0.9</v>
      </c>
      <c r="D63" s="127" t="s">
        <v>1766</v>
      </c>
      <c r="E63" s="57">
        <f>IF(D63='Scoring Keys'!$B$12,'Scoring Keys'!$D$12,IF(D63='Scoring Keys'!$B$13,'Scoring Keys'!$D$13,IF(D63='Scoring Keys'!$B$14,'Scoring Keys'!$D$14,IF(D63='Scoring Keys'!$B$15,'Scoring Keys'!$D$15,IF(D63='Scoring Keys'!$B$16,'Scoring Keys'!$D$16,0)))))</f>
        <v>0</v>
      </c>
      <c r="F63" s="57">
        <f t="shared" si="6"/>
        <v>0</v>
      </c>
      <c r="G63" s="136"/>
      <c r="H63" s="10" t="b">
        <f>OR(AND(C63='Scoring Keys'!$D$4,E63='Scoring Keys'!$D$14),AND(C63='Scoring Keys'!$D$4,E63='Scoring Keys'!$D$16),AND(C63='Scoring Keys'!$D$4,E63='Scoring Keys'!$D$17))</f>
        <v>0</v>
      </c>
      <c r="I63" s="10" t="b">
        <f>NOT(D63='Scoring Keys'!$B$18)</f>
        <v>0</v>
      </c>
      <c r="J63" s="150">
        <f t="shared" si="7"/>
        <v>1</v>
      </c>
      <c r="K63" s="150">
        <f t="shared" si="8"/>
        <v>0</v>
      </c>
    </row>
    <row r="64" spans="1:11" ht="30" customHeight="1">
      <c r="A64" s="23" t="s">
        <v>39</v>
      </c>
      <c r="B64" s="137" t="s">
        <v>1713</v>
      </c>
      <c r="C64" s="57">
        <f>IF(B64='Scoring Keys'!$B$4,'Scoring Keys'!$D$4,IF(B64='Scoring Keys'!$B$5,'Scoring Keys'!$D$5,IF(B64='Scoring Keys'!$B$6,'Scoring Keys'!$D$6,IF(B64='Scoring Keys'!$B$7,'Scoring Keys'!$D$7,0))))</f>
        <v>0.9</v>
      </c>
      <c r="D64" s="127" t="s">
        <v>1766</v>
      </c>
      <c r="E64" s="57">
        <f>IF(D64='Scoring Keys'!$B$12,'Scoring Keys'!$D$12,IF(D64='Scoring Keys'!$B$13,'Scoring Keys'!$D$13,IF(D64='Scoring Keys'!$B$14,'Scoring Keys'!$D$14,IF(D64='Scoring Keys'!$B$15,'Scoring Keys'!$D$15,IF(D64='Scoring Keys'!$B$16,'Scoring Keys'!$D$16,0)))))</f>
        <v>0</v>
      </c>
      <c r="F64" s="57">
        <f t="shared" si="6"/>
        <v>0</v>
      </c>
      <c r="G64" s="136"/>
      <c r="H64" s="10" t="b">
        <f>OR(AND(C64='Scoring Keys'!$D$4,E64='Scoring Keys'!$D$14),AND(C64='Scoring Keys'!$D$4,E64='Scoring Keys'!$D$16),AND(C64='Scoring Keys'!$D$4,E64='Scoring Keys'!$D$17))</f>
        <v>0</v>
      </c>
      <c r="I64" s="10" t="b">
        <f>NOT(D64='Scoring Keys'!$B$18)</f>
        <v>0</v>
      </c>
      <c r="J64" s="150">
        <f t="shared" si="7"/>
        <v>1</v>
      </c>
      <c r="K64" s="150">
        <f t="shared" si="8"/>
        <v>0</v>
      </c>
    </row>
    <row r="65" spans="1:11" ht="30" customHeight="1">
      <c r="A65" s="19" t="s">
        <v>389</v>
      </c>
      <c r="B65" s="137" t="s">
        <v>1713</v>
      </c>
      <c r="C65" s="57">
        <f>IF(B65='Scoring Keys'!$B$4,'Scoring Keys'!$D$4,IF(B65='Scoring Keys'!$B$5,'Scoring Keys'!$D$5,IF(B65='Scoring Keys'!$B$6,'Scoring Keys'!$D$6,IF(B65='Scoring Keys'!$B$7,'Scoring Keys'!$D$7,0))))</f>
        <v>0.9</v>
      </c>
      <c r="D65" s="127" t="s">
        <v>1766</v>
      </c>
      <c r="E65" s="57">
        <f>IF(D65='Scoring Keys'!$B$12,'Scoring Keys'!$D$12,IF(D65='Scoring Keys'!$B$13,'Scoring Keys'!$D$13,IF(D65='Scoring Keys'!$B$14,'Scoring Keys'!$D$14,IF(D65='Scoring Keys'!$B$15,'Scoring Keys'!$D$15,IF(D65='Scoring Keys'!$B$16,'Scoring Keys'!$D$16,0)))))</f>
        <v>0</v>
      </c>
      <c r="F65" s="57">
        <f t="shared" si="6"/>
        <v>0</v>
      </c>
      <c r="G65" s="136"/>
      <c r="H65" s="10" t="b">
        <f>OR(AND(C65='Scoring Keys'!$D$4,E65='Scoring Keys'!$D$14),AND(C65='Scoring Keys'!$D$4,E65='Scoring Keys'!$D$16),AND(C65='Scoring Keys'!$D$4,E65='Scoring Keys'!$D$17))</f>
        <v>0</v>
      </c>
      <c r="I65" s="10" t="b">
        <f>NOT(D65='Scoring Keys'!$B$18)</f>
        <v>0</v>
      </c>
      <c r="J65" s="150">
        <f t="shared" si="7"/>
        <v>1</v>
      </c>
      <c r="K65" s="150">
        <f t="shared" si="8"/>
        <v>0</v>
      </c>
    </row>
    <row r="66" spans="1:11" ht="22.5" customHeight="1">
      <c r="A66" s="19" t="s">
        <v>390</v>
      </c>
      <c r="B66" s="130"/>
      <c r="C66" s="130"/>
      <c r="D66" s="130"/>
      <c r="E66" s="130"/>
      <c r="F66" s="130"/>
      <c r="G66" s="130"/>
    </row>
    <row r="67" spans="1:11" ht="30" customHeight="1">
      <c r="A67" s="23" t="s">
        <v>535</v>
      </c>
      <c r="B67" s="137" t="s">
        <v>600</v>
      </c>
      <c r="C67" s="57">
        <f>IF(B67='Scoring Keys'!$B$4,'Scoring Keys'!$D$4,IF(B67='Scoring Keys'!$B$5,'Scoring Keys'!$D$5,IF(B67='Scoring Keys'!$B$6,'Scoring Keys'!$D$6,IF(B67='Scoring Keys'!$B$7,'Scoring Keys'!$D$7,0))))</f>
        <v>1</v>
      </c>
      <c r="D67" s="127" t="s">
        <v>1766</v>
      </c>
      <c r="E67" s="57">
        <f>IF(D67='Scoring Keys'!$B$12,'Scoring Keys'!$D$12,IF(D67='Scoring Keys'!$B$13,'Scoring Keys'!$D$13,IF(D67='Scoring Keys'!$B$14,'Scoring Keys'!$D$14,IF(D67='Scoring Keys'!$B$15,'Scoring Keys'!$D$15,IF(D67='Scoring Keys'!$B$16,'Scoring Keys'!$D$16,0)))))</f>
        <v>0</v>
      </c>
      <c r="F67" s="57">
        <f t="shared" ref="F67:F75" si="9">C67*E67</f>
        <v>0</v>
      </c>
      <c r="G67" s="136"/>
      <c r="H67" s="10" t="b">
        <f>OR(AND(C67='Scoring Keys'!$D$4,E67='Scoring Keys'!$D$14),AND(C67='Scoring Keys'!$D$4,E67='Scoring Keys'!$D$16),AND(C67='Scoring Keys'!$D$4,E67='Scoring Keys'!$D$17))</f>
        <v>1</v>
      </c>
      <c r="I67" s="10" t="b">
        <f>NOT(D67='Scoring Keys'!$B$18)</f>
        <v>0</v>
      </c>
      <c r="J67" s="150">
        <f t="shared" ref="J67:J75" si="10">IF(I67,0,1)</f>
        <v>1</v>
      </c>
      <c r="K67" s="150">
        <f t="shared" ref="K67:K75" si="11">IF(AND(H67,(I67)),1,0)</f>
        <v>0</v>
      </c>
    </row>
    <row r="68" spans="1:11" ht="30" customHeight="1">
      <c r="A68" s="23" t="s">
        <v>536</v>
      </c>
      <c r="B68" s="137" t="s">
        <v>600</v>
      </c>
      <c r="C68" s="57">
        <f>IF(B68='Scoring Keys'!$B$4,'Scoring Keys'!$D$4,IF(B68='Scoring Keys'!$B$5,'Scoring Keys'!$D$5,IF(B68='Scoring Keys'!$B$6,'Scoring Keys'!$D$6,IF(B68='Scoring Keys'!$B$7,'Scoring Keys'!$D$7,0))))</f>
        <v>1</v>
      </c>
      <c r="D68" s="127" t="s">
        <v>1766</v>
      </c>
      <c r="E68" s="57">
        <f>IF(D68='Scoring Keys'!$B$12,'Scoring Keys'!$D$12,IF(D68='Scoring Keys'!$B$13,'Scoring Keys'!$D$13,IF(D68='Scoring Keys'!$B$14,'Scoring Keys'!$D$14,IF(D68='Scoring Keys'!$B$15,'Scoring Keys'!$D$15,IF(D68='Scoring Keys'!$B$16,'Scoring Keys'!$D$16,0)))))</f>
        <v>0</v>
      </c>
      <c r="F68" s="57">
        <f t="shared" si="9"/>
        <v>0</v>
      </c>
      <c r="G68" s="136"/>
      <c r="H68" s="10" t="b">
        <f>OR(AND(C68='Scoring Keys'!$D$4,E68='Scoring Keys'!$D$14),AND(C68='Scoring Keys'!$D$4,E68='Scoring Keys'!$D$16),AND(C68='Scoring Keys'!$D$4,E68='Scoring Keys'!$D$17))</f>
        <v>1</v>
      </c>
      <c r="I68" s="10" t="b">
        <f>NOT(D68='Scoring Keys'!$B$18)</f>
        <v>0</v>
      </c>
      <c r="J68" s="150">
        <f t="shared" si="10"/>
        <v>1</v>
      </c>
      <c r="K68" s="150">
        <f t="shared" si="11"/>
        <v>0</v>
      </c>
    </row>
    <row r="69" spans="1:11" ht="30" customHeight="1">
      <c r="A69" s="23" t="s">
        <v>537</v>
      </c>
      <c r="B69" s="137" t="s">
        <v>1713</v>
      </c>
      <c r="C69" s="57">
        <f>IF(B69='Scoring Keys'!$B$4,'Scoring Keys'!$D$4,IF(B69='Scoring Keys'!$B$5,'Scoring Keys'!$D$5,IF(B69='Scoring Keys'!$B$6,'Scoring Keys'!$D$6,IF(B69='Scoring Keys'!$B$7,'Scoring Keys'!$D$7,0))))</f>
        <v>0.9</v>
      </c>
      <c r="D69" s="127" t="s">
        <v>1766</v>
      </c>
      <c r="E69" s="57">
        <f>IF(D69='Scoring Keys'!$B$12,'Scoring Keys'!$D$12,IF(D69='Scoring Keys'!$B$13,'Scoring Keys'!$D$13,IF(D69='Scoring Keys'!$B$14,'Scoring Keys'!$D$14,IF(D69='Scoring Keys'!$B$15,'Scoring Keys'!$D$15,IF(D69='Scoring Keys'!$B$16,'Scoring Keys'!$D$16,0)))))</f>
        <v>0</v>
      </c>
      <c r="F69" s="57">
        <f t="shared" si="9"/>
        <v>0</v>
      </c>
      <c r="G69" s="136"/>
      <c r="H69" s="10" t="b">
        <f>OR(AND(C69='Scoring Keys'!$D$4,E69='Scoring Keys'!$D$14),AND(C69='Scoring Keys'!$D$4,E69='Scoring Keys'!$D$16),AND(C69='Scoring Keys'!$D$4,E69='Scoring Keys'!$D$17))</f>
        <v>0</v>
      </c>
      <c r="I69" s="10" t="b">
        <f>NOT(D69='Scoring Keys'!$B$18)</f>
        <v>0</v>
      </c>
      <c r="J69" s="150">
        <f t="shared" si="10"/>
        <v>1</v>
      </c>
      <c r="K69" s="150">
        <f t="shared" si="11"/>
        <v>0</v>
      </c>
    </row>
    <row r="70" spans="1:11" ht="30" customHeight="1">
      <c r="A70" s="23" t="s">
        <v>538</v>
      </c>
      <c r="B70" s="137" t="s">
        <v>600</v>
      </c>
      <c r="C70" s="57">
        <f>IF(B70='Scoring Keys'!$B$4,'Scoring Keys'!$D$4,IF(B70='Scoring Keys'!$B$5,'Scoring Keys'!$D$5,IF(B70='Scoring Keys'!$B$6,'Scoring Keys'!$D$6,IF(B70='Scoring Keys'!$B$7,'Scoring Keys'!$D$7,0))))</f>
        <v>1</v>
      </c>
      <c r="D70" s="127" t="s">
        <v>1766</v>
      </c>
      <c r="E70" s="57">
        <f>IF(D70='Scoring Keys'!$B$12,'Scoring Keys'!$D$12,IF(D70='Scoring Keys'!$B$13,'Scoring Keys'!$D$13,IF(D70='Scoring Keys'!$B$14,'Scoring Keys'!$D$14,IF(D70='Scoring Keys'!$B$15,'Scoring Keys'!$D$15,IF(D70='Scoring Keys'!$B$16,'Scoring Keys'!$D$16,0)))))</f>
        <v>0</v>
      </c>
      <c r="F70" s="57">
        <f t="shared" si="9"/>
        <v>0</v>
      </c>
      <c r="G70" s="136"/>
      <c r="H70" s="10" t="b">
        <f>OR(AND(C70='Scoring Keys'!$D$4,E70='Scoring Keys'!$D$14),AND(C70='Scoring Keys'!$D$4,E70='Scoring Keys'!$D$16),AND(C70='Scoring Keys'!$D$4,E70='Scoring Keys'!$D$17))</f>
        <v>1</v>
      </c>
      <c r="I70" s="10" t="b">
        <f>NOT(D70='Scoring Keys'!$B$18)</f>
        <v>0</v>
      </c>
      <c r="J70" s="150">
        <f t="shared" si="10"/>
        <v>1</v>
      </c>
      <c r="K70" s="150">
        <f t="shared" si="11"/>
        <v>0</v>
      </c>
    </row>
    <row r="71" spans="1:11" ht="30" customHeight="1">
      <c r="A71" s="23" t="s">
        <v>539</v>
      </c>
      <c r="B71" s="137" t="s">
        <v>600</v>
      </c>
      <c r="C71" s="57">
        <f>IF(B71='Scoring Keys'!$B$4,'Scoring Keys'!$D$4,IF(B71='Scoring Keys'!$B$5,'Scoring Keys'!$D$5,IF(B71='Scoring Keys'!$B$6,'Scoring Keys'!$D$6,IF(B71='Scoring Keys'!$B$7,'Scoring Keys'!$D$7,0))))</f>
        <v>1</v>
      </c>
      <c r="D71" s="127" t="s">
        <v>1766</v>
      </c>
      <c r="E71" s="57">
        <f>IF(D71='Scoring Keys'!$B$12,'Scoring Keys'!$D$12,IF(D71='Scoring Keys'!$B$13,'Scoring Keys'!$D$13,IF(D71='Scoring Keys'!$B$14,'Scoring Keys'!$D$14,IF(D71='Scoring Keys'!$B$15,'Scoring Keys'!$D$15,IF(D71='Scoring Keys'!$B$16,'Scoring Keys'!$D$16,0)))))</f>
        <v>0</v>
      </c>
      <c r="F71" s="57">
        <f t="shared" si="9"/>
        <v>0</v>
      </c>
      <c r="G71" s="136"/>
      <c r="H71" s="10" t="b">
        <f>OR(AND(C71='Scoring Keys'!$D$4,E71='Scoring Keys'!$D$14),AND(C71='Scoring Keys'!$D$4,E71='Scoring Keys'!$D$16),AND(C71='Scoring Keys'!$D$4,E71='Scoring Keys'!$D$17))</f>
        <v>1</v>
      </c>
      <c r="I71" s="10" t="b">
        <f>NOT(D71='Scoring Keys'!$B$18)</f>
        <v>0</v>
      </c>
      <c r="J71" s="150">
        <f t="shared" si="10"/>
        <v>1</v>
      </c>
      <c r="K71" s="150">
        <f t="shared" si="11"/>
        <v>0</v>
      </c>
    </row>
    <row r="72" spans="1:11" ht="30" customHeight="1">
      <c r="A72" s="23" t="s">
        <v>540</v>
      </c>
      <c r="B72" s="137" t="s">
        <v>1714</v>
      </c>
      <c r="C72" s="57">
        <f>IF(B72='Scoring Keys'!$B$4,'Scoring Keys'!$D$4,IF(B72='Scoring Keys'!$B$5,'Scoring Keys'!$D$5,IF(B72='Scoring Keys'!$B$6,'Scoring Keys'!$D$6,IF(B72='Scoring Keys'!$B$7,'Scoring Keys'!$D$7,0))))</f>
        <v>0.3</v>
      </c>
      <c r="D72" s="127" t="s">
        <v>1766</v>
      </c>
      <c r="E72" s="57">
        <f>IF(D72='Scoring Keys'!$B$12,'Scoring Keys'!$D$12,IF(D72='Scoring Keys'!$B$13,'Scoring Keys'!$D$13,IF(D72='Scoring Keys'!$B$14,'Scoring Keys'!$D$14,IF(D72='Scoring Keys'!$B$15,'Scoring Keys'!$D$15,IF(D72='Scoring Keys'!$B$16,'Scoring Keys'!$D$16,0)))))</f>
        <v>0</v>
      </c>
      <c r="F72" s="57">
        <f t="shared" si="9"/>
        <v>0</v>
      </c>
      <c r="G72" s="136"/>
      <c r="H72" s="10" t="b">
        <f>OR(AND(C72='Scoring Keys'!$D$4,E72='Scoring Keys'!$D$14),AND(C72='Scoring Keys'!$D$4,E72='Scoring Keys'!$D$16),AND(C72='Scoring Keys'!$D$4,E72='Scoring Keys'!$D$17))</f>
        <v>0</v>
      </c>
      <c r="I72" s="10" t="b">
        <f>NOT(D72='Scoring Keys'!$B$18)</f>
        <v>0</v>
      </c>
      <c r="J72" s="150">
        <f t="shared" si="10"/>
        <v>1</v>
      </c>
      <c r="K72" s="150">
        <f t="shared" si="11"/>
        <v>0</v>
      </c>
    </row>
    <row r="73" spans="1:11" ht="30" customHeight="1">
      <c r="A73" s="23" t="s">
        <v>541</v>
      </c>
      <c r="B73" s="137" t="s">
        <v>600</v>
      </c>
      <c r="C73" s="57">
        <f>IF(B73='Scoring Keys'!$B$4,'Scoring Keys'!$D$4,IF(B73='Scoring Keys'!$B$5,'Scoring Keys'!$D$5,IF(B73='Scoring Keys'!$B$6,'Scoring Keys'!$D$6,IF(B73='Scoring Keys'!$B$7,'Scoring Keys'!$D$7,0))))</f>
        <v>1</v>
      </c>
      <c r="D73" s="127" t="s">
        <v>1766</v>
      </c>
      <c r="E73" s="57">
        <f>IF(D73='Scoring Keys'!$B$12,'Scoring Keys'!$D$12,IF(D73='Scoring Keys'!$B$13,'Scoring Keys'!$D$13,IF(D73='Scoring Keys'!$B$14,'Scoring Keys'!$D$14,IF(D73='Scoring Keys'!$B$15,'Scoring Keys'!$D$15,IF(D73='Scoring Keys'!$B$16,'Scoring Keys'!$D$16,0)))))</f>
        <v>0</v>
      </c>
      <c r="F73" s="57">
        <f t="shared" si="9"/>
        <v>0</v>
      </c>
      <c r="G73" s="136"/>
      <c r="H73" s="10" t="b">
        <f>OR(AND(C73='Scoring Keys'!$D$4,E73='Scoring Keys'!$D$14),AND(C73='Scoring Keys'!$D$4,E73='Scoring Keys'!$D$16),AND(C73='Scoring Keys'!$D$4,E73='Scoring Keys'!$D$17))</f>
        <v>1</v>
      </c>
      <c r="I73" s="10" t="b">
        <f>NOT(D73='Scoring Keys'!$B$18)</f>
        <v>0</v>
      </c>
      <c r="J73" s="150">
        <f t="shared" si="10"/>
        <v>1</v>
      </c>
      <c r="K73" s="150">
        <f t="shared" si="11"/>
        <v>0</v>
      </c>
    </row>
    <row r="74" spans="1:11" ht="30" customHeight="1">
      <c r="A74" s="19" t="s">
        <v>391</v>
      </c>
      <c r="B74" s="137" t="s">
        <v>1713</v>
      </c>
      <c r="C74" s="57">
        <f>IF(B74='Scoring Keys'!$B$4,'Scoring Keys'!$D$4,IF(B74='Scoring Keys'!$B$5,'Scoring Keys'!$D$5,IF(B74='Scoring Keys'!$B$6,'Scoring Keys'!$D$6,IF(B74='Scoring Keys'!$B$7,'Scoring Keys'!$D$7,0))))</f>
        <v>0.9</v>
      </c>
      <c r="D74" s="127" t="s">
        <v>1766</v>
      </c>
      <c r="E74" s="57">
        <f>IF(D74='Scoring Keys'!$B$12,'Scoring Keys'!$D$12,IF(D74='Scoring Keys'!$B$13,'Scoring Keys'!$D$13,IF(D74='Scoring Keys'!$B$14,'Scoring Keys'!$D$14,IF(D74='Scoring Keys'!$B$15,'Scoring Keys'!$D$15,IF(D74='Scoring Keys'!$B$16,'Scoring Keys'!$D$16,0)))))</f>
        <v>0</v>
      </c>
      <c r="F74" s="57">
        <f t="shared" si="9"/>
        <v>0</v>
      </c>
      <c r="G74" s="136"/>
      <c r="H74" s="10" t="b">
        <f>OR(AND(C74='Scoring Keys'!$D$4,E74='Scoring Keys'!$D$14),AND(C74='Scoring Keys'!$D$4,E74='Scoring Keys'!$D$16),AND(C74='Scoring Keys'!$D$4,E74='Scoring Keys'!$D$17))</f>
        <v>0</v>
      </c>
      <c r="I74" s="10" t="b">
        <f>NOT(D74='Scoring Keys'!$B$18)</f>
        <v>0</v>
      </c>
      <c r="J74" s="150">
        <f t="shared" si="10"/>
        <v>1</v>
      </c>
      <c r="K74" s="150">
        <f t="shared" si="11"/>
        <v>0</v>
      </c>
    </row>
    <row r="75" spans="1:11" ht="38.25">
      <c r="A75" s="19" t="s">
        <v>392</v>
      </c>
      <c r="B75" s="137" t="s">
        <v>1713</v>
      </c>
      <c r="C75" s="57">
        <f>IF(B75='Scoring Keys'!$B$4,'Scoring Keys'!$D$4,IF(B75='Scoring Keys'!$B$5,'Scoring Keys'!$D$5,IF(B75='Scoring Keys'!$B$6,'Scoring Keys'!$D$6,IF(B75='Scoring Keys'!$B$7,'Scoring Keys'!$D$7,0))))</f>
        <v>0.9</v>
      </c>
      <c r="D75" s="127" t="s">
        <v>1766</v>
      </c>
      <c r="E75" s="57">
        <f>IF(D75='Scoring Keys'!$B$12,'Scoring Keys'!$D$12,IF(D75='Scoring Keys'!$B$13,'Scoring Keys'!$D$13,IF(D75='Scoring Keys'!$B$14,'Scoring Keys'!$D$14,IF(D75='Scoring Keys'!$B$15,'Scoring Keys'!$D$15,IF(D75='Scoring Keys'!$B$16,'Scoring Keys'!$D$16,0)))))</f>
        <v>0</v>
      </c>
      <c r="F75" s="57">
        <f t="shared" si="9"/>
        <v>0</v>
      </c>
      <c r="G75" s="136"/>
      <c r="H75" s="10" t="b">
        <f>OR(AND(C75='Scoring Keys'!$D$4,E75='Scoring Keys'!$D$14),AND(C75='Scoring Keys'!$D$4,E75='Scoring Keys'!$D$16),AND(C75='Scoring Keys'!$D$4,E75='Scoring Keys'!$D$17))</f>
        <v>0</v>
      </c>
      <c r="I75" s="10" t="b">
        <f>NOT(D75='Scoring Keys'!$B$18)</f>
        <v>0</v>
      </c>
      <c r="J75" s="150">
        <f t="shared" si="10"/>
        <v>1</v>
      </c>
      <c r="K75" s="150">
        <f t="shared" si="11"/>
        <v>0</v>
      </c>
    </row>
    <row r="76" spans="1:11" ht="30" customHeight="1">
      <c r="A76" s="19" t="s">
        <v>393</v>
      </c>
      <c r="B76" s="130"/>
      <c r="C76" s="130"/>
      <c r="D76" s="130"/>
      <c r="E76" s="130"/>
      <c r="F76" s="130"/>
      <c r="G76" s="130"/>
    </row>
    <row r="77" spans="1:11" ht="30" customHeight="1">
      <c r="A77" s="23" t="s">
        <v>40</v>
      </c>
      <c r="B77" s="137" t="s">
        <v>1713</v>
      </c>
      <c r="C77" s="57">
        <f>IF(B77='Scoring Keys'!$B$4,'Scoring Keys'!$D$4,IF(B77='Scoring Keys'!$B$5,'Scoring Keys'!$D$5,IF(B77='Scoring Keys'!$B$6,'Scoring Keys'!$D$6,IF(B77='Scoring Keys'!$B$7,'Scoring Keys'!$D$7,0))))</f>
        <v>0.9</v>
      </c>
      <c r="D77" s="127" t="s">
        <v>1766</v>
      </c>
      <c r="E77" s="57">
        <f>IF(D77='Scoring Keys'!$B$12,'Scoring Keys'!$D$12,IF(D77='Scoring Keys'!$B$13,'Scoring Keys'!$D$13,IF(D77='Scoring Keys'!$B$14,'Scoring Keys'!$D$14,IF(D77='Scoring Keys'!$B$15,'Scoring Keys'!$D$15,IF(D77='Scoring Keys'!$B$16,'Scoring Keys'!$D$16,0)))))</f>
        <v>0</v>
      </c>
      <c r="F77" s="57">
        <f t="shared" ref="F77:F85" si="12">C77*E77</f>
        <v>0</v>
      </c>
      <c r="G77" s="136"/>
      <c r="H77" s="10" t="b">
        <f>OR(AND(C77='Scoring Keys'!$D$4,E77='Scoring Keys'!$D$14),AND(C77='Scoring Keys'!$D$4,E77='Scoring Keys'!$D$16),AND(C77='Scoring Keys'!$D$4,E77='Scoring Keys'!$D$17))</f>
        <v>0</v>
      </c>
      <c r="I77" s="10" t="b">
        <f>NOT(D77='Scoring Keys'!$B$18)</f>
        <v>0</v>
      </c>
      <c r="J77" s="150">
        <f t="shared" ref="J77:J85" si="13">IF(I77,0,1)</f>
        <v>1</v>
      </c>
      <c r="K77" s="150">
        <f t="shared" ref="K77:K85" si="14">IF(AND(H77,(I77)),1,0)</f>
        <v>0</v>
      </c>
    </row>
    <row r="78" spans="1:11" ht="30" customHeight="1">
      <c r="A78" s="23" t="s">
        <v>41</v>
      </c>
      <c r="B78" s="137" t="s">
        <v>1713</v>
      </c>
      <c r="C78" s="57">
        <f>IF(B78='Scoring Keys'!$B$4,'Scoring Keys'!$D$4,IF(B78='Scoring Keys'!$B$5,'Scoring Keys'!$D$5,IF(B78='Scoring Keys'!$B$6,'Scoring Keys'!$D$6,IF(B78='Scoring Keys'!$B$7,'Scoring Keys'!$D$7,0))))</f>
        <v>0.9</v>
      </c>
      <c r="D78" s="127" t="s">
        <v>1766</v>
      </c>
      <c r="E78" s="57">
        <f>IF(D78='Scoring Keys'!$B$12,'Scoring Keys'!$D$12,IF(D78='Scoring Keys'!$B$13,'Scoring Keys'!$D$13,IF(D78='Scoring Keys'!$B$14,'Scoring Keys'!$D$14,IF(D78='Scoring Keys'!$B$15,'Scoring Keys'!$D$15,IF(D78='Scoring Keys'!$B$16,'Scoring Keys'!$D$16,0)))))</f>
        <v>0</v>
      </c>
      <c r="F78" s="57">
        <f t="shared" si="12"/>
        <v>0</v>
      </c>
      <c r="G78" s="136"/>
      <c r="H78" s="10" t="b">
        <f>OR(AND(C78='Scoring Keys'!$D$4,E78='Scoring Keys'!$D$14),AND(C78='Scoring Keys'!$D$4,E78='Scoring Keys'!$D$16),AND(C78='Scoring Keys'!$D$4,E78='Scoring Keys'!$D$17))</f>
        <v>0</v>
      </c>
      <c r="I78" s="10" t="b">
        <f>NOT(D78='Scoring Keys'!$B$18)</f>
        <v>0</v>
      </c>
      <c r="J78" s="150">
        <f t="shared" si="13"/>
        <v>1</v>
      </c>
      <c r="K78" s="150">
        <f t="shared" si="14"/>
        <v>0</v>
      </c>
    </row>
    <row r="79" spans="1:11" ht="30" customHeight="1">
      <c r="A79" s="23" t="s">
        <v>42</v>
      </c>
      <c r="B79" s="137" t="s">
        <v>1713</v>
      </c>
      <c r="C79" s="57">
        <f>IF(B79='Scoring Keys'!$B$4,'Scoring Keys'!$D$4,IF(B79='Scoring Keys'!$B$5,'Scoring Keys'!$D$5,IF(B79='Scoring Keys'!$B$6,'Scoring Keys'!$D$6,IF(B79='Scoring Keys'!$B$7,'Scoring Keys'!$D$7,0))))</f>
        <v>0.9</v>
      </c>
      <c r="D79" s="127" t="s">
        <v>1766</v>
      </c>
      <c r="E79" s="57">
        <f>IF(D79='Scoring Keys'!$B$12,'Scoring Keys'!$D$12,IF(D79='Scoring Keys'!$B$13,'Scoring Keys'!$D$13,IF(D79='Scoring Keys'!$B$14,'Scoring Keys'!$D$14,IF(D79='Scoring Keys'!$B$15,'Scoring Keys'!$D$15,IF(D79='Scoring Keys'!$B$16,'Scoring Keys'!$D$16,0)))))</f>
        <v>0</v>
      </c>
      <c r="F79" s="57">
        <f t="shared" si="12"/>
        <v>0</v>
      </c>
      <c r="G79" s="136"/>
      <c r="H79" s="10" t="b">
        <f>OR(AND(C79='Scoring Keys'!$D$4,E79='Scoring Keys'!$D$14),AND(C79='Scoring Keys'!$D$4,E79='Scoring Keys'!$D$16),AND(C79='Scoring Keys'!$D$4,E79='Scoring Keys'!$D$17))</f>
        <v>0</v>
      </c>
      <c r="I79" s="10" t="b">
        <f>NOT(D79='Scoring Keys'!$B$18)</f>
        <v>0</v>
      </c>
      <c r="J79" s="150">
        <f t="shared" si="13"/>
        <v>1</v>
      </c>
      <c r="K79" s="150">
        <f t="shared" si="14"/>
        <v>0</v>
      </c>
    </row>
    <row r="80" spans="1:11" ht="30" customHeight="1">
      <c r="A80" s="23" t="s">
        <v>43</v>
      </c>
      <c r="B80" s="137" t="s">
        <v>1713</v>
      </c>
      <c r="C80" s="57">
        <f>IF(B80='Scoring Keys'!$B$4,'Scoring Keys'!$D$4,IF(B80='Scoring Keys'!$B$5,'Scoring Keys'!$D$5,IF(B80='Scoring Keys'!$B$6,'Scoring Keys'!$D$6,IF(B80='Scoring Keys'!$B$7,'Scoring Keys'!$D$7,0))))</f>
        <v>0.9</v>
      </c>
      <c r="D80" s="127" t="s">
        <v>1766</v>
      </c>
      <c r="E80" s="57">
        <f>IF(D80='Scoring Keys'!$B$12,'Scoring Keys'!$D$12,IF(D80='Scoring Keys'!$B$13,'Scoring Keys'!$D$13,IF(D80='Scoring Keys'!$B$14,'Scoring Keys'!$D$14,IF(D80='Scoring Keys'!$B$15,'Scoring Keys'!$D$15,IF(D80='Scoring Keys'!$B$16,'Scoring Keys'!$D$16,0)))))</f>
        <v>0</v>
      </c>
      <c r="F80" s="57">
        <f t="shared" si="12"/>
        <v>0</v>
      </c>
      <c r="G80" s="136"/>
      <c r="H80" s="10" t="b">
        <f>OR(AND(C80='Scoring Keys'!$D$4,E80='Scoring Keys'!$D$14),AND(C80='Scoring Keys'!$D$4,E80='Scoring Keys'!$D$16),AND(C80='Scoring Keys'!$D$4,E80='Scoring Keys'!$D$17))</f>
        <v>0</v>
      </c>
      <c r="I80" s="10" t="b">
        <f>NOT(D80='Scoring Keys'!$B$18)</f>
        <v>0</v>
      </c>
      <c r="J80" s="150">
        <f t="shared" si="13"/>
        <v>1</v>
      </c>
      <c r="K80" s="150">
        <f t="shared" si="14"/>
        <v>0</v>
      </c>
    </row>
    <row r="81" spans="1:11" ht="30" customHeight="1">
      <c r="A81" s="23" t="s">
        <v>44</v>
      </c>
      <c r="B81" s="137" t="s">
        <v>1713</v>
      </c>
      <c r="C81" s="57">
        <f>IF(B81='Scoring Keys'!$B$4,'Scoring Keys'!$D$4,IF(B81='Scoring Keys'!$B$5,'Scoring Keys'!$D$5,IF(B81='Scoring Keys'!$B$6,'Scoring Keys'!$D$6,IF(B81='Scoring Keys'!$B$7,'Scoring Keys'!$D$7,0))))</f>
        <v>0.9</v>
      </c>
      <c r="D81" s="127" t="s">
        <v>1766</v>
      </c>
      <c r="E81" s="57">
        <f>IF(D81='Scoring Keys'!$B$12,'Scoring Keys'!$D$12,IF(D81='Scoring Keys'!$B$13,'Scoring Keys'!$D$13,IF(D81='Scoring Keys'!$B$14,'Scoring Keys'!$D$14,IF(D81='Scoring Keys'!$B$15,'Scoring Keys'!$D$15,IF(D81='Scoring Keys'!$B$16,'Scoring Keys'!$D$16,0)))))</f>
        <v>0</v>
      </c>
      <c r="F81" s="57">
        <f t="shared" si="12"/>
        <v>0</v>
      </c>
      <c r="G81" s="136"/>
      <c r="H81" s="10" t="b">
        <f>OR(AND(C81='Scoring Keys'!$D$4,E81='Scoring Keys'!$D$14),AND(C81='Scoring Keys'!$D$4,E81='Scoring Keys'!$D$16),AND(C81='Scoring Keys'!$D$4,E81='Scoring Keys'!$D$17))</f>
        <v>0</v>
      </c>
      <c r="I81" s="10" t="b">
        <f>NOT(D81='Scoring Keys'!$B$18)</f>
        <v>0</v>
      </c>
      <c r="J81" s="150">
        <f t="shared" si="13"/>
        <v>1</v>
      </c>
      <c r="K81" s="150">
        <f t="shared" si="14"/>
        <v>0</v>
      </c>
    </row>
    <row r="82" spans="1:11" ht="30" customHeight="1">
      <c r="A82" s="23" t="s">
        <v>45</v>
      </c>
      <c r="B82" s="137" t="s">
        <v>1713</v>
      </c>
      <c r="C82" s="57">
        <f>IF(B82='Scoring Keys'!$B$4,'Scoring Keys'!$D$4,IF(B82='Scoring Keys'!$B$5,'Scoring Keys'!$D$5,IF(B82='Scoring Keys'!$B$6,'Scoring Keys'!$D$6,IF(B82='Scoring Keys'!$B$7,'Scoring Keys'!$D$7,0))))</f>
        <v>0.9</v>
      </c>
      <c r="D82" s="127" t="s">
        <v>1766</v>
      </c>
      <c r="E82" s="57">
        <f>IF(D82='Scoring Keys'!$B$12,'Scoring Keys'!$D$12,IF(D82='Scoring Keys'!$B$13,'Scoring Keys'!$D$13,IF(D82='Scoring Keys'!$B$14,'Scoring Keys'!$D$14,IF(D82='Scoring Keys'!$B$15,'Scoring Keys'!$D$15,IF(D82='Scoring Keys'!$B$16,'Scoring Keys'!$D$16,0)))))</f>
        <v>0</v>
      </c>
      <c r="F82" s="57">
        <f t="shared" si="12"/>
        <v>0</v>
      </c>
      <c r="G82" s="136"/>
      <c r="H82" s="10" t="b">
        <f>OR(AND(C82='Scoring Keys'!$D$4,E82='Scoring Keys'!$D$14),AND(C82='Scoring Keys'!$D$4,E82='Scoring Keys'!$D$16),AND(C82='Scoring Keys'!$D$4,E82='Scoring Keys'!$D$17))</f>
        <v>0</v>
      </c>
      <c r="I82" s="10" t="b">
        <f>NOT(D82='Scoring Keys'!$B$18)</f>
        <v>0</v>
      </c>
      <c r="J82" s="150">
        <f t="shared" si="13"/>
        <v>1</v>
      </c>
      <c r="K82" s="150">
        <f t="shared" si="14"/>
        <v>0</v>
      </c>
    </row>
    <row r="83" spans="1:11" ht="30" customHeight="1">
      <c r="A83" s="19" t="s">
        <v>394</v>
      </c>
      <c r="B83" s="137" t="s">
        <v>1713</v>
      </c>
      <c r="C83" s="57">
        <f>IF(B83='Scoring Keys'!$B$4,'Scoring Keys'!$D$4,IF(B83='Scoring Keys'!$B$5,'Scoring Keys'!$D$5,IF(B83='Scoring Keys'!$B$6,'Scoring Keys'!$D$6,IF(B83='Scoring Keys'!$B$7,'Scoring Keys'!$D$7,0))))</f>
        <v>0.9</v>
      </c>
      <c r="D83" s="127" t="s">
        <v>1766</v>
      </c>
      <c r="E83" s="57">
        <f>IF(D83='Scoring Keys'!$B$12,'Scoring Keys'!$D$12,IF(D83='Scoring Keys'!$B$13,'Scoring Keys'!$D$13,IF(D83='Scoring Keys'!$B$14,'Scoring Keys'!$D$14,IF(D83='Scoring Keys'!$B$15,'Scoring Keys'!$D$15,IF(D83='Scoring Keys'!$B$16,'Scoring Keys'!$D$16,0)))))</f>
        <v>0</v>
      </c>
      <c r="F83" s="57">
        <f t="shared" si="12"/>
        <v>0</v>
      </c>
      <c r="G83" s="136"/>
      <c r="H83" s="10" t="b">
        <f>OR(AND(C83='Scoring Keys'!$D$4,E83='Scoring Keys'!$D$14),AND(C83='Scoring Keys'!$D$4,E83='Scoring Keys'!$D$16),AND(C83='Scoring Keys'!$D$4,E83='Scoring Keys'!$D$17))</f>
        <v>0</v>
      </c>
      <c r="I83" s="10" t="b">
        <f>NOT(D83='Scoring Keys'!$B$18)</f>
        <v>0</v>
      </c>
      <c r="J83" s="150">
        <f t="shared" si="13"/>
        <v>1</v>
      </c>
      <c r="K83" s="150">
        <f t="shared" si="14"/>
        <v>0</v>
      </c>
    </row>
    <row r="84" spans="1:11" ht="30" customHeight="1">
      <c r="A84" s="19" t="s">
        <v>395</v>
      </c>
      <c r="B84" s="137" t="s">
        <v>1713</v>
      </c>
      <c r="C84" s="57">
        <f>IF(B84='Scoring Keys'!$B$4,'Scoring Keys'!$D$4,IF(B84='Scoring Keys'!$B$5,'Scoring Keys'!$D$5,IF(B84='Scoring Keys'!$B$6,'Scoring Keys'!$D$6,IF(B84='Scoring Keys'!$B$7,'Scoring Keys'!$D$7,0))))</f>
        <v>0.9</v>
      </c>
      <c r="D84" s="127" t="s">
        <v>1766</v>
      </c>
      <c r="E84" s="57">
        <f>IF(D84='Scoring Keys'!$B$12,'Scoring Keys'!$D$12,IF(D84='Scoring Keys'!$B$13,'Scoring Keys'!$D$13,IF(D84='Scoring Keys'!$B$14,'Scoring Keys'!$D$14,IF(D84='Scoring Keys'!$B$15,'Scoring Keys'!$D$15,IF(D84='Scoring Keys'!$B$16,'Scoring Keys'!$D$16,0)))))</f>
        <v>0</v>
      </c>
      <c r="F84" s="57">
        <f t="shared" si="12"/>
        <v>0</v>
      </c>
      <c r="G84" s="136"/>
      <c r="H84" s="10" t="b">
        <f>OR(AND(C84='Scoring Keys'!$D$4,E84='Scoring Keys'!$D$14),AND(C84='Scoring Keys'!$D$4,E84='Scoring Keys'!$D$16),AND(C84='Scoring Keys'!$D$4,E84='Scoring Keys'!$D$17))</f>
        <v>0</v>
      </c>
      <c r="I84" s="10" t="b">
        <f>NOT(D84='Scoring Keys'!$B$18)</f>
        <v>0</v>
      </c>
      <c r="J84" s="150">
        <f t="shared" si="13"/>
        <v>1</v>
      </c>
      <c r="K84" s="150">
        <f t="shared" si="14"/>
        <v>0</v>
      </c>
    </row>
    <row r="85" spans="1:11" ht="30" customHeight="1">
      <c r="A85" s="19" t="s">
        <v>396</v>
      </c>
      <c r="B85" s="137" t="s">
        <v>600</v>
      </c>
      <c r="C85" s="57">
        <f>IF(B85='Scoring Keys'!$B$4,'Scoring Keys'!$D$4,IF(B85='Scoring Keys'!$B$5,'Scoring Keys'!$D$5,IF(B85='Scoring Keys'!$B$6,'Scoring Keys'!$D$6,IF(B85='Scoring Keys'!$B$7,'Scoring Keys'!$D$7,0))))</f>
        <v>1</v>
      </c>
      <c r="D85" s="127" t="s">
        <v>1766</v>
      </c>
      <c r="E85" s="57">
        <f>IF(D85='Scoring Keys'!$B$12,'Scoring Keys'!$D$12,IF(D85='Scoring Keys'!$B$13,'Scoring Keys'!$D$13,IF(D85='Scoring Keys'!$B$14,'Scoring Keys'!$D$14,IF(D85='Scoring Keys'!$B$15,'Scoring Keys'!$D$15,IF(D85='Scoring Keys'!$B$16,'Scoring Keys'!$D$16,0)))))</f>
        <v>0</v>
      </c>
      <c r="F85" s="57">
        <f t="shared" si="12"/>
        <v>0</v>
      </c>
      <c r="G85" s="136"/>
      <c r="H85" s="10" t="b">
        <f>OR(AND(C85='Scoring Keys'!$D$4,E85='Scoring Keys'!$D$14),AND(C85='Scoring Keys'!$D$4,E85='Scoring Keys'!$D$16),AND(C85='Scoring Keys'!$D$4,E85='Scoring Keys'!$D$17))</f>
        <v>1</v>
      </c>
      <c r="I85" s="10" t="b">
        <f>NOT(D85='Scoring Keys'!$B$18)</f>
        <v>0</v>
      </c>
      <c r="J85" s="150">
        <f t="shared" si="13"/>
        <v>1</v>
      </c>
      <c r="K85" s="150">
        <f t="shared" si="14"/>
        <v>0</v>
      </c>
    </row>
    <row r="86" spans="1:11" s="17" customFormat="1" ht="15.75">
      <c r="A86" s="20" t="s">
        <v>1863</v>
      </c>
      <c r="B86" s="139"/>
      <c r="C86" s="50"/>
      <c r="D86" s="244"/>
      <c r="E86" s="245"/>
      <c r="F86" s="245"/>
      <c r="G86" s="246"/>
    </row>
    <row r="87" spans="1:11" ht="30" customHeight="1">
      <c r="A87" s="19" t="s">
        <v>397</v>
      </c>
      <c r="B87" s="137" t="s">
        <v>1713</v>
      </c>
      <c r="C87" s="57">
        <f>IF(B87='Scoring Keys'!$B$4,'Scoring Keys'!$D$4,IF(B87='Scoring Keys'!$B$5,'Scoring Keys'!$D$5,IF(B87='Scoring Keys'!$B$6,'Scoring Keys'!$D$6,IF(B87='Scoring Keys'!$B$7,'Scoring Keys'!$D$7,0))))</f>
        <v>0.9</v>
      </c>
      <c r="D87" s="127" t="s">
        <v>1766</v>
      </c>
      <c r="E87" s="57">
        <f>IF(D87='Scoring Keys'!$B$12,'Scoring Keys'!$D$12,IF(D87='Scoring Keys'!$B$13,'Scoring Keys'!$D$13,IF(D87='Scoring Keys'!$B$14,'Scoring Keys'!$D$14,IF(D87='Scoring Keys'!$B$15,'Scoring Keys'!$D$15,IF(D87='Scoring Keys'!$B$16,'Scoring Keys'!$D$16,0)))))</f>
        <v>0</v>
      </c>
      <c r="F87" s="57">
        <f t="shared" ref="F87:F96" si="15">C87*E87</f>
        <v>0</v>
      </c>
      <c r="G87" s="136"/>
      <c r="H87" s="10" t="b">
        <f>OR(AND(C87='Scoring Keys'!$D$4,E87='Scoring Keys'!$D$14),AND(C87='Scoring Keys'!$D$4,E87='Scoring Keys'!$D$16),AND(C87='Scoring Keys'!$D$4,E87='Scoring Keys'!$D$17))</f>
        <v>0</v>
      </c>
      <c r="I87" s="10" t="b">
        <f>NOT(D87='Scoring Keys'!$B$18)</f>
        <v>0</v>
      </c>
      <c r="J87" s="150">
        <f t="shared" ref="J87:J96" si="16">IF(I87,0,1)</f>
        <v>1</v>
      </c>
      <c r="K87" s="150">
        <f t="shared" ref="K87:K96" si="17">IF(AND(H87,(I87)),1,0)</f>
        <v>0</v>
      </c>
    </row>
    <row r="88" spans="1:11" ht="30" customHeight="1">
      <c r="A88" s="19" t="s">
        <v>398</v>
      </c>
      <c r="B88" s="137" t="s">
        <v>1713</v>
      </c>
      <c r="C88" s="57">
        <f>IF(B88='Scoring Keys'!$B$4,'Scoring Keys'!$D$4,IF(B88='Scoring Keys'!$B$5,'Scoring Keys'!$D$5,IF(B88='Scoring Keys'!$B$6,'Scoring Keys'!$D$6,IF(B88='Scoring Keys'!$B$7,'Scoring Keys'!$D$7,0))))</f>
        <v>0.9</v>
      </c>
      <c r="D88" s="127" t="s">
        <v>1766</v>
      </c>
      <c r="E88" s="57">
        <f>IF(D88='Scoring Keys'!$B$12,'Scoring Keys'!$D$12,IF(D88='Scoring Keys'!$B$13,'Scoring Keys'!$D$13,IF(D88='Scoring Keys'!$B$14,'Scoring Keys'!$D$14,IF(D88='Scoring Keys'!$B$15,'Scoring Keys'!$D$15,IF(D88='Scoring Keys'!$B$16,'Scoring Keys'!$D$16,0)))))</f>
        <v>0</v>
      </c>
      <c r="F88" s="57">
        <f t="shared" si="15"/>
        <v>0</v>
      </c>
      <c r="G88" s="136"/>
      <c r="H88" s="10" t="b">
        <f>OR(AND(C88='Scoring Keys'!$D$4,E88='Scoring Keys'!$D$14),AND(C88='Scoring Keys'!$D$4,E88='Scoring Keys'!$D$16),AND(C88='Scoring Keys'!$D$4,E88='Scoring Keys'!$D$17))</f>
        <v>0</v>
      </c>
      <c r="I88" s="10" t="b">
        <f>NOT(D88='Scoring Keys'!$B$18)</f>
        <v>0</v>
      </c>
      <c r="J88" s="150">
        <f t="shared" si="16"/>
        <v>1</v>
      </c>
      <c r="K88" s="150">
        <f t="shared" si="17"/>
        <v>0</v>
      </c>
    </row>
    <row r="89" spans="1:11" ht="30" customHeight="1">
      <c r="A89" s="19" t="s">
        <v>542</v>
      </c>
      <c r="B89" s="137" t="s">
        <v>1713</v>
      </c>
      <c r="C89" s="57">
        <f>IF(B89='Scoring Keys'!$B$4,'Scoring Keys'!$D$4,IF(B89='Scoring Keys'!$B$5,'Scoring Keys'!$D$5,IF(B89='Scoring Keys'!$B$6,'Scoring Keys'!$D$6,IF(B89='Scoring Keys'!$B$7,'Scoring Keys'!$D$7,0))))</f>
        <v>0.9</v>
      </c>
      <c r="D89" s="127" t="s">
        <v>1766</v>
      </c>
      <c r="E89" s="57">
        <f>IF(D89='Scoring Keys'!$B$12,'Scoring Keys'!$D$12,IF(D89='Scoring Keys'!$B$13,'Scoring Keys'!$D$13,IF(D89='Scoring Keys'!$B$14,'Scoring Keys'!$D$14,IF(D89='Scoring Keys'!$B$15,'Scoring Keys'!$D$15,IF(D89='Scoring Keys'!$B$16,'Scoring Keys'!$D$16,0)))))</f>
        <v>0</v>
      </c>
      <c r="F89" s="57">
        <f t="shared" si="15"/>
        <v>0</v>
      </c>
      <c r="G89" s="136"/>
      <c r="H89" s="10" t="b">
        <f>OR(AND(C89='Scoring Keys'!$D$4,E89='Scoring Keys'!$D$14),AND(C89='Scoring Keys'!$D$4,E89='Scoring Keys'!$D$16),AND(C89='Scoring Keys'!$D$4,E89='Scoring Keys'!$D$17))</f>
        <v>0</v>
      </c>
      <c r="I89" s="10" t="b">
        <f>NOT(D89='Scoring Keys'!$B$18)</f>
        <v>0</v>
      </c>
      <c r="J89" s="150">
        <f t="shared" si="16"/>
        <v>1</v>
      </c>
      <c r="K89" s="150">
        <f t="shared" si="17"/>
        <v>0</v>
      </c>
    </row>
    <row r="90" spans="1:11" ht="30" customHeight="1">
      <c r="A90" s="19" t="s">
        <v>543</v>
      </c>
      <c r="B90" s="137" t="s">
        <v>1713</v>
      </c>
      <c r="C90" s="57">
        <f>IF(B90='Scoring Keys'!$B$4,'Scoring Keys'!$D$4,IF(B90='Scoring Keys'!$B$5,'Scoring Keys'!$D$5,IF(B90='Scoring Keys'!$B$6,'Scoring Keys'!$D$6,IF(B90='Scoring Keys'!$B$7,'Scoring Keys'!$D$7,0))))</f>
        <v>0.9</v>
      </c>
      <c r="D90" s="127" t="s">
        <v>1766</v>
      </c>
      <c r="E90" s="57">
        <f>IF(D90='Scoring Keys'!$B$12,'Scoring Keys'!$D$12,IF(D90='Scoring Keys'!$B$13,'Scoring Keys'!$D$13,IF(D90='Scoring Keys'!$B$14,'Scoring Keys'!$D$14,IF(D90='Scoring Keys'!$B$15,'Scoring Keys'!$D$15,IF(D90='Scoring Keys'!$B$16,'Scoring Keys'!$D$16,0)))))</f>
        <v>0</v>
      </c>
      <c r="F90" s="57">
        <f t="shared" si="15"/>
        <v>0</v>
      </c>
      <c r="G90" s="136"/>
      <c r="H90" s="10" t="b">
        <f>OR(AND(C90='Scoring Keys'!$D$4,E90='Scoring Keys'!$D$14),AND(C90='Scoring Keys'!$D$4,E90='Scoring Keys'!$D$16),AND(C90='Scoring Keys'!$D$4,E90='Scoring Keys'!$D$17))</f>
        <v>0</v>
      </c>
      <c r="I90" s="10" t="b">
        <f>NOT(D90='Scoring Keys'!$B$18)</f>
        <v>0</v>
      </c>
      <c r="J90" s="150">
        <f t="shared" si="16"/>
        <v>1</v>
      </c>
      <c r="K90" s="150">
        <f t="shared" si="17"/>
        <v>0</v>
      </c>
    </row>
    <row r="91" spans="1:11" ht="30" customHeight="1">
      <c r="A91" s="19" t="s">
        <v>506</v>
      </c>
      <c r="B91" s="137" t="s">
        <v>1713</v>
      </c>
      <c r="C91" s="57">
        <f>IF(B91='Scoring Keys'!$B$4,'Scoring Keys'!$D$4,IF(B91='Scoring Keys'!$B$5,'Scoring Keys'!$D$5,IF(B91='Scoring Keys'!$B$6,'Scoring Keys'!$D$6,IF(B91='Scoring Keys'!$B$7,'Scoring Keys'!$D$7,0))))</f>
        <v>0.9</v>
      </c>
      <c r="D91" s="127" t="s">
        <v>1766</v>
      </c>
      <c r="E91" s="57">
        <f>IF(D91='Scoring Keys'!$B$12,'Scoring Keys'!$D$12,IF(D91='Scoring Keys'!$B$13,'Scoring Keys'!$D$13,IF(D91='Scoring Keys'!$B$14,'Scoring Keys'!$D$14,IF(D91='Scoring Keys'!$B$15,'Scoring Keys'!$D$15,IF(D91='Scoring Keys'!$B$16,'Scoring Keys'!$D$16,0)))))</f>
        <v>0</v>
      </c>
      <c r="F91" s="57">
        <f t="shared" si="15"/>
        <v>0</v>
      </c>
      <c r="G91" s="136"/>
      <c r="H91" s="10" t="b">
        <f>OR(AND(C91='Scoring Keys'!$D$4,E91='Scoring Keys'!$D$14),AND(C91='Scoring Keys'!$D$4,E91='Scoring Keys'!$D$16),AND(C91='Scoring Keys'!$D$4,E91='Scoring Keys'!$D$17))</f>
        <v>0</v>
      </c>
      <c r="I91" s="10" t="b">
        <f>NOT(D91='Scoring Keys'!$B$18)</f>
        <v>0</v>
      </c>
      <c r="J91" s="150">
        <f t="shared" si="16"/>
        <v>1</v>
      </c>
      <c r="K91" s="150">
        <f t="shared" si="17"/>
        <v>0</v>
      </c>
    </row>
    <row r="92" spans="1:11" ht="30" customHeight="1">
      <c r="A92" s="19" t="s">
        <v>507</v>
      </c>
      <c r="B92" s="137" t="s">
        <v>1713</v>
      </c>
      <c r="C92" s="57">
        <f>IF(B92='Scoring Keys'!$B$4,'Scoring Keys'!$D$4,IF(B92='Scoring Keys'!$B$5,'Scoring Keys'!$D$5,IF(B92='Scoring Keys'!$B$6,'Scoring Keys'!$D$6,IF(B92='Scoring Keys'!$B$7,'Scoring Keys'!$D$7,0))))</f>
        <v>0.9</v>
      </c>
      <c r="D92" s="127" t="s">
        <v>1766</v>
      </c>
      <c r="E92" s="57">
        <f>IF(D92='Scoring Keys'!$B$12,'Scoring Keys'!$D$12,IF(D92='Scoring Keys'!$B$13,'Scoring Keys'!$D$13,IF(D92='Scoring Keys'!$B$14,'Scoring Keys'!$D$14,IF(D92='Scoring Keys'!$B$15,'Scoring Keys'!$D$15,IF(D92='Scoring Keys'!$B$16,'Scoring Keys'!$D$16,0)))))</f>
        <v>0</v>
      </c>
      <c r="F92" s="57">
        <f t="shared" si="15"/>
        <v>0</v>
      </c>
      <c r="G92" s="136"/>
      <c r="H92" s="10" t="b">
        <f>OR(AND(C92='Scoring Keys'!$D$4,E92='Scoring Keys'!$D$14),AND(C92='Scoring Keys'!$D$4,E92='Scoring Keys'!$D$16),AND(C92='Scoring Keys'!$D$4,E92='Scoring Keys'!$D$17))</f>
        <v>0</v>
      </c>
      <c r="I92" s="10" t="b">
        <f>NOT(D92='Scoring Keys'!$B$18)</f>
        <v>0</v>
      </c>
      <c r="J92" s="150">
        <f t="shared" si="16"/>
        <v>1</v>
      </c>
      <c r="K92" s="150">
        <f t="shared" si="17"/>
        <v>0</v>
      </c>
    </row>
    <row r="93" spans="1:11" ht="30" customHeight="1">
      <c r="A93" s="19" t="s">
        <v>508</v>
      </c>
      <c r="B93" s="137" t="s">
        <v>1713</v>
      </c>
      <c r="C93" s="57">
        <f>IF(B93='Scoring Keys'!$B$4,'Scoring Keys'!$D$4,IF(B93='Scoring Keys'!$B$5,'Scoring Keys'!$D$5,IF(B93='Scoring Keys'!$B$6,'Scoring Keys'!$D$6,IF(B93='Scoring Keys'!$B$7,'Scoring Keys'!$D$7,0))))</f>
        <v>0.9</v>
      </c>
      <c r="D93" s="127" t="s">
        <v>1766</v>
      </c>
      <c r="E93" s="57">
        <f>IF(D93='Scoring Keys'!$B$12,'Scoring Keys'!$D$12,IF(D93='Scoring Keys'!$B$13,'Scoring Keys'!$D$13,IF(D93='Scoring Keys'!$B$14,'Scoring Keys'!$D$14,IF(D93='Scoring Keys'!$B$15,'Scoring Keys'!$D$15,IF(D93='Scoring Keys'!$B$16,'Scoring Keys'!$D$16,0)))))</f>
        <v>0</v>
      </c>
      <c r="F93" s="57">
        <f t="shared" si="15"/>
        <v>0</v>
      </c>
      <c r="G93" s="136"/>
      <c r="H93" s="10" t="b">
        <f>OR(AND(C93='Scoring Keys'!$D$4,E93='Scoring Keys'!$D$14),AND(C93='Scoring Keys'!$D$4,E93='Scoring Keys'!$D$16),AND(C93='Scoring Keys'!$D$4,E93='Scoring Keys'!$D$17))</f>
        <v>0</v>
      </c>
      <c r="I93" s="10" t="b">
        <f>NOT(D93='Scoring Keys'!$B$18)</f>
        <v>0</v>
      </c>
      <c r="J93" s="150">
        <f t="shared" si="16"/>
        <v>1</v>
      </c>
      <c r="K93" s="150">
        <f t="shared" si="17"/>
        <v>0</v>
      </c>
    </row>
    <row r="94" spans="1:11" ht="30" customHeight="1">
      <c r="A94" s="19" t="s">
        <v>544</v>
      </c>
      <c r="B94" s="137" t="s">
        <v>1713</v>
      </c>
      <c r="C94" s="57">
        <f>IF(B94='Scoring Keys'!$B$4,'Scoring Keys'!$D$4,IF(B94='Scoring Keys'!$B$5,'Scoring Keys'!$D$5,IF(B94='Scoring Keys'!$B$6,'Scoring Keys'!$D$6,IF(B94='Scoring Keys'!$B$7,'Scoring Keys'!$D$7,0))))</f>
        <v>0.9</v>
      </c>
      <c r="D94" s="127" t="s">
        <v>1766</v>
      </c>
      <c r="E94" s="57">
        <f>IF(D94='Scoring Keys'!$B$12,'Scoring Keys'!$D$12,IF(D94='Scoring Keys'!$B$13,'Scoring Keys'!$D$13,IF(D94='Scoring Keys'!$B$14,'Scoring Keys'!$D$14,IF(D94='Scoring Keys'!$B$15,'Scoring Keys'!$D$15,IF(D94='Scoring Keys'!$B$16,'Scoring Keys'!$D$16,0)))))</f>
        <v>0</v>
      </c>
      <c r="F94" s="57">
        <f t="shared" si="15"/>
        <v>0</v>
      </c>
      <c r="G94" s="136"/>
      <c r="H94" s="10" t="b">
        <f>OR(AND(C94='Scoring Keys'!$D$4,E94='Scoring Keys'!$D$14),AND(C94='Scoring Keys'!$D$4,E94='Scoring Keys'!$D$16),AND(C94='Scoring Keys'!$D$4,E94='Scoring Keys'!$D$17))</f>
        <v>0</v>
      </c>
      <c r="I94" s="10" t="b">
        <f>NOT(D94='Scoring Keys'!$B$18)</f>
        <v>0</v>
      </c>
      <c r="J94" s="150">
        <f t="shared" si="16"/>
        <v>1</v>
      </c>
      <c r="K94" s="150">
        <f t="shared" si="17"/>
        <v>0</v>
      </c>
    </row>
    <row r="95" spans="1:11" ht="38.25">
      <c r="A95" s="19" t="s">
        <v>545</v>
      </c>
      <c r="B95" s="137" t="s">
        <v>1713</v>
      </c>
      <c r="C95" s="57">
        <f>IF(B95='Scoring Keys'!$B$4,'Scoring Keys'!$D$4,IF(B95='Scoring Keys'!$B$5,'Scoring Keys'!$D$5,IF(B95='Scoring Keys'!$B$6,'Scoring Keys'!$D$6,IF(B95='Scoring Keys'!$B$7,'Scoring Keys'!$D$7,0))))</f>
        <v>0.9</v>
      </c>
      <c r="D95" s="127" t="s">
        <v>1766</v>
      </c>
      <c r="E95" s="57">
        <f>IF(D95='Scoring Keys'!$B$12,'Scoring Keys'!$D$12,IF(D95='Scoring Keys'!$B$13,'Scoring Keys'!$D$13,IF(D95='Scoring Keys'!$B$14,'Scoring Keys'!$D$14,IF(D95='Scoring Keys'!$B$15,'Scoring Keys'!$D$15,IF(D95='Scoring Keys'!$B$16,'Scoring Keys'!$D$16,0)))))</f>
        <v>0</v>
      </c>
      <c r="F95" s="57">
        <f t="shared" si="15"/>
        <v>0</v>
      </c>
      <c r="G95" s="136"/>
      <c r="H95" s="10" t="b">
        <f>OR(AND(C95='Scoring Keys'!$D$4,E95='Scoring Keys'!$D$14),AND(C95='Scoring Keys'!$D$4,E95='Scoring Keys'!$D$16),AND(C95='Scoring Keys'!$D$4,E95='Scoring Keys'!$D$17))</f>
        <v>0</v>
      </c>
      <c r="I95" s="10" t="b">
        <f>NOT(D95='Scoring Keys'!$B$18)</f>
        <v>0</v>
      </c>
      <c r="J95" s="150">
        <f t="shared" si="16"/>
        <v>1</v>
      </c>
      <c r="K95" s="150">
        <f t="shared" si="17"/>
        <v>0</v>
      </c>
    </row>
    <row r="96" spans="1:11" ht="38.25">
      <c r="A96" s="19" t="s">
        <v>546</v>
      </c>
      <c r="B96" s="137" t="s">
        <v>1713</v>
      </c>
      <c r="C96" s="57">
        <f>IF(B96='Scoring Keys'!$B$4,'Scoring Keys'!$D$4,IF(B96='Scoring Keys'!$B$5,'Scoring Keys'!$D$5,IF(B96='Scoring Keys'!$B$6,'Scoring Keys'!$D$6,IF(B96='Scoring Keys'!$B$7,'Scoring Keys'!$D$7,0))))</f>
        <v>0.9</v>
      </c>
      <c r="D96" s="127" t="s">
        <v>1766</v>
      </c>
      <c r="E96" s="57">
        <f>IF(D96='Scoring Keys'!$B$12,'Scoring Keys'!$D$12,IF(D96='Scoring Keys'!$B$13,'Scoring Keys'!$D$13,IF(D96='Scoring Keys'!$B$14,'Scoring Keys'!$D$14,IF(D96='Scoring Keys'!$B$15,'Scoring Keys'!$D$15,IF(D96='Scoring Keys'!$B$16,'Scoring Keys'!$D$16,0)))))</f>
        <v>0</v>
      </c>
      <c r="F96" s="57">
        <f t="shared" si="15"/>
        <v>0</v>
      </c>
      <c r="G96" s="136"/>
      <c r="H96" s="10" t="b">
        <f>OR(AND(C96='Scoring Keys'!$D$4,E96='Scoring Keys'!$D$14),AND(C96='Scoring Keys'!$D$4,E96='Scoring Keys'!$D$16),AND(C96='Scoring Keys'!$D$4,E96='Scoring Keys'!$D$17))</f>
        <v>0</v>
      </c>
      <c r="I96" s="10" t="b">
        <f>NOT(D96='Scoring Keys'!$B$18)</f>
        <v>0</v>
      </c>
      <c r="J96" s="150">
        <f t="shared" si="16"/>
        <v>1</v>
      </c>
      <c r="K96" s="150">
        <f t="shared" si="17"/>
        <v>0</v>
      </c>
    </row>
    <row r="97" spans="1:11" s="17" customFormat="1" ht="15.75">
      <c r="A97" s="20" t="s">
        <v>1864</v>
      </c>
      <c r="B97" s="139"/>
      <c r="C97" s="50"/>
      <c r="D97" s="244"/>
      <c r="E97" s="245"/>
      <c r="F97" s="245"/>
      <c r="G97" s="246"/>
    </row>
    <row r="98" spans="1:11" ht="30" customHeight="1">
      <c r="A98" s="19" t="s">
        <v>399</v>
      </c>
      <c r="B98" s="137" t="s">
        <v>600</v>
      </c>
      <c r="C98" s="57">
        <f>IF(B98='Scoring Keys'!$B$4,'Scoring Keys'!$D$4,IF(B98='Scoring Keys'!$B$5,'Scoring Keys'!$D$5,IF(B98='Scoring Keys'!$B$6,'Scoring Keys'!$D$6,IF(B98='Scoring Keys'!$B$7,'Scoring Keys'!$D$7,0))))</f>
        <v>1</v>
      </c>
      <c r="D98" s="127" t="s">
        <v>1766</v>
      </c>
      <c r="E98" s="57">
        <f>IF(D98='Scoring Keys'!$B$12,'Scoring Keys'!$D$12,IF(D98='Scoring Keys'!$B$13,'Scoring Keys'!$D$13,IF(D98='Scoring Keys'!$B$14,'Scoring Keys'!$D$14,IF(D98='Scoring Keys'!$B$15,'Scoring Keys'!$D$15,IF(D98='Scoring Keys'!$B$16,'Scoring Keys'!$D$16,0)))))</f>
        <v>0</v>
      </c>
      <c r="F98" s="57">
        <f t="shared" ref="F98:F104" si="18">C98*E98</f>
        <v>0</v>
      </c>
      <c r="G98" s="136"/>
      <c r="H98" s="10" t="b">
        <f>OR(AND(C98='Scoring Keys'!$D$4,E98='Scoring Keys'!$D$14),AND(C98='Scoring Keys'!$D$4,E98='Scoring Keys'!$D$16),AND(C98='Scoring Keys'!$D$4,E98='Scoring Keys'!$D$17))</f>
        <v>1</v>
      </c>
      <c r="I98" s="10" t="b">
        <f>NOT(D98='Scoring Keys'!$B$18)</f>
        <v>0</v>
      </c>
      <c r="J98" s="150">
        <f t="shared" ref="J98:J104" si="19">IF(I98,0,1)</f>
        <v>1</v>
      </c>
      <c r="K98" s="150">
        <f t="shared" ref="K98:K104" si="20">IF(AND(H98,(I98)),1,0)</f>
        <v>0</v>
      </c>
    </row>
    <row r="99" spans="1:11" ht="30" customHeight="1">
      <c r="A99" s="19" t="s">
        <v>400</v>
      </c>
      <c r="B99" s="137" t="s">
        <v>1713</v>
      </c>
      <c r="C99" s="57">
        <f>IF(B99='Scoring Keys'!$B$4,'Scoring Keys'!$D$4,IF(B99='Scoring Keys'!$B$5,'Scoring Keys'!$D$5,IF(B99='Scoring Keys'!$B$6,'Scoring Keys'!$D$6,IF(B99='Scoring Keys'!$B$7,'Scoring Keys'!$D$7,0))))</f>
        <v>0.9</v>
      </c>
      <c r="D99" s="127" t="s">
        <v>1766</v>
      </c>
      <c r="E99" s="57">
        <f>IF(D99='Scoring Keys'!$B$12,'Scoring Keys'!$D$12,IF(D99='Scoring Keys'!$B$13,'Scoring Keys'!$D$13,IF(D99='Scoring Keys'!$B$14,'Scoring Keys'!$D$14,IF(D99='Scoring Keys'!$B$15,'Scoring Keys'!$D$15,IF(D99='Scoring Keys'!$B$16,'Scoring Keys'!$D$16,0)))))</f>
        <v>0</v>
      </c>
      <c r="F99" s="57">
        <f t="shared" si="18"/>
        <v>0</v>
      </c>
      <c r="G99" s="136"/>
      <c r="H99" s="10" t="b">
        <f>OR(AND(C99='Scoring Keys'!$D$4,E99='Scoring Keys'!$D$14),AND(C99='Scoring Keys'!$D$4,E99='Scoring Keys'!$D$16),AND(C99='Scoring Keys'!$D$4,E99='Scoring Keys'!$D$17))</f>
        <v>0</v>
      </c>
      <c r="I99" s="10" t="b">
        <f>NOT(D99='Scoring Keys'!$B$18)</f>
        <v>0</v>
      </c>
      <c r="J99" s="150">
        <f t="shared" si="19"/>
        <v>1</v>
      </c>
      <c r="K99" s="150">
        <f t="shared" si="20"/>
        <v>0</v>
      </c>
    </row>
    <row r="100" spans="1:11" ht="38.25">
      <c r="A100" s="19" t="s">
        <v>401</v>
      </c>
      <c r="B100" s="137" t="s">
        <v>600</v>
      </c>
      <c r="C100" s="57">
        <f>IF(B100='Scoring Keys'!$B$4,'Scoring Keys'!$D$4,IF(B100='Scoring Keys'!$B$5,'Scoring Keys'!$D$5,IF(B100='Scoring Keys'!$B$6,'Scoring Keys'!$D$6,IF(B100='Scoring Keys'!$B$7,'Scoring Keys'!$D$7,0))))</f>
        <v>1</v>
      </c>
      <c r="D100" s="127" t="s">
        <v>1766</v>
      </c>
      <c r="E100" s="57">
        <f>IF(D100='Scoring Keys'!$B$12,'Scoring Keys'!$D$12,IF(D100='Scoring Keys'!$B$13,'Scoring Keys'!$D$13,IF(D100='Scoring Keys'!$B$14,'Scoring Keys'!$D$14,IF(D100='Scoring Keys'!$B$15,'Scoring Keys'!$D$15,IF(D100='Scoring Keys'!$B$16,'Scoring Keys'!$D$16,0)))))</f>
        <v>0</v>
      </c>
      <c r="F100" s="57">
        <f t="shared" si="18"/>
        <v>0</v>
      </c>
      <c r="G100" s="136"/>
      <c r="H100" s="10" t="b">
        <f>OR(AND(C100='Scoring Keys'!$D$4,E100='Scoring Keys'!$D$14),AND(C100='Scoring Keys'!$D$4,E100='Scoring Keys'!$D$16),AND(C100='Scoring Keys'!$D$4,E100='Scoring Keys'!$D$17))</f>
        <v>1</v>
      </c>
      <c r="I100" s="10" t="b">
        <f>NOT(D100='Scoring Keys'!$B$18)</f>
        <v>0</v>
      </c>
      <c r="J100" s="150">
        <f t="shared" si="19"/>
        <v>1</v>
      </c>
      <c r="K100" s="150">
        <f t="shared" si="20"/>
        <v>0</v>
      </c>
    </row>
    <row r="101" spans="1:11" ht="30" customHeight="1">
      <c r="A101" s="19" t="s">
        <v>509</v>
      </c>
      <c r="B101" s="137" t="s">
        <v>1713</v>
      </c>
      <c r="C101" s="57">
        <f>IF(B101='Scoring Keys'!$B$4,'Scoring Keys'!$D$4,IF(B101='Scoring Keys'!$B$5,'Scoring Keys'!$D$5,IF(B101='Scoring Keys'!$B$6,'Scoring Keys'!$D$6,IF(B101='Scoring Keys'!$B$7,'Scoring Keys'!$D$7,0))))</f>
        <v>0.9</v>
      </c>
      <c r="D101" s="127" t="s">
        <v>1766</v>
      </c>
      <c r="E101" s="57">
        <f>IF(D101='Scoring Keys'!$B$12,'Scoring Keys'!$D$12,IF(D101='Scoring Keys'!$B$13,'Scoring Keys'!$D$13,IF(D101='Scoring Keys'!$B$14,'Scoring Keys'!$D$14,IF(D101='Scoring Keys'!$B$15,'Scoring Keys'!$D$15,IF(D101='Scoring Keys'!$B$16,'Scoring Keys'!$D$16,0)))))</f>
        <v>0</v>
      </c>
      <c r="F101" s="57">
        <f t="shared" si="18"/>
        <v>0</v>
      </c>
      <c r="G101" s="136"/>
      <c r="H101" s="10" t="b">
        <f>OR(AND(C101='Scoring Keys'!$D$4,E101='Scoring Keys'!$D$14),AND(C101='Scoring Keys'!$D$4,E101='Scoring Keys'!$D$16),AND(C101='Scoring Keys'!$D$4,E101='Scoring Keys'!$D$17))</f>
        <v>0</v>
      </c>
      <c r="I101" s="10" t="b">
        <f>NOT(D101='Scoring Keys'!$B$18)</f>
        <v>0</v>
      </c>
      <c r="J101" s="150">
        <f t="shared" si="19"/>
        <v>1</v>
      </c>
      <c r="K101" s="150">
        <f t="shared" si="20"/>
        <v>0</v>
      </c>
    </row>
    <row r="102" spans="1:11" ht="51">
      <c r="A102" s="19" t="s">
        <v>510</v>
      </c>
      <c r="B102" s="137" t="s">
        <v>1713</v>
      </c>
      <c r="C102" s="57">
        <f>IF(B102='Scoring Keys'!$B$4,'Scoring Keys'!$D$4,IF(B102='Scoring Keys'!$B$5,'Scoring Keys'!$D$5,IF(B102='Scoring Keys'!$B$6,'Scoring Keys'!$D$6,IF(B102='Scoring Keys'!$B$7,'Scoring Keys'!$D$7,0))))</f>
        <v>0.9</v>
      </c>
      <c r="D102" s="127" t="s">
        <v>1766</v>
      </c>
      <c r="E102" s="57">
        <f>IF(D102='Scoring Keys'!$B$12,'Scoring Keys'!$D$12,IF(D102='Scoring Keys'!$B$13,'Scoring Keys'!$D$13,IF(D102='Scoring Keys'!$B$14,'Scoring Keys'!$D$14,IF(D102='Scoring Keys'!$B$15,'Scoring Keys'!$D$15,IF(D102='Scoring Keys'!$B$16,'Scoring Keys'!$D$16,0)))))</f>
        <v>0</v>
      </c>
      <c r="F102" s="57">
        <f t="shared" si="18"/>
        <v>0</v>
      </c>
      <c r="G102" s="136"/>
      <c r="H102" s="10" t="b">
        <f>OR(AND(C102='Scoring Keys'!$D$4,E102='Scoring Keys'!$D$14),AND(C102='Scoring Keys'!$D$4,E102='Scoring Keys'!$D$16),AND(C102='Scoring Keys'!$D$4,E102='Scoring Keys'!$D$17))</f>
        <v>0</v>
      </c>
      <c r="I102" s="10" t="b">
        <f>NOT(D102='Scoring Keys'!$B$18)</f>
        <v>0</v>
      </c>
      <c r="J102" s="150">
        <f t="shared" si="19"/>
        <v>1</v>
      </c>
      <c r="K102" s="150">
        <f t="shared" si="20"/>
        <v>0</v>
      </c>
    </row>
    <row r="103" spans="1:11" ht="30" customHeight="1">
      <c r="A103" s="19" t="s">
        <v>511</v>
      </c>
      <c r="B103" s="137" t="s">
        <v>600</v>
      </c>
      <c r="C103" s="57">
        <f>IF(B103='Scoring Keys'!$B$4,'Scoring Keys'!$D$4,IF(B103='Scoring Keys'!$B$5,'Scoring Keys'!$D$5,IF(B103='Scoring Keys'!$B$6,'Scoring Keys'!$D$6,IF(B103='Scoring Keys'!$B$7,'Scoring Keys'!$D$7,0))))</f>
        <v>1</v>
      </c>
      <c r="D103" s="127" t="s">
        <v>1766</v>
      </c>
      <c r="E103" s="57">
        <f>IF(D103='Scoring Keys'!$B$12,'Scoring Keys'!$D$12,IF(D103='Scoring Keys'!$B$13,'Scoring Keys'!$D$13,IF(D103='Scoring Keys'!$B$14,'Scoring Keys'!$D$14,IF(D103='Scoring Keys'!$B$15,'Scoring Keys'!$D$15,IF(D103='Scoring Keys'!$B$16,'Scoring Keys'!$D$16,0)))))</f>
        <v>0</v>
      </c>
      <c r="F103" s="57">
        <f t="shared" si="18"/>
        <v>0</v>
      </c>
      <c r="G103" s="136"/>
      <c r="H103" s="10" t="b">
        <f>OR(AND(C103='Scoring Keys'!$D$4,E103='Scoring Keys'!$D$14),AND(C103='Scoring Keys'!$D$4,E103='Scoring Keys'!$D$16),AND(C103='Scoring Keys'!$D$4,E103='Scoring Keys'!$D$17))</f>
        <v>1</v>
      </c>
      <c r="I103" s="10" t="b">
        <f>NOT(D103='Scoring Keys'!$B$18)</f>
        <v>0</v>
      </c>
      <c r="J103" s="150">
        <f t="shared" si="19"/>
        <v>1</v>
      </c>
      <c r="K103" s="150">
        <f t="shared" si="20"/>
        <v>0</v>
      </c>
    </row>
    <row r="104" spans="1:11" ht="30" customHeight="1">
      <c r="A104" s="19" t="s">
        <v>512</v>
      </c>
      <c r="B104" s="137" t="s">
        <v>1713</v>
      </c>
      <c r="C104" s="57">
        <f>IF(B104='Scoring Keys'!$B$4,'Scoring Keys'!$D$4,IF(B104='Scoring Keys'!$B$5,'Scoring Keys'!$D$5,IF(B104='Scoring Keys'!$B$6,'Scoring Keys'!$D$6,IF(B104='Scoring Keys'!$B$7,'Scoring Keys'!$D$7,0))))</f>
        <v>0.9</v>
      </c>
      <c r="D104" s="127" t="s">
        <v>1766</v>
      </c>
      <c r="E104" s="57">
        <f>IF(D104='Scoring Keys'!$B$12,'Scoring Keys'!$D$12,IF(D104='Scoring Keys'!$B$13,'Scoring Keys'!$D$13,IF(D104='Scoring Keys'!$B$14,'Scoring Keys'!$D$14,IF(D104='Scoring Keys'!$B$15,'Scoring Keys'!$D$15,IF(D104='Scoring Keys'!$B$16,'Scoring Keys'!$D$16,0)))))</f>
        <v>0</v>
      </c>
      <c r="F104" s="57">
        <f t="shared" si="18"/>
        <v>0</v>
      </c>
      <c r="G104" s="136"/>
      <c r="H104" s="10" t="b">
        <f>OR(AND(C104='Scoring Keys'!$D$4,E104='Scoring Keys'!$D$14),AND(C104='Scoring Keys'!$D$4,E104='Scoring Keys'!$D$16),AND(C104='Scoring Keys'!$D$4,E104='Scoring Keys'!$D$17))</f>
        <v>0</v>
      </c>
      <c r="I104" s="10" t="b">
        <f>NOT(D104='Scoring Keys'!$B$18)</f>
        <v>0</v>
      </c>
      <c r="J104" s="150">
        <f t="shared" si="19"/>
        <v>1</v>
      </c>
      <c r="K104" s="150">
        <f t="shared" si="20"/>
        <v>0</v>
      </c>
    </row>
    <row r="105" spans="1:11" ht="15.75">
      <c r="A105" s="20" t="s">
        <v>1865</v>
      </c>
      <c r="B105" s="139"/>
      <c r="C105" s="50"/>
      <c r="D105" s="244"/>
      <c r="E105" s="245"/>
      <c r="F105" s="245"/>
      <c r="G105" s="246"/>
    </row>
    <row r="106" spans="1:11" ht="30" customHeight="1">
      <c r="A106" s="19" t="s">
        <v>547</v>
      </c>
      <c r="B106" s="137" t="s">
        <v>1713</v>
      </c>
      <c r="C106" s="57">
        <f>IF(B106='Scoring Keys'!$B$4,'Scoring Keys'!$D$4,IF(B106='Scoring Keys'!$B$5,'Scoring Keys'!$D$5,IF(B106='Scoring Keys'!$B$6,'Scoring Keys'!$D$6,IF(B106='Scoring Keys'!$B$7,'Scoring Keys'!$D$7,0))))</f>
        <v>0.9</v>
      </c>
      <c r="D106" s="127" t="s">
        <v>1766</v>
      </c>
      <c r="E106" s="57">
        <f>IF(D106='Scoring Keys'!$B$12,'Scoring Keys'!$D$12,IF(D106='Scoring Keys'!$B$13,'Scoring Keys'!$D$13,IF(D106='Scoring Keys'!$B$14,'Scoring Keys'!$D$14,IF(D106='Scoring Keys'!$B$15,'Scoring Keys'!$D$15,IF(D106='Scoring Keys'!$B$16,'Scoring Keys'!$D$16,0)))))</f>
        <v>0</v>
      </c>
      <c r="F106" s="57">
        <f t="shared" ref="F106:F108" si="21">C106*E106</f>
        <v>0</v>
      </c>
      <c r="G106" s="136"/>
      <c r="H106" s="10" t="b">
        <f>OR(AND(C106='Scoring Keys'!$D$4,E106='Scoring Keys'!$D$14),AND(C106='Scoring Keys'!$D$4,E106='Scoring Keys'!$D$16),AND(C106='Scoring Keys'!$D$4,E106='Scoring Keys'!$D$17))</f>
        <v>0</v>
      </c>
      <c r="I106" s="10" t="b">
        <f>NOT(D106='Scoring Keys'!$B$18)</f>
        <v>0</v>
      </c>
      <c r="J106" s="150">
        <f t="shared" ref="J106:J108" si="22">IF(I106,0,1)</f>
        <v>1</v>
      </c>
      <c r="K106" s="150">
        <f t="shared" ref="K106:K108" si="23">IF(AND(H106,(I106)),1,0)</f>
        <v>0</v>
      </c>
    </row>
    <row r="107" spans="1:11" ht="30" customHeight="1">
      <c r="A107" s="19" t="s">
        <v>548</v>
      </c>
      <c r="B107" s="137" t="s">
        <v>1713</v>
      </c>
      <c r="C107" s="57">
        <f>IF(B107='Scoring Keys'!$B$4,'Scoring Keys'!$D$4,IF(B107='Scoring Keys'!$B$5,'Scoring Keys'!$D$5,IF(B107='Scoring Keys'!$B$6,'Scoring Keys'!$D$6,IF(B107='Scoring Keys'!$B$7,'Scoring Keys'!$D$7,0))))</f>
        <v>0.9</v>
      </c>
      <c r="D107" s="127" t="s">
        <v>1766</v>
      </c>
      <c r="E107" s="57">
        <f>IF(D107='Scoring Keys'!$B$12,'Scoring Keys'!$D$12,IF(D107='Scoring Keys'!$B$13,'Scoring Keys'!$D$13,IF(D107='Scoring Keys'!$B$14,'Scoring Keys'!$D$14,IF(D107='Scoring Keys'!$B$15,'Scoring Keys'!$D$15,IF(D107='Scoring Keys'!$B$16,'Scoring Keys'!$D$16,0)))))</f>
        <v>0</v>
      </c>
      <c r="F107" s="57">
        <f t="shared" si="21"/>
        <v>0</v>
      </c>
      <c r="G107" s="136"/>
      <c r="H107" s="10" t="b">
        <f>OR(AND(C107='Scoring Keys'!$D$4,E107='Scoring Keys'!$D$14),AND(C107='Scoring Keys'!$D$4,E107='Scoring Keys'!$D$16),AND(C107='Scoring Keys'!$D$4,E107='Scoring Keys'!$D$17))</f>
        <v>0</v>
      </c>
      <c r="I107" s="10" t="b">
        <f>NOT(D107='Scoring Keys'!$B$18)</f>
        <v>0</v>
      </c>
      <c r="J107" s="150">
        <f t="shared" si="22"/>
        <v>1</v>
      </c>
      <c r="K107" s="150">
        <f t="shared" si="23"/>
        <v>0</v>
      </c>
    </row>
    <row r="108" spans="1:11" ht="30" customHeight="1">
      <c r="A108" s="19" t="s">
        <v>549</v>
      </c>
      <c r="B108" s="137" t="s">
        <v>1713</v>
      </c>
      <c r="C108" s="57">
        <f>IF(B108='Scoring Keys'!$B$4,'Scoring Keys'!$D$4,IF(B108='Scoring Keys'!$B$5,'Scoring Keys'!$D$5,IF(B108='Scoring Keys'!$B$6,'Scoring Keys'!$D$6,IF(B108='Scoring Keys'!$B$7,'Scoring Keys'!$D$7,0))))</f>
        <v>0.9</v>
      </c>
      <c r="D108" s="127" t="s">
        <v>1766</v>
      </c>
      <c r="E108" s="57">
        <f>IF(D108='Scoring Keys'!$B$12,'Scoring Keys'!$D$12,IF(D108='Scoring Keys'!$B$13,'Scoring Keys'!$D$13,IF(D108='Scoring Keys'!$B$14,'Scoring Keys'!$D$14,IF(D108='Scoring Keys'!$B$15,'Scoring Keys'!$D$15,IF(D108='Scoring Keys'!$B$16,'Scoring Keys'!$D$16,0)))))</f>
        <v>0</v>
      </c>
      <c r="F108" s="57">
        <f t="shared" si="21"/>
        <v>0</v>
      </c>
      <c r="G108" s="136"/>
      <c r="H108" s="10" t="b">
        <f>OR(AND(C108='Scoring Keys'!$D$4,E108='Scoring Keys'!$D$14),AND(C108='Scoring Keys'!$D$4,E108='Scoring Keys'!$D$16),AND(C108='Scoring Keys'!$D$4,E108='Scoring Keys'!$D$17))</f>
        <v>0</v>
      </c>
      <c r="I108" s="10" t="b">
        <f>NOT(D108='Scoring Keys'!$B$18)</f>
        <v>0</v>
      </c>
      <c r="J108" s="150">
        <f t="shared" si="22"/>
        <v>1</v>
      </c>
      <c r="K108" s="150">
        <f t="shared" si="23"/>
        <v>0</v>
      </c>
    </row>
    <row r="109" spans="1:11" ht="15.75">
      <c r="A109" s="20" t="s">
        <v>1866</v>
      </c>
      <c r="B109" s="139"/>
      <c r="C109" s="50"/>
      <c r="D109" s="244"/>
      <c r="E109" s="245"/>
      <c r="F109" s="245"/>
      <c r="G109" s="246"/>
    </row>
    <row r="110" spans="1:11" ht="30" customHeight="1">
      <c r="A110" s="19" t="s">
        <v>547</v>
      </c>
      <c r="B110" s="137" t="s">
        <v>1713</v>
      </c>
      <c r="C110" s="57">
        <f>IF(B110='Scoring Keys'!$B$4,'Scoring Keys'!$D$4,IF(B110='Scoring Keys'!$B$5,'Scoring Keys'!$D$5,IF(B110='Scoring Keys'!$B$6,'Scoring Keys'!$D$6,IF(B110='Scoring Keys'!$B$7,'Scoring Keys'!$D$7,0))))</f>
        <v>0.9</v>
      </c>
      <c r="D110" s="127" t="s">
        <v>1766</v>
      </c>
      <c r="E110" s="57">
        <f>IF(D110='Scoring Keys'!$B$12,'Scoring Keys'!$D$12,IF(D110='Scoring Keys'!$B$13,'Scoring Keys'!$D$13,IF(D110='Scoring Keys'!$B$14,'Scoring Keys'!$D$14,IF(D110='Scoring Keys'!$B$15,'Scoring Keys'!$D$15,IF(D110='Scoring Keys'!$B$16,'Scoring Keys'!$D$16,0)))))</f>
        <v>0</v>
      </c>
      <c r="F110" s="57">
        <f t="shared" ref="F110:F112" si="24">C110*E110</f>
        <v>0</v>
      </c>
      <c r="G110" s="136"/>
      <c r="H110" s="10" t="b">
        <f>OR(AND(C110='Scoring Keys'!$D$4,E110='Scoring Keys'!$D$14),AND(C110='Scoring Keys'!$D$4,E110='Scoring Keys'!$D$16),AND(C110='Scoring Keys'!$D$4,E110='Scoring Keys'!$D$17))</f>
        <v>0</v>
      </c>
      <c r="I110" s="10" t="b">
        <f>NOT(D110='Scoring Keys'!$B$18)</f>
        <v>0</v>
      </c>
      <c r="J110" s="150">
        <f t="shared" ref="J110:J112" si="25">IF(I110,0,1)</f>
        <v>1</v>
      </c>
      <c r="K110" s="150">
        <f t="shared" ref="K110:K112" si="26">IF(AND(H110,(I110)),1,0)</f>
        <v>0</v>
      </c>
    </row>
    <row r="111" spans="1:11" ht="30" customHeight="1">
      <c r="A111" s="19" t="s">
        <v>548</v>
      </c>
      <c r="B111" s="137" t="s">
        <v>1713</v>
      </c>
      <c r="C111" s="57">
        <f>IF(B111='Scoring Keys'!$B$4,'Scoring Keys'!$D$4,IF(B111='Scoring Keys'!$B$5,'Scoring Keys'!$D$5,IF(B111='Scoring Keys'!$B$6,'Scoring Keys'!$D$6,IF(B111='Scoring Keys'!$B$7,'Scoring Keys'!$D$7,0))))</f>
        <v>0.9</v>
      </c>
      <c r="D111" s="127" t="s">
        <v>1766</v>
      </c>
      <c r="E111" s="57">
        <f>IF(D111='Scoring Keys'!$B$12,'Scoring Keys'!$D$12,IF(D111='Scoring Keys'!$B$13,'Scoring Keys'!$D$13,IF(D111='Scoring Keys'!$B$14,'Scoring Keys'!$D$14,IF(D111='Scoring Keys'!$B$15,'Scoring Keys'!$D$15,IF(D111='Scoring Keys'!$B$16,'Scoring Keys'!$D$16,0)))))</f>
        <v>0</v>
      </c>
      <c r="F111" s="57">
        <f t="shared" si="24"/>
        <v>0</v>
      </c>
      <c r="G111" s="136"/>
      <c r="H111" s="10" t="b">
        <f>OR(AND(C111='Scoring Keys'!$D$4,E111='Scoring Keys'!$D$14),AND(C111='Scoring Keys'!$D$4,E111='Scoring Keys'!$D$16),AND(C111='Scoring Keys'!$D$4,E111='Scoring Keys'!$D$17))</f>
        <v>0</v>
      </c>
      <c r="I111" s="10" t="b">
        <f>NOT(D111='Scoring Keys'!$B$18)</f>
        <v>0</v>
      </c>
      <c r="J111" s="150">
        <f t="shared" si="25"/>
        <v>1</v>
      </c>
      <c r="K111" s="150">
        <f t="shared" si="26"/>
        <v>0</v>
      </c>
    </row>
    <row r="112" spans="1:11" ht="30" customHeight="1">
      <c r="A112" s="19" t="s">
        <v>549</v>
      </c>
      <c r="B112" s="137" t="s">
        <v>1713</v>
      </c>
      <c r="C112" s="57">
        <f>IF(B112='Scoring Keys'!$B$4,'Scoring Keys'!$D$4,IF(B112='Scoring Keys'!$B$5,'Scoring Keys'!$D$5,IF(B112='Scoring Keys'!$B$6,'Scoring Keys'!$D$6,IF(B112='Scoring Keys'!$B$7,'Scoring Keys'!$D$7,0))))</f>
        <v>0.9</v>
      </c>
      <c r="D112" s="127" t="s">
        <v>1766</v>
      </c>
      <c r="E112" s="57">
        <f>IF(D112='Scoring Keys'!$B$12,'Scoring Keys'!$D$12,IF(D112='Scoring Keys'!$B$13,'Scoring Keys'!$D$13,IF(D112='Scoring Keys'!$B$14,'Scoring Keys'!$D$14,IF(D112='Scoring Keys'!$B$15,'Scoring Keys'!$D$15,IF(D112='Scoring Keys'!$B$16,'Scoring Keys'!$D$16,0)))))</f>
        <v>0</v>
      </c>
      <c r="F112" s="57">
        <f t="shared" si="24"/>
        <v>0</v>
      </c>
      <c r="G112" s="136"/>
      <c r="H112" s="10" t="b">
        <f>OR(AND(C112='Scoring Keys'!$D$4,E112='Scoring Keys'!$D$14),AND(C112='Scoring Keys'!$D$4,E112='Scoring Keys'!$D$16),AND(C112='Scoring Keys'!$D$4,E112='Scoring Keys'!$D$17))</f>
        <v>0</v>
      </c>
      <c r="I112" s="10" t="b">
        <f>NOT(D112='Scoring Keys'!$B$18)</f>
        <v>0</v>
      </c>
      <c r="J112" s="150">
        <f t="shared" si="25"/>
        <v>1</v>
      </c>
      <c r="K112" s="150">
        <f t="shared" si="26"/>
        <v>0</v>
      </c>
    </row>
    <row r="113" spans="1:11" ht="15.75">
      <c r="A113" s="20" t="s">
        <v>1867</v>
      </c>
      <c r="B113" s="139"/>
      <c r="C113" s="50"/>
      <c r="D113" s="244"/>
      <c r="E113" s="245"/>
      <c r="F113" s="245"/>
      <c r="G113" s="246"/>
    </row>
    <row r="114" spans="1:11" ht="30" customHeight="1">
      <c r="A114" s="19" t="s">
        <v>547</v>
      </c>
      <c r="B114" s="137" t="s">
        <v>1713</v>
      </c>
      <c r="C114" s="57">
        <f>IF(B114='Scoring Keys'!$B$4,'Scoring Keys'!$D$4,IF(B114='Scoring Keys'!$B$5,'Scoring Keys'!$D$5,IF(B114='Scoring Keys'!$B$6,'Scoring Keys'!$D$6,IF(B114='Scoring Keys'!$B$7,'Scoring Keys'!$D$7,0))))</f>
        <v>0.9</v>
      </c>
      <c r="D114" s="127" t="s">
        <v>1766</v>
      </c>
      <c r="E114" s="57">
        <f>IF(D114='Scoring Keys'!$B$12,'Scoring Keys'!$D$12,IF(D114='Scoring Keys'!$B$13,'Scoring Keys'!$D$13,IF(D114='Scoring Keys'!$B$14,'Scoring Keys'!$D$14,IF(D114='Scoring Keys'!$B$15,'Scoring Keys'!$D$15,IF(D114='Scoring Keys'!$B$16,'Scoring Keys'!$D$16,0)))))</f>
        <v>0</v>
      </c>
      <c r="F114" s="57">
        <f t="shared" ref="F114:F116" si="27">C114*E114</f>
        <v>0</v>
      </c>
      <c r="G114" s="136"/>
      <c r="H114" s="10" t="b">
        <f>OR(AND(C114='Scoring Keys'!$D$4,E114='Scoring Keys'!$D$14),AND(C114='Scoring Keys'!$D$4,E114='Scoring Keys'!$D$16),AND(C114='Scoring Keys'!$D$4,E114='Scoring Keys'!$D$17))</f>
        <v>0</v>
      </c>
      <c r="I114" s="10" t="b">
        <f>NOT(D114='Scoring Keys'!$B$18)</f>
        <v>0</v>
      </c>
      <c r="J114" s="150">
        <f t="shared" ref="J114:J116" si="28">IF(I114,0,1)</f>
        <v>1</v>
      </c>
      <c r="K114" s="150">
        <f t="shared" ref="K114:K116" si="29">IF(AND(H114,(I114)),1,0)</f>
        <v>0</v>
      </c>
    </row>
    <row r="115" spans="1:11" ht="30" customHeight="1">
      <c r="A115" s="19" t="s">
        <v>548</v>
      </c>
      <c r="B115" s="137" t="s">
        <v>1713</v>
      </c>
      <c r="C115" s="57">
        <f>IF(B115='Scoring Keys'!$B$4,'Scoring Keys'!$D$4,IF(B115='Scoring Keys'!$B$5,'Scoring Keys'!$D$5,IF(B115='Scoring Keys'!$B$6,'Scoring Keys'!$D$6,IF(B115='Scoring Keys'!$B$7,'Scoring Keys'!$D$7,0))))</f>
        <v>0.9</v>
      </c>
      <c r="D115" s="127" t="s">
        <v>1766</v>
      </c>
      <c r="E115" s="57">
        <f>IF(D115='Scoring Keys'!$B$12,'Scoring Keys'!$D$12,IF(D115='Scoring Keys'!$B$13,'Scoring Keys'!$D$13,IF(D115='Scoring Keys'!$B$14,'Scoring Keys'!$D$14,IF(D115='Scoring Keys'!$B$15,'Scoring Keys'!$D$15,IF(D115='Scoring Keys'!$B$16,'Scoring Keys'!$D$16,0)))))</f>
        <v>0</v>
      </c>
      <c r="F115" s="57">
        <f t="shared" si="27"/>
        <v>0</v>
      </c>
      <c r="G115" s="136"/>
      <c r="H115" s="10" t="b">
        <f>OR(AND(C115='Scoring Keys'!$D$4,E115='Scoring Keys'!$D$14),AND(C115='Scoring Keys'!$D$4,E115='Scoring Keys'!$D$16),AND(C115='Scoring Keys'!$D$4,E115='Scoring Keys'!$D$17))</f>
        <v>0</v>
      </c>
      <c r="I115" s="10" t="b">
        <f>NOT(D115='Scoring Keys'!$B$18)</f>
        <v>0</v>
      </c>
      <c r="J115" s="150">
        <f t="shared" si="28"/>
        <v>1</v>
      </c>
      <c r="K115" s="150">
        <f t="shared" si="29"/>
        <v>0</v>
      </c>
    </row>
    <row r="116" spans="1:11" ht="30" customHeight="1">
      <c r="A116" s="19" t="s">
        <v>549</v>
      </c>
      <c r="B116" s="137" t="s">
        <v>1713</v>
      </c>
      <c r="C116" s="57">
        <f>IF(B116='Scoring Keys'!$B$4,'Scoring Keys'!$D$4,IF(B116='Scoring Keys'!$B$5,'Scoring Keys'!$D$5,IF(B116='Scoring Keys'!$B$6,'Scoring Keys'!$D$6,IF(B116='Scoring Keys'!$B$7,'Scoring Keys'!$D$7,0))))</f>
        <v>0.9</v>
      </c>
      <c r="D116" s="127" t="s">
        <v>1766</v>
      </c>
      <c r="E116" s="57">
        <f>IF(D116='Scoring Keys'!$B$12,'Scoring Keys'!$D$12,IF(D116='Scoring Keys'!$B$13,'Scoring Keys'!$D$13,IF(D116='Scoring Keys'!$B$14,'Scoring Keys'!$D$14,IF(D116='Scoring Keys'!$B$15,'Scoring Keys'!$D$15,IF(D116='Scoring Keys'!$B$16,'Scoring Keys'!$D$16,0)))))</f>
        <v>0</v>
      </c>
      <c r="F116" s="57">
        <f t="shared" si="27"/>
        <v>0</v>
      </c>
      <c r="G116" s="136"/>
      <c r="H116" s="10" t="b">
        <f>OR(AND(C116='Scoring Keys'!$D$4,E116='Scoring Keys'!$D$14),AND(C116='Scoring Keys'!$D$4,E116='Scoring Keys'!$D$16),AND(C116='Scoring Keys'!$D$4,E116='Scoring Keys'!$D$17))</f>
        <v>0</v>
      </c>
      <c r="I116" s="10" t="b">
        <f>NOT(D116='Scoring Keys'!$B$18)</f>
        <v>0</v>
      </c>
      <c r="J116" s="150">
        <f t="shared" si="28"/>
        <v>1</v>
      </c>
      <c r="K116" s="150">
        <f t="shared" si="29"/>
        <v>0</v>
      </c>
    </row>
    <row r="117" spans="1:11" ht="15.75">
      <c r="A117" s="20" t="s">
        <v>1868</v>
      </c>
      <c r="B117" s="139"/>
      <c r="C117" s="50"/>
      <c r="D117" s="244"/>
      <c r="E117" s="245"/>
      <c r="F117" s="245"/>
      <c r="G117" s="246"/>
    </row>
    <row r="118" spans="1:11" ht="30" customHeight="1">
      <c r="A118" s="19" t="s">
        <v>547</v>
      </c>
      <c r="B118" s="137" t="s">
        <v>1713</v>
      </c>
      <c r="C118" s="57">
        <f>IF(B118='Scoring Keys'!$B$4,'Scoring Keys'!$D$4,IF(B118='Scoring Keys'!$B$5,'Scoring Keys'!$D$5,IF(B118='Scoring Keys'!$B$6,'Scoring Keys'!$D$6,IF(B118='Scoring Keys'!$B$7,'Scoring Keys'!$D$7,0))))</f>
        <v>0.9</v>
      </c>
      <c r="D118" s="127" t="s">
        <v>1766</v>
      </c>
      <c r="E118" s="57">
        <f>IF(D118='Scoring Keys'!$B$12,'Scoring Keys'!$D$12,IF(D118='Scoring Keys'!$B$13,'Scoring Keys'!$D$13,IF(D118='Scoring Keys'!$B$14,'Scoring Keys'!$D$14,IF(D118='Scoring Keys'!$B$15,'Scoring Keys'!$D$15,IF(D118='Scoring Keys'!$B$16,'Scoring Keys'!$D$16,0)))))</f>
        <v>0</v>
      </c>
      <c r="F118" s="57">
        <f t="shared" ref="F118:F120" si="30">C118*E118</f>
        <v>0</v>
      </c>
      <c r="G118" s="136"/>
      <c r="H118" s="10" t="b">
        <f>OR(AND(C118='Scoring Keys'!$D$4,E118='Scoring Keys'!$D$14),AND(C118='Scoring Keys'!$D$4,E118='Scoring Keys'!$D$16),AND(C118='Scoring Keys'!$D$4,E118='Scoring Keys'!$D$17))</f>
        <v>0</v>
      </c>
      <c r="I118" s="10" t="b">
        <f>NOT(D118='Scoring Keys'!$B$18)</f>
        <v>0</v>
      </c>
      <c r="J118" s="150">
        <f t="shared" ref="J118:J120" si="31">IF(I118,0,1)</f>
        <v>1</v>
      </c>
      <c r="K118" s="150">
        <f t="shared" ref="K118:K120" si="32">IF(AND(H118,(I118)),1,0)</f>
        <v>0</v>
      </c>
    </row>
    <row r="119" spans="1:11" ht="30" customHeight="1">
      <c r="A119" s="19" t="s">
        <v>548</v>
      </c>
      <c r="B119" s="137" t="s">
        <v>1713</v>
      </c>
      <c r="C119" s="57">
        <f>IF(B119='Scoring Keys'!$B$4,'Scoring Keys'!$D$4,IF(B119='Scoring Keys'!$B$5,'Scoring Keys'!$D$5,IF(B119='Scoring Keys'!$B$6,'Scoring Keys'!$D$6,IF(B119='Scoring Keys'!$B$7,'Scoring Keys'!$D$7,0))))</f>
        <v>0.9</v>
      </c>
      <c r="D119" s="127" t="s">
        <v>1766</v>
      </c>
      <c r="E119" s="57">
        <f>IF(D119='Scoring Keys'!$B$12,'Scoring Keys'!$D$12,IF(D119='Scoring Keys'!$B$13,'Scoring Keys'!$D$13,IF(D119='Scoring Keys'!$B$14,'Scoring Keys'!$D$14,IF(D119='Scoring Keys'!$B$15,'Scoring Keys'!$D$15,IF(D119='Scoring Keys'!$B$16,'Scoring Keys'!$D$16,0)))))</f>
        <v>0</v>
      </c>
      <c r="F119" s="57">
        <f t="shared" si="30"/>
        <v>0</v>
      </c>
      <c r="G119" s="136"/>
      <c r="H119" s="10" t="b">
        <f>OR(AND(C119='Scoring Keys'!$D$4,E119='Scoring Keys'!$D$14),AND(C119='Scoring Keys'!$D$4,E119='Scoring Keys'!$D$16),AND(C119='Scoring Keys'!$D$4,E119='Scoring Keys'!$D$17))</f>
        <v>0</v>
      </c>
      <c r="I119" s="10" t="b">
        <f>NOT(D119='Scoring Keys'!$B$18)</f>
        <v>0</v>
      </c>
      <c r="J119" s="150">
        <f t="shared" si="31"/>
        <v>1</v>
      </c>
      <c r="K119" s="150">
        <f t="shared" si="32"/>
        <v>0</v>
      </c>
    </row>
    <row r="120" spans="1:11" ht="30" customHeight="1">
      <c r="A120" s="19" t="s">
        <v>549</v>
      </c>
      <c r="B120" s="137" t="s">
        <v>1713</v>
      </c>
      <c r="C120" s="57">
        <f>IF(B120='Scoring Keys'!$B$4,'Scoring Keys'!$D$4,IF(B120='Scoring Keys'!$B$5,'Scoring Keys'!$D$5,IF(B120='Scoring Keys'!$B$6,'Scoring Keys'!$D$6,IF(B120='Scoring Keys'!$B$7,'Scoring Keys'!$D$7,0))))</f>
        <v>0.9</v>
      </c>
      <c r="D120" s="127" t="s">
        <v>1766</v>
      </c>
      <c r="E120" s="57">
        <f>IF(D120='Scoring Keys'!$B$12,'Scoring Keys'!$D$12,IF(D120='Scoring Keys'!$B$13,'Scoring Keys'!$D$13,IF(D120='Scoring Keys'!$B$14,'Scoring Keys'!$D$14,IF(D120='Scoring Keys'!$B$15,'Scoring Keys'!$D$15,IF(D120='Scoring Keys'!$B$16,'Scoring Keys'!$D$16,0)))))</f>
        <v>0</v>
      </c>
      <c r="F120" s="57">
        <f t="shared" si="30"/>
        <v>0</v>
      </c>
      <c r="G120" s="136"/>
      <c r="H120" s="10" t="b">
        <f>OR(AND(C120='Scoring Keys'!$D$4,E120='Scoring Keys'!$D$14),AND(C120='Scoring Keys'!$D$4,E120='Scoring Keys'!$D$16),AND(C120='Scoring Keys'!$D$4,E120='Scoring Keys'!$D$17))</f>
        <v>0</v>
      </c>
      <c r="I120" s="10" t="b">
        <f>NOT(D120='Scoring Keys'!$B$18)</f>
        <v>0</v>
      </c>
      <c r="J120" s="150">
        <f t="shared" si="31"/>
        <v>1</v>
      </c>
      <c r="K120" s="150">
        <f t="shared" si="32"/>
        <v>0</v>
      </c>
    </row>
    <row r="121" spans="1:11" s="17" customFormat="1" ht="15.75">
      <c r="A121" s="20" t="s">
        <v>1869</v>
      </c>
      <c r="B121" s="139"/>
      <c r="C121" s="50"/>
      <c r="D121" s="244"/>
      <c r="E121" s="245"/>
      <c r="F121" s="245"/>
      <c r="G121" s="246"/>
    </row>
    <row r="122" spans="1:11" ht="30" customHeight="1">
      <c r="A122" s="19" t="s">
        <v>46</v>
      </c>
      <c r="B122" s="130"/>
      <c r="C122" s="130"/>
      <c r="D122" s="130"/>
      <c r="E122" s="130"/>
      <c r="F122" s="130"/>
      <c r="G122" s="130"/>
    </row>
    <row r="123" spans="1:11" ht="30" customHeight="1">
      <c r="A123" s="23" t="s">
        <v>47</v>
      </c>
      <c r="B123" s="137" t="s">
        <v>600</v>
      </c>
      <c r="C123" s="57">
        <f>IF(B123='Scoring Keys'!$B$4,'Scoring Keys'!$D$4,IF(B123='Scoring Keys'!$B$5,'Scoring Keys'!$D$5,IF(B123='Scoring Keys'!$B$6,'Scoring Keys'!$D$6,IF(B123='Scoring Keys'!$B$7,'Scoring Keys'!$D$7,0))))</f>
        <v>1</v>
      </c>
      <c r="D123" s="127" t="s">
        <v>1766</v>
      </c>
      <c r="E123" s="57">
        <f>IF(D123='Scoring Keys'!$B$12,'Scoring Keys'!$D$12,IF(D123='Scoring Keys'!$B$13,'Scoring Keys'!$D$13,IF(D123='Scoring Keys'!$B$14,'Scoring Keys'!$D$14,IF(D123='Scoring Keys'!$B$15,'Scoring Keys'!$D$15,IF(D123='Scoring Keys'!$B$16,'Scoring Keys'!$D$16,0)))))</f>
        <v>0</v>
      </c>
      <c r="F123" s="57">
        <f t="shared" ref="F123:F131" si="33">C123*E123</f>
        <v>0</v>
      </c>
      <c r="G123" s="136"/>
      <c r="H123" s="10" t="b">
        <f>OR(AND(C123='Scoring Keys'!$D$4,E123='Scoring Keys'!$D$14),AND(C123='Scoring Keys'!$D$4,E123='Scoring Keys'!$D$16),AND(C123='Scoring Keys'!$D$4,E123='Scoring Keys'!$D$17))</f>
        <v>1</v>
      </c>
      <c r="I123" s="10" t="b">
        <f>NOT(D123='Scoring Keys'!$B$18)</f>
        <v>0</v>
      </c>
      <c r="J123" s="150">
        <f t="shared" ref="J123:J131" si="34">IF(I123,0,1)</f>
        <v>1</v>
      </c>
      <c r="K123" s="150">
        <f t="shared" ref="K123:K131" si="35">IF(AND(H123,(I123)),1,0)</f>
        <v>0</v>
      </c>
    </row>
    <row r="124" spans="1:11" ht="30" customHeight="1">
      <c r="A124" s="23" t="s">
        <v>48</v>
      </c>
      <c r="B124" s="137" t="s">
        <v>600</v>
      </c>
      <c r="C124" s="57">
        <f>IF(B124='Scoring Keys'!$B$4,'Scoring Keys'!$D$4,IF(B124='Scoring Keys'!$B$5,'Scoring Keys'!$D$5,IF(B124='Scoring Keys'!$B$6,'Scoring Keys'!$D$6,IF(B124='Scoring Keys'!$B$7,'Scoring Keys'!$D$7,0))))</f>
        <v>1</v>
      </c>
      <c r="D124" s="127" t="s">
        <v>1766</v>
      </c>
      <c r="E124" s="57">
        <f>IF(D124='Scoring Keys'!$B$12,'Scoring Keys'!$D$12,IF(D124='Scoring Keys'!$B$13,'Scoring Keys'!$D$13,IF(D124='Scoring Keys'!$B$14,'Scoring Keys'!$D$14,IF(D124='Scoring Keys'!$B$15,'Scoring Keys'!$D$15,IF(D124='Scoring Keys'!$B$16,'Scoring Keys'!$D$16,0)))))</f>
        <v>0</v>
      </c>
      <c r="F124" s="57">
        <f t="shared" si="33"/>
        <v>0</v>
      </c>
      <c r="G124" s="136"/>
      <c r="H124" s="10" t="b">
        <f>OR(AND(C124='Scoring Keys'!$D$4,E124='Scoring Keys'!$D$14),AND(C124='Scoring Keys'!$D$4,E124='Scoring Keys'!$D$16),AND(C124='Scoring Keys'!$D$4,E124='Scoring Keys'!$D$17))</f>
        <v>1</v>
      </c>
      <c r="I124" s="10" t="b">
        <f>NOT(D124='Scoring Keys'!$B$18)</f>
        <v>0</v>
      </c>
      <c r="J124" s="150">
        <f t="shared" si="34"/>
        <v>1</v>
      </c>
      <c r="K124" s="150">
        <f t="shared" si="35"/>
        <v>0</v>
      </c>
    </row>
    <row r="125" spans="1:11" ht="30" customHeight="1">
      <c r="A125" s="23" t="s">
        <v>402</v>
      </c>
      <c r="B125" s="137" t="s">
        <v>600</v>
      </c>
      <c r="C125" s="57">
        <f>IF(B125='Scoring Keys'!$B$4,'Scoring Keys'!$D$4,IF(B125='Scoring Keys'!$B$5,'Scoring Keys'!$D$5,IF(B125='Scoring Keys'!$B$6,'Scoring Keys'!$D$6,IF(B125='Scoring Keys'!$B$7,'Scoring Keys'!$D$7,0))))</f>
        <v>1</v>
      </c>
      <c r="D125" s="127" t="s">
        <v>1766</v>
      </c>
      <c r="E125" s="57">
        <f>IF(D125='Scoring Keys'!$B$12,'Scoring Keys'!$D$12,IF(D125='Scoring Keys'!$B$13,'Scoring Keys'!$D$13,IF(D125='Scoring Keys'!$B$14,'Scoring Keys'!$D$14,IF(D125='Scoring Keys'!$B$15,'Scoring Keys'!$D$15,IF(D125='Scoring Keys'!$B$16,'Scoring Keys'!$D$16,0)))))</f>
        <v>0</v>
      </c>
      <c r="F125" s="57">
        <f t="shared" si="33"/>
        <v>0</v>
      </c>
      <c r="G125" s="136"/>
      <c r="H125" s="10" t="b">
        <f>OR(AND(C125='Scoring Keys'!$D$4,E125='Scoring Keys'!$D$14),AND(C125='Scoring Keys'!$D$4,E125='Scoring Keys'!$D$16),AND(C125='Scoring Keys'!$D$4,E125='Scoring Keys'!$D$17))</f>
        <v>1</v>
      </c>
      <c r="I125" s="10" t="b">
        <f>NOT(D125='Scoring Keys'!$B$18)</f>
        <v>0</v>
      </c>
      <c r="J125" s="150">
        <f t="shared" si="34"/>
        <v>1</v>
      </c>
      <c r="K125" s="150">
        <f t="shared" si="35"/>
        <v>0</v>
      </c>
    </row>
    <row r="126" spans="1:11" ht="30" customHeight="1">
      <c r="A126" s="23" t="s">
        <v>403</v>
      </c>
      <c r="B126" s="137" t="s">
        <v>600</v>
      </c>
      <c r="C126" s="57">
        <f>IF(B126='Scoring Keys'!$B$4,'Scoring Keys'!$D$4,IF(B126='Scoring Keys'!$B$5,'Scoring Keys'!$D$5,IF(B126='Scoring Keys'!$B$6,'Scoring Keys'!$D$6,IF(B126='Scoring Keys'!$B$7,'Scoring Keys'!$D$7,0))))</f>
        <v>1</v>
      </c>
      <c r="D126" s="127" t="s">
        <v>1766</v>
      </c>
      <c r="E126" s="57">
        <f>IF(D126='Scoring Keys'!$B$12,'Scoring Keys'!$D$12,IF(D126='Scoring Keys'!$B$13,'Scoring Keys'!$D$13,IF(D126='Scoring Keys'!$B$14,'Scoring Keys'!$D$14,IF(D126='Scoring Keys'!$B$15,'Scoring Keys'!$D$15,IF(D126='Scoring Keys'!$B$16,'Scoring Keys'!$D$16,0)))))</f>
        <v>0</v>
      </c>
      <c r="F126" s="57">
        <f t="shared" si="33"/>
        <v>0</v>
      </c>
      <c r="G126" s="136"/>
      <c r="H126" s="10" t="b">
        <f>OR(AND(C126='Scoring Keys'!$D$4,E126='Scoring Keys'!$D$14),AND(C126='Scoring Keys'!$D$4,E126='Scoring Keys'!$D$16),AND(C126='Scoring Keys'!$D$4,E126='Scoring Keys'!$D$17))</f>
        <v>1</v>
      </c>
      <c r="I126" s="10" t="b">
        <f>NOT(D126='Scoring Keys'!$B$18)</f>
        <v>0</v>
      </c>
      <c r="J126" s="150">
        <f t="shared" si="34"/>
        <v>1</v>
      </c>
      <c r="K126" s="150">
        <f t="shared" si="35"/>
        <v>0</v>
      </c>
    </row>
    <row r="127" spans="1:11" ht="30" customHeight="1">
      <c r="A127" s="23" t="s">
        <v>404</v>
      </c>
      <c r="B127" s="137" t="s">
        <v>600</v>
      </c>
      <c r="C127" s="57">
        <f>IF(B127='Scoring Keys'!$B$4,'Scoring Keys'!$D$4,IF(B127='Scoring Keys'!$B$5,'Scoring Keys'!$D$5,IF(B127='Scoring Keys'!$B$6,'Scoring Keys'!$D$6,IF(B127='Scoring Keys'!$B$7,'Scoring Keys'!$D$7,0))))</f>
        <v>1</v>
      </c>
      <c r="D127" s="127" t="s">
        <v>1766</v>
      </c>
      <c r="E127" s="57">
        <f>IF(D127='Scoring Keys'!$B$12,'Scoring Keys'!$D$12,IF(D127='Scoring Keys'!$B$13,'Scoring Keys'!$D$13,IF(D127='Scoring Keys'!$B$14,'Scoring Keys'!$D$14,IF(D127='Scoring Keys'!$B$15,'Scoring Keys'!$D$15,IF(D127='Scoring Keys'!$B$16,'Scoring Keys'!$D$16,0)))))</f>
        <v>0</v>
      </c>
      <c r="F127" s="57">
        <f t="shared" si="33"/>
        <v>0</v>
      </c>
      <c r="G127" s="136"/>
      <c r="H127" s="10" t="b">
        <f>OR(AND(C127='Scoring Keys'!$D$4,E127='Scoring Keys'!$D$14),AND(C127='Scoring Keys'!$D$4,E127='Scoring Keys'!$D$16),AND(C127='Scoring Keys'!$D$4,E127='Scoring Keys'!$D$17))</f>
        <v>1</v>
      </c>
      <c r="I127" s="10" t="b">
        <f>NOT(D127='Scoring Keys'!$B$18)</f>
        <v>0</v>
      </c>
      <c r="J127" s="150">
        <f t="shared" si="34"/>
        <v>1</v>
      </c>
      <c r="K127" s="150">
        <f t="shared" si="35"/>
        <v>0</v>
      </c>
    </row>
    <row r="128" spans="1:11" ht="30" customHeight="1">
      <c r="A128" s="23" t="s">
        <v>550</v>
      </c>
      <c r="B128" s="137" t="s">
        <v>1713</v>
      </c>
      <c r="C128" s="57">
        <f>IF(B128='Scoring Keys'!$B$4,'Scoring Keys'!$D$4,IF(B128='Scoring Keys'!$B$5,'Scoring Keys'!$D$5,IF(B128='Scoring Keys'!$B$6,'Scoring Keys'!$D$6,IF(B128='Scoring Keys'!$B$7,'Scoring Keys'!$D$7,0))))</f>
        <v>0.9</v>
      </c>
      <c r="D128" s="127" t="s">
        <v>1766</v>
      </c>
      <c r="E128" s="57">
        <f>IF(D128='Scoring Keys'!$B$12,'Scoring Keys'!$D$12,IF(D128='Scoring Keys'!$B$13,'Scoring Keys'!$D$13,IF(D128='Scoring Keys'!$B$14,'Scoring Keys'!$D$14,IF(D128='Scoring Keys'!$B$15,'Scoring Keys'!$D$15,IF(D128='Scoring Keys'!$B$16,'Scoring Keys'!$D$16,0)))))</f>
        <v>0</v>
      </c>
      <c r="F128" s="57">
        <f t="shared" si="33"/>
        <v>0</v>
      </c>
      <c r="G128" s="136"/>
      <c r="H128" s="10" t="b">
        <f>OR(AND(C128='Scoring Keys'!$D$4,E128='Scoring Keys'!$D$14),AND(C128='Scoring Keys'!$D$4,E128='Scoring Keys'!$D$16),AND(C128='Scoring Keys'!$D$4,E128='Scoring Keys'!$D$17))</f>
        <v>0</v>
      </c>
      <c r="I128" s="10" t="b">
        <f>NOT(D128='Scoring Keys'!$B$18)</f>
        <v>0</v>
      </c>
      <c r="J128" s="150">
        <f t="shared" si="34"/>
        <v>1</v>
      </c>
      <c r="K128" s="150">
        <f t="shared" si="35"/>
        <v>0</v>
      </c>
    </row>
    <row r="129" spans="1:11" ht="30" customHeight="1">
      <c r="A129" s="23" t="s">
        <v>551</v>
      </c>
      <c r="B129" s="137" t="s">
        <v>1713</v>
      </c>
      <c r="C129" s="57">
        <f>IF(B129='Scoring Keys'!$B$4,'Scoring Keys'!$D$4,IF(B129='Scoring Keys'!$B$5,'Scoring Keys'!$D$5,IF(B129='Scoring Keys'!$B$6,'Scoring Keys'!$D$6,IF(B129='Scoring Keys'!$B$7,'Scoring Keys'!$D$7,0))))</f>
        <v>0.9</v>
      </c>
      <c r="D129" s="127" t="s">
        <v>1766</v>
      </c>
      <c r="E129" s="57">
        <f>IF(D129='Scoring Keys'!$B$12,'Scoring Keys'!$D$12,IF(D129='Scoring Keys'!$B$13,'Scoring Keys'!$D$13,IF(D129='Scoring Keys'!$B$14,'Scoring Keys'!$D$14,IF(D129='Scoring Keys'!$B$15,'Scoring Keys'!$D$15,IF(D129='Scoring Keys'!$B$16,'Scoring Keys'!$D$16,0)))))</f>
        <v>0</v>
      </c>
      <c r="F129" s="57">
        <f t="shared" si="33"/>
        <v>0</v>
      </c>
      <c r="G129" s="136"/>
      <c r="H129" s="10" t="b">
        <f>OR(AND(C129='Scoring Keys'!$D$4,E129='Scoring Keys'!$D$14),AND(C129='Scoring Keys'!$D$4,E129='Scoring Keys'!$D$16),AND(C129='Scoring Keys'!$D$4,E129='Scoring Keys'!$D$17))</f>
        <v>0</v>
      </c>
      <c r="I129" s="10" t="b">
        <f>NOT(D129='Scoring Keys'!$B$18)</f>
        <v>0</v>
      </c>
      <c r="J129" s="150">
        <f t="shared" si="34"/>
        <v>1</v>
      </c>
      <c r="K129" s="150">
        <f t="shared" si="35"/>
        <v>0</v>
      </c>
    </row>
    <row r="130" spans="1:11" ht="30" customHeight="1">
      <c r="A130" s="23" t="s">
        <v>405</v>
      </c>
      <c r="B130" s="137" t="s">
        <v>600</v>
      </c>
      <c r="C130" s="57">
        <f>IF(B130='Scoring Keys'!$B$4,'Scoring Keys'!$D$4,IF(B130='Scoring Keys'!$B$5,'Scoring Keys'!$D$5,IF(B130='Scoring Keys'!$B$6,'Scoring Keys'!$D$6,IF(B130='Scoring Keys'!$B$7,'Scoring Keys'!$D$7,0))))</f>
        <v>1</v>
      </c>
      <c r="D130" s="127" t="s">
        <v>1766</v>
      </c>
      <c r="E130" s="57">
        <f>IF(D130='Scoring Keys'!$B$12,'Scoring Keys'!$D$12,IF(D130='Scoring Keys'!$B$13,'Scoring Keys'!$D$13,IF(D130='Scoring Keys'!$B$14,'Scoring Keys'!$D$14,IF(D130='Scoring Keys'!$B$15,'Scoring Keys'!$D$15,IF(D130='Scoring Keys'!$B$16,'Scoring Keys'!$D$16,0)))))</f>
        <v>0</v>
      </c>
      <c r="F130" s="57">
        <f t="shared" si="33"/>
        <v>0</v>
      </c>
      <c r="G130" s="136"/>
      <c r="H130" s="10" t="b">
        <f>OR(AND(C130='Scoring Keys'!$D$4,E130='Scoring Keys'!$D$14),AND(C130='Scoring Keys'!$D$4,E130='Scoring Keys'!$D$16),AND(C130='Scoring Keys'!$D$4,E130='Scoring Keys'!$D$17))</f>
        <v>1</v>
      </c>
      <c r="I130" s="10" t="b">
        <f>NOT(D130='Scoring Keys'!$B$18)</f>
        <v>0</v>
      </c>
      <c r="J130" s="150">
        <f t="shared" si="34"/>
        <v>1</v>
      </c>
      <c r="K130" s="150">
        <f t="shared" si="35"/>
        <v>0</v>
      </c>
    </row>
    <row r="131" spans="1:11" ht="30" customHeight="1">
      <c r="A131" s="23" t="s">
        <v>406</v>
      </c>
      <c r="B131" s="137" t="s">
        <v>1713</v>
      </c>
      <c r="C131" s="57">
        <f>IF(B131='Scoring Keys'!$B$4,'Scoring Keys'!$D$4,IF(B131='Scoring Keys'!$B$5,'Scoring Keys'!$D$5,IF(B131='Scoring Keys'!$B$6,'Scoring Keys'!$D$6,IF(B131='Scoring Keys'!$B$7,'Scoring Keys'!$D$7,0))))</f>
        <v>0.9</v>
      </c>
      <c r="D131" s="127" t="s">
        <v>1766</v>
      </c>
      <c r="E131" s="57">
        <f>IF(D131='Scoring Keys'!$B$12,'Scoring Keys'!$D$12,IF(D131='Scoring Keys'!$B$13,'Scoring Keys'!$D$13,IF(D131='Scoring Keys'!$B$14,'Scoring Keys'!$D$14,IF(D131='Scoring Keys'!$B$15,'Scoring Keys'!$D$15,IF(D131='Scoring Keys'!$B$16,'Scoring Keys'!$D$16,0)))))</f>
        <v>0</v>
      </c>
      <c r="F131" s="57">
        <f t="shared" si="33"/>
        <v>0</v>
      </c>
      <c r="G131" s="136"/>
      <c r="H131" s="10" t="b">
        <f>OR(AND(C131='Scoring Keys'!$D$4,E131='Scoring Keys'!$D$14),AND(C131='Scoring Keys'!$D$4,E131='Scoring Keys'!$D$16),AND(C131='Scoring Keys'!$D$4,E131='Scoring Keys'!$D$17))</f>
        <v>0</v>
      </c>
      <c r="I131" s="10" t="b">
        <f>NOT(D131='Scoring Keys'!$B$18)</f>
        <v>0</v>
      </c>
      <c r="J131" s="150">
        <f t="shared" si="34"/>
        <v>1</v>
      </c>
      <c r="K131" s="150">
        <f t="shared" si="35"/>
        <v>0</v>
      </c>
    </row>
    <row r="132" spans="1:11" ht="30" customHeight="1">
      <c r="A132" s="19" t="s">
        <v>49</v>
      </c>
      <c r="B132" s="130"/>
      <c r="C132" s="130"/>
      <c r="D132" s="130"/>
      <c r="E132" s="130"/>
      <c r="F132" s="130"/>
      <c r="G132" s="130"/>
    </row>
    <row r="133" spans="1:11" ht="30" customHeight="1">
      <c r="A133" s="23" t="s">
        <v>407</v>
      </c>
      <c r="B133" s="137" t="s">
        <v>1713</v>
      </c>
      <c r="C133" s="57">
        <f>IF(B133='Scoring Keys'!$B$4,'Scoring Keys'!$D$4,IF(B133='Scoring Keys'!$B$5,'Scoring Keys'!$D$5,IF(B133='Scoring Keys'!$B$6,'Scoring Keys'!$D$6,IF(B133='Scoring Keys'!$B$7,'Scoring Keys'!$D$7,0))))</f>
        <v>0.9</v>
      </c>
      <c r="D133" s="127" t="s">
        <v>1766</v>
      </c>
      <c r="E133" s="57">
        <f>IF(D133='Scoring Keys'!$B$12,'Scoring Keys'!$D$12,IF(D133='Scoring Keys'!$B$13,'Scoring Keys'!$D$13,IF(D133='Scoring Keys'!$B$14,'Scoring Keys'!$D$14,IF(D133='Scoring Keys'!$B$15,'Scoring Keys'!$D$15,IF(D133='Scoring Keys'!$B$16,'Scoring Keys'!$D$16,0)))))</f>
        <v>0</v>
      </c>
      <c r="F133" s="57">
        <f t="shared" ref="F133:F140" si="36">C133*E133</f>
        <v>0</v>
      </c>
      <c r="G133" s="136"/>
      <c r="H133" s="10" t="b">
        <f>OR(AND(C133='Scoring Keys'!$D$4,E133='Scoring Keys'!$D$14),AND(C133='Scoring Keys'!$D$4,E133='Scoring Keys'!$D$16),AND(C133='Scoring Keys'!$D$4,E133='Scoring Keys'!$D$17))</f>
        <v>0</v>
      </c>
      <c r="I133" s="10" t="b">
        <f>NOT(D133='Scoring Keys'!$B$18)</f>
        <v>0</v>
      </c>
      <c r="J133" s="150">
        <f t="shared" ref="J133:J140" si="37">IF(I133,0,1)</f>
        <v>1</v>
      </c>
      <c r="K133" s="150">
        <f t="shared" ref="K133:K140" si="38">IF(AND(H133,(I133)),1,0)</f>
        <v>0</v>
      </c>
    </row>
    <row r="134" spans="1:11" ht="30" customHeight="1">
      <c r="A134" s="23" t="s">
        <v>50</v>
      </c>
      <c r="B134" s="137" t="s">
        <v>600</v>
      </c>
      <c r="C134" s="57">
        <f>IF(B134='Scoring Keys'!$B$4,'Scoring Keys'!$D$4,IF(B134='Scoring Keys'!$B$5,'Scoring Keys'!$D$5,IF(B134='Scoring Keys'!$B$6,'Scoring Keys'!$D$6,IF(B134='Scoring Keys'!$B$7,'Scoring Keys'!$D$7,0))))</f>
        <v>1</v>
      </c>
      <c r="D134" s="127" t="s">
        <v>1766</v>
      </c>
      <c r="E134" s="57">
        <f>IF(D134='Scoring Keys'!$B$12,'Scoring Keys'!$D$12,IF(D134='Scoring Keys'!$B$13,'Scoring Keys'!$D$13,IF(D134='Scoring Keys'!$B$14,'Scoring Keys'!$D$14,IF(D134='Scoring Keys'!$B$15,'Scoring Keys'!$D$15,IF(D134='Scoring Keys'!$B$16,'Scoring Keys'!$D$16,0)))))</f>
        <v>0</v>
      </c>
      <c r="F134" s="57">
        <f t="shared" si="36"/>
        <v>0</v>
      </c>
      <c r="G134" s="136"/>
      <c r="H134" s="10" t="b">
        <f>OR(AND(C134='Scoring Keys'!$D$4,E134='Scoring Keys'!$D$14),AND(C134='Scoring Keys'!$D$4,E134='Scoring Keys'!$D$16),AND(C134='Scoring Keys'!$D$4,E134='Scoring Keys'!$D$17))</f>
        <v>1</v>
      </c>
      <c r="I134" s="10" t="b">
        <f>NOT(D134='Scoring Keys'!$B$18)</f>
        <v>0</v>
      </c>
      <c r="J134" s="150">
        <f t="shared" si="37"/>
        <v>1</v>
      </c>
      <c r="K134" s="150">
        <f t="shared" si="38"/>
        <v>0</v>
      </c>
    </row>
    <row r="135" spans="1:11" ht="30" customHeight="1">
      <c r="A135" s="23" t="s">
        <v>51</v>
      </c>
      <c r="B135" s="137" t="s">
        <v>600</v>
      </c>
      <c r="C135" s="57">
        <f>IF(B135='Scoring Keys'!$B$4,'Scoring Keys'!$D$4,IF(B135='Scoring Keys'!$B$5,'Scoring Keys'!$D$5,IF(B135='Scoring Keys'!$B$6,'Scoring Keys'!$D$6,IF(B135='Scoring Keys'!$B$7,'Scoring Keys'!$D$7,0))))</f>
        <v>1</v>
      </c>
      <c r="D135" s="127" t="s">
        <v>1766</v>
      </c>
      <c r="E135" s="57">
        <f>IF(D135='Scoring Keys'!$B$12,'Scoring Keys'!$D$12,IF(D135='Scoring Keys'!$B$13,'Scoring Keys'!$D$13,IF(D135='Scoring Keys'!$B$14,'Scoring Keys'!$D$14,IF(D135='Scoring Keys'!$B$15,'Scoring Keys'!$D$15,IF(D135='Scoring Keys'!$B$16,'Scoring Keys'!$D$16,0)))))</f>
        <v>0</v>
      </c>
      <c r="F135" s="57">
        <f t="shared" si="36"/>
        <v>0</v>
      </c>
      <c r="G135" s="136"/>
      <c r="H135" s="10" t="b">
        <f>OR(AND(C135='Scoring Keys'!$D$4,E135='Scoring Keys'!$D$14),AND(C135='Scoring Keys'!$D$4,E135='Scoring Keys'!$D$16),AND(C135='Scoring Keys'!$D$4,E135='Scoring Keys'!$D$17))</f>
        <v>1</v>
      </c>
      <c r="I135" s="10" t="b">
        <f>NOT(D135='Scoring Keys'!$B$18)</f>
        <v>0</v>
      </c>
      <c r="J135" s="150">
        <f t="shared" si="37"/>
        <v>1</v>
      </c>
      <c r="K135" s="150">
        <f t="shared" si="38"/>
        <v>0</v>
      </c>
    </row>
    <row r="136" spans="1:11" ht="30" customHeight="1">
      <c r="A136" s="28" t="s">
        <v>52</v>
      </c>
      <c r="B136" s="137" t="s">
        <v>600</v>
      </c>
      <c r="C136" s="57">
        <f>IF(B136='Scoring Keys'!$B$4,'Scoring Keys'!$D$4,IF(B136='Scoring Keys'!$B$5,'Scoring Keys'!$D$5,IF(B136='Scoring Keys'!$B$6,'Scoring Keys'!$D$6,IF(B136='Scoring Keys'!$B$7,'Scoring Keys'!$D$7,0))))</f>
        <v>1</v>
      </c>
      <c r="D136" s="127" t="s">
        <v>1766</v>
      </c>
      <c r="E136" s="57">
        <f>IF(D136='Scoring Keys'!$B$12,'Scoring Keys'!$D$12,IF(D136='Scoring Keys'!$B$13,'Scoring Keys'!$D$13,IF(D136='Scoring Keys'!$B$14,'Scoring Keys'!$D$14,IF(D136='Scoring Keys'!$B$15,'Scoring Keys'!$D$15,IF(D136='Scoring Keys'!$B$16,'Scoring Keys'!$D$16,0)))))</f>
        <v>0</v>
      </c>
      <c r="F136" s="57">
        <f t="shared" si="36"/>
        <v>0</v>
      </c>
      <c r="G136" s="136"/>
      <c r="H136" s="10" t="b">
        <f>OR(AND(C136='Scoring Keys'!$D$4,E136='Scoring Keys'!$D$14),AND(C136='Scoring Keys'!$D$4,E136='Scoring Keys'!$D$16),AND(C136='Scoring Keys'!$D$4,E136='Scoring Keys'!$D$17))</f>
        <v>1</v>
      </c>
      <c r="I136" s="10" t="b">
        <f>NOT(D136='Scoring Keys'!$B$18)</f>
        <v>0</v>
      </c>
      <c r="J136" s="150">
        <f t="shared" si="37"/>
        <v>1</v>
      </c>
      <c r="K136" s="150">
        <f t="shared" si="38"/>
        <v>0</v>
      </c>
    </row>
    <row r="137" spans="1:11" ht="30" customHeight="1">
      <c r="A137" s="28" t="s">
        <v>53</v>
      </c>
      <c r="B137" s="137" t="s">
        <v>600</v>
      </c>
      <c r="C137" s="57">
        <f>IF(B137='Scoring Keys'!$B$4,'Scoring Keys'!$D$4,IF(B137='Scoring Keys'!$B$5,'Scoring Keys'!$D$5,IF(B137='Scoring Keys'!$B$6,'Scoring Keys'!$D$6,IF(B137='Scoring Keys'!$B$7,'Scoring Keys'!$D$7,0))))</f>
        <v>1</v>
      </c>
      <c r="D137" s="127" t="s">
        <v>1766</v>
      </c>
      <c r="E137" s="57">
        <f>IF(D137='Scoring Keys'!$B$12,'Scoring Keys'!$D$12,IF(D137='Scoring Keys'!$B$13,'Scoring Keys'!$D$13,IF(D137='Scoring Keys'!$B$14,'Scoring Keys'!$D$14,IF(D137='Scoring Keys'!$B$15,'Scoring Keys'!$D$15,IF(D137='Scoring Keys'!$B$16,'Scoring Keys'!$D$16,0)))))</f>
        <v>0</v>
      </c>
      <c r="F137" s="57">
        <f t="shared" si="36"/>
        <v>0</v>
      </c>
      <c r="G137" s="136"/>
      <c r="H137" s="10" t="b">
        <f>OR(AND(C137='Scoring Keys'!$D$4,E137='Scoring Keys'!$D$14),AND(C137='Scoring Keys'!$D$4,E137='Scoring Keys'!$D$16),AND(C137='Scoring Keys'!$D$4,E137='Scoring Keys'!$D$17))</f>
        <v>1</v>
      </c>
      <c r="I137" s="10" t="b">
        <f>NOT(D137='Scoring Keys'!$B$18)</f>
        <v>0</v>
      </c>
      <c r="J137" s="150">
        <f t="shared" si="37"/>
        <v>1</v>
      </c>
      <c r="K137" s="150">
        <f t="shared" si="38"/>
        <v>0</v>
      </c>
    </row>
    <row r="138" spans="1:11" ht="30" customHeight="1">
      <c r="A138" s="28" t="s">
        <v>54</v>
      </c>
      <c r="B138" s="137" t="s">
        <v>600</v>
      </c>
      <c r="C138" s="57">
        <f>IF(B138='Scoring Keys'!$B$4,'Scoring Keys'!$D$4,IF(B138='Scoring Keys'!$B$5,'Scoring Keys'!$D$5,IF(B138='Scoring Keys'!$B$6,'Scoring Keys'!$D$6,IF(B138='Scoring Keys'!$B$7,'Scoring Keys'!$D$7,0))))</f>
        <v>1</v>
      </c>
      <c r="D138" s="127" t="s">
        <v>1766</v>
      </c>
      <c r="E138" s="57">
        <f>IF(D138='Scoring Keys'!$B$12,'Scoring Keys'!$D$12,IF(D138='Scoring Keys'!$B$13,'Scoring Keys'!$D$13,IF(D138='Scoring Keys'!$B$14,'Scoring Keys'!$D$14,IF(D138='Scoring Keys'!$B$15,'Scoring Keys'!$D$15,IF(D138='Scoring Keys'!$B$16,'Scoring Keys'!$D$16,0)))))</f>
        <v>0</v>
      </c>
      <c r="F138" s="57">
        <f t="shared" si="36"/>
        <v>0</v>
      </c>
      <c r="G138" s="136"/>
      <c r="H138" s="10" t="b">
        <f>OR(AND(C138='Scoring Keys'!$D$4,E138='Scoring Keys'!$D$14),AND(C138='Scoring Keys'!$D$4,E138='Scoring Keys'!$D$16),AND(C138='Scoring Keys'!$D$4,E138='Scoring Keys'!$D$17))</f>
        <v>1</v>
      </c>
      <c r="I138" s="10" t="b">
        <f>NOT(D138='Scoring Keys'!$B$18)</f>
        <v>0</v>
      </c>
      <c r="J138" s="150">
        <f t="shared" si="37"/>
        <v>1</v>
      </c>
      <c r="K138" s="150">
        <f t="shared" si="38"/>
        <v>0</v>
      </c>
    </row>
    <row r="139" spans="1:11" ht="30" customHeight="1">
      <c r="A139" s="28" t="s">
        <v>408</v>
      </c>
      <c r="B139" s="137" t="s">
        <v>600</v>
      </c>
      <c r="C139" s="57">
        <f>IF(B139='Scoring Keys'!$B$4,'Scoring Keys'!$D$4,IF(B139='Scoring Keys'!$B$5,'Scoring Keys'!$D$5,IF(B139='Scoring Keys'!$B$6,'Scoring Keys'!$D$6,IF(B139='Scoring Keys'!$B$7,'Scoring Keys'!$D$7,0))))</f>
        <v>1</v>
      </c>
      <c r="D139" s="127" t="s">
        <v>1766</v>
      </c>
      <c r="E139" s="57">
        <f>IF(D139='Scoring Keys'!$B$12,'Scoring Keys'!$D$12,IF(D139='Scoring Keys'!$B$13,'Scoring Keys'!$D$13,IF(D139='Scoring Keys'!$B$14,'Scoring Keys'!$D$14,IF(D139='Scoring Keys'!$B$15,'Scoring Keys'!$D$15,IF(D139='Scoring Keys'!$B$16,'Scoring Keys'!$D$16,0)))))</f>
        <v>0</v>
      </c>
      <c r="F139" s="57">
        <f t="shared" si="36"/>
        <v>0</v>
      </c>
      <c r="G139" s="136"/>
      <c r="H139" s="10" t="b">
        <f>OR(AND(C139='Scoring Keys'!$D$4,E139='Scoring Keys'!$D$14),AND(C139='Scoring Keys'!$D$4,E139='Scoring Keys'!$D$16),AND(C139='Scoring Keys'!$D$4,E139='Scoring Keys'!$D$17))</f>
        <v>1</v>
      </c>
      <c r="I139" s="10" t="b">
        <f>NOT(D139='Scoring Keys'!$B$18)</f>
        <v>0</v>
      </c>
      <c r="J139" s="150">
        <f t="shared" si="37"/>
        <v>1</v>
      </c>
      <c r="K139" s="150">
        <f t="shared" si="38"/>
        <v>0</v>
      </c>
    </row>
    <row r="140" spans="1:11" ht="30" customHeight="1">
      <c r="A140" s="28" t="s">
        <v>55</v>
      </c>
      <c r="B140" s="137" t="s">
        <v>600</v>
      </c>
      <c r="C140" s="57">
        <f>IF(B140='Scoring Keys'!$B$4,'Scoring Keys'!$D$4,IF(B140='Scoring Keys'!$B$5,'Scoring Keys'!$D$5,IF(B140='Scoring Keys'!$B$6,'Scoring Keys'!$D$6,IF(B140='Scoring Keys'!$B$7,'Scoring Keys'!$D$7,0))))</f>
        <v>1</v>
      </c>
      <c r="D140" s="127" t="s">
        <v>1766</v>
      </c>
      <c r="E140" s="57">
        <f>IF(D140='Scoring Keys'!$B$12,'Scoring Keys'!$D$12,IF(D140='Scoring Keys'!$B$13,'Scoring Keys'!$D$13,IF(D140='Scoring Keys'!$B$14,'Scoring Keys'!$D$14,IF(D140='Scoring Keys'!$B$15,'Scoring Keys'!$D$15,IF(D140='Scoring Keys'!$B$16,'Scoring Keys'!$D$16,0)))))</f>
        <v>0</v>
      </c>
      <c r="F140" s="57">
        <f t="shared" si="36"/>
        <v>0</v>
      </c>
      <c r="G140" s="136"/>
      <c r="H140" s="10" t="b">
        <f>OR(AND(C140='Scoring Keys'!$D$4,E140='Scoring Keys'!$D$14),AND(C140='Scoring Keys'!$D$4,E140='Scoring Keys'!$D$16),AND(C140='Scoring Keys'!$D$4,E140='Scoring Keys'!$D$17))</f>
        <v>1</v>
      </c>
      <c r="I140" s="10" t="b">
        <f>NOT(D140='Scoring Keys'!$B$18)</f>
        <v>0</v>
      </c>
      <c r="J140" s="150">
        <f t="shared" si="37"/>
        <v>1</v>
      </c>
      <c r="K140" s="150">
        <f t="shared" si="38"/>
        <v>0</v>
      </c>
    </row>
    <row r="141" spans="1:11" s="17" customFormat="1" ht="15.75">
      <c r="A141" s="20" t="s">
        <v>1870</v>
      </c>
      <c r="B141" s="139"/>
      <c r="C141" s="50"/>
      <c r="D141" s="244"/>
      <c r="E141" s="245"/>
      <c r="F141" s="245"/>
      <c r="G141" s="246"/>
    </row>
    <row r="142" spans="1:11" ht="30" customHeight="1">
      <c r="A142" s="19" t="s">
        <v>552</v>
      </c>
      <c r="B142" s="137" t="s">
        <v>1713</v>
      </c>
      <c r="C142" s="57">
        <f>IF(B142='Scoring Keys'!$B$4,'Scoring Keys'!$D$4,IF(B142='Scoring Keys'!$B$5,'Scoring Keys'!$D$5,IF(B142='Scoring Keys'!$B$6,'Scoring Keys'!$D$6,IF(B142='Scoring Keys'!$B$7,'Scoring Keys'!$D$7,0))))</f>
        <v>0.9</v>
      </c>
      <c r="D142" s="127" t="s">
        <v>1766</v>
      </c>
      <c r="E142" s="57">
        <f>IF(D142='Scoring Keys'!$B$12,'Scoring Keys'!$D$12,IF(D142='Scoring Keys'!$B$13,'Scoring Keys'!$D$13,IF(D142='Scoring Keys'!$B$14,'Scoring Keys'!$D$14,IF(D142='Scoring Keys'!$B$15,'Scoring Keys'!$D$15,IF(D142='Scoring Keys'!$B$16,'Scoring Keys'!$D$16,0)))))</f>
        <v>0</v>
      </c>
      <c r="F142" s="57">
        <f>C142*E142</f>
        <v>0</v>
      </c>
      <c r="G142" s="136"/>
      <c r="H142" s="10" t="b">
        <f>OR(AND(C142='Scoring Keys'!$D$4,E142='Scoring Keys'!$D$14),AND(C142='Scoring Keys'!$D$4,E142='Scoring Keys'!$D$16),AND(C142='Scoring Keys'!$D$4,E142='Scoring Keys'!$D$17))</f>
        <v>0</v>
      </c>
      <c r="I142" s="10" t="b">
        <f>NOT(D142='Scoring Keys'!$B$18)</f>
        <v>0</v>
      </c>
      <c r="J142" s="150">
        <f>IF(I142,0,1)</f>
        <v>1</v>
      </c>
      <c r="K142" s="150">
        <f>IF(AND(H142,(I142)),1,0)</f>
        <v>0</v>
      </c>
    </row>
  </sheetData>
  <sheetProtection algorithmName="SHA-512" hashValue="OX8M+RNNcja9Lgt1H8UHW6Ni4I96L/edaipRFSsh3jMT3BsHeyzg/ibGNICf5Z2qiUHwVSk3qzBuV3ma62tJBA==" saltValue="mYb8UMyVnvce4uw2h6dX6g==" spinCount="100000" sheet="1"/>
  <mergeCells count="14">
    <mergeCell ref="D97:G97"/>
    <mergeCell ref="A6:G6"/>
    <mergeCell ref="A7:B8"/>
    <mergeCell ref="D141:G141"/>
    <mergeCell ref="D105:G105"/>
    <mergeCell ref="D109:G109"/>
    <mergeCell ref="D113:G113"/>
    <mergeCell ref="D117:G117"/>
    <mergeCell ref="D121:G121"/>
    <mergeCell ref="A5:G5"/>
    <mergeCell ref="D7:G7"/>
    <mergeCell ref="D9:G9"/>
    <mergeCell ref="D35:G35"/>
    <mergeCell ref="D86:G86"/>
  </mergeCells>
  <conditionalFormatting sqref="D2">
    <cfRule type="expression" dxfId="118" priority="17">
      <formula>$E$2&gt;0</formula>
    </cfRule>
  </conditionalFormatting>
  <conditionalFormatting sqref="D3">
    <cfRule type="expression" dxfId="117" priority="16">
      <formula>$E$3&gt;0</formula>
    </cfRule>
  </conditionalFormatting>
  <conditionalFormatting sqref="D10">
    <cfRule type="expression" dxfId="116" priority="15">
      <formula>K10=1</formula>
    </cfRule>
  </conditionalFormatting>
  <conditionalFormatting sqref="D11:D13">
    <cfRule type="expression" dxfId="115" priority="14">
      <formula>K11=1</formula>
    </cfRule>
  </conditionalFormatting>
  <conditionalFormatting sqref="D15:D34">
    <cfRule type="expression" dxfId="114" priority="13">
      <formula>K15=1</formula>
    </cfRule>
  </conditionalFormatting>
  <conditionalFormatting sqref="D36:D65">
    <cfRule type="expression" dxfId="113" priority="12">
      <formula>K36=1</formula>
    </cfRule>
  </conditionalFormatting>
  <conditionalFormatting sqref="D67:D75">
    <cfRule type="expression" dxfId="112" priority="11">
      <formula>K67=1</formula>
    </cfRule>
  </conditionalFormatting>
  <conditionalFormatting sqref="D77:D85">
    <cfRule type="expression" dxfId="111" priority="10">
      <formula>K77=1</formula>
    </cfRule>
  </conditionalFormatting>
  <conditionalFormatting sqref="D87:D96">
    <cfRule type="expression" dxfId="110" priority="9">
      <formula>K87=1</formula>
    </cfRule>
  </conditionalFormatting>
  <conditionalFormatting sqref="D98:D104">
    <cfRule type="expression" dxfId="109" priority="8">
      <formula>K98=1</formula>
    </cfRule>
  </conditionalFormatting>
  <conditionalFormatting sqref="D106:D108">
    <cfRule type="expression" dxfId="108" priority="7">
      <formula>K106=1</formula>
    </cfRule>
  </conditionalFormatting>
  <conditionalFormatting sqref="D110:D112">
    <cfRule type="expression" dxfId="107" priority="6">
      <formula>K110=1</formula>
    </cfRule>
  </conditionalFormatting>
  <conditionalFormatting sqref="D114:D116">
    <cfRule type="expression" dxfId="106" priority="5">
      <formula>K114=1</formula>
    </cfRule>
  </conditionalFormatting>
  <conditionalFormatting sqref="D118:D120">
    <cfRule type="expression" dxfId="105" priority="4">
      <formula>K118=1</formula>
    </cfRule>
  </conditionalFormatting>
  <conditionalFormatting sqref="D123:D131">
    <cfRule type="expression" dxfId="104" priority="3">
      <formula>K123=1</formula>
    </cfRule>
  </conditionalFormatting>
  <conditionalFormatting sqref="D133:D140">
    <cfRule type="expression" dxfId="103" priority="2">
      <formula>K133=1</formula>
    </cfRule>
  </conditionalFormatting>
  <conditionalFormatting sqref="D142">
    <cfRule type="expression" dxfId="102" priority="1">
      <formula>K142=1</formula>
    </cfRule>
  </conditionalFormatting>
  <hyperlinks>
    <hyperlink ref="G1" location="'Summary Scores'!A1" display="Click Here To Return To Main Page" xr:uid="{00000000-0004-0000-0800-000000000000}"/>
  </hyperlinks>
  <pageMargins left="0.7" right="0.7" top="0.75" bottom="0.75" header="0.3" footer="0.3"/>
  <pageSetup scale="89" fitToHeight="0"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00000000-0002-0000-0800-000000000000}">
          <x14:formula1>
            <xm:f>'Scoring Keys'!$B$4:$B$8</xm:f>
          </x14:formula1>
          <xm:sqref>B118:B120 B114:B116 B110:B112 B106:B108 B98:B104 B87:B96 B15:B34 B142 B123:B131 B36:B65 B133:B140 B10:B13 B67:B75 B77:B85</xm:sqref>
        </x14:dataValidation>
        <x14:dataValidation type="list" showInputMessage="1" showErrorMessage="1" xr:uid="{00000000-0002-0000-0800-000001000000}">
          <x14:formula1>
            <xm:f>'Scoring Keys'!$B$12:$B$18</xm:f>
          </x14:formula1>
          <xm:sqref>D118:D120 D133:D140 D77:D85 D87:D96 D98:D104 D106:D108 D110:D112 D114:D116 D10:D13 D15:D34 D123:D131 D67:D75 D36:D65 D142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14AF0E21034041836625DFDF30E5EC" ma:contentTypeVersion="0" ma:contentTypeDescription="Create a new document." ma:contentTypeScope="" ma:versionID="801013b1347ec63a9e6c0100fc980088">
  <xsd:schema xmlns:xsd="http://www.w3.org/2001/XMLSchema" xmlns:xs="http://www.w3.org/2001/XMLSchema" xmlns:p="http://schemas.microsoft.com/office/2006/metadata/properties" targetNamespace="http://schemas.microsoft.com/office/2006/metadata/properties" ma:root="true" ma:fieldsID="0c3c5067a69d9e61aa2d13381beb868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40B946-B973-4FB3-98A0-C2AEF50B18D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2ADB8DC-0AD8-4B16-AD04-8851F5BBEC97}">
  <ds:schemaRefs>
    <ds:schemaRef ds:uri="http://schemas.microsoft.com/sharepoint/v3/contenttype/forms"/>
  </ds:schemaRefs>
</ds:datastoreItem>
</file>

<file path=customXml/itemProps3.xml><?xml version="1.0" encoding="utf-8"?>
<ds:datastoreItem xmlns:ds="http://schemas.openxmlformats.org/officeDocument/2006/customXml" ds:itemID="{8D7EC6A1-8179-4077-B417-80FB3B2C2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Summary Scores</vt:lpstr>
      <vt:lpstr>Scoring Keys</vt:lpstr>
      <vt:lpstr>General Product &amp; Usability</vt:lpstr>
      <vt:lpstr>Pre-Consumer</vt:lpstr>
      <vt:lpstr>Client Registration</vt:lpstr>
      <vt:lpstr>Benefits and Insurance</vt:lpstr>
      <vt:lpstr>Client Referral</vt:lpstr>
      <vt:lpstr>Appointment Scheduling</vt:lpstr>
      <vt:lpstr>Authorization Mgmt</vt:lpstr>
      <vt:lpstr>Billing</vt:lpstr>
      <vt:lpstr>Claims Admin - Mgd Care</vt:lpstr>
      <vt:lpstr>EHR Interoperability</vt:lpstr>
      <vt:lpstr>System Architecture</vt:lpstr>
      <vt:lpstr>Database Specifications</vt:lpstr>
      <vt:lpstr>Reporting Specifications</vt:lpstr>
      <vt:lpstr>Security Specifications</vt:lpstr>
      <vt:lpstr>EDI Specifications</vt:lpstr>
      <vt:lpstr>System Reliability Specificatio</vt:lpstr>
      <vt:lpstr>Production Scheduling and Contr</vt:lpstr>
      <vt:lpstr>Other Environment Specification</vt:lpstr>
      <vt:lpstr>System Standards Specifications</vt:lpstr>
      <vt:lpstr>Interface Specifications</vt:lpstr>
      <vt:lpstr>'Claims Admin - Mgd Care'!Print_Area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Thad</dc:creator>
  <cp:lastModifiedBy>Randy Wills</cp:lastModifiedBy>
  <cp:lastPrinted>2020-07-31T14:17:06Z</cp:lastPrinted>
  <dcterms:created xsi:type="dcterms:W3CDTF">2010-10-14T17:53:50Z</dcterms:created>
  <dcterms:modified xsi:type="dcterms:W3CDTF">2020-09-25T14:15:01Z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0x0101002E14AF0E21034041836625DFDF30E5EC</vt:lpwstr>
  </property>
</Properties>
</file>