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Objects="none" filterPrivacy="1" codeName="ThisWorkbook" defaultThemeVersion="124226"/>
  <xr:revisionPtr revIDLastSave="0" documentId="13_ncr:1_{029CAD7D-01AB-4C9A-9305-6659CC414299}" xr6:coauthVersionLast="47" xr6:coauthVersionMax="47" xr10:uidLastSave="{00000000-0000-0000-0000-000000000000}"/>
  <bookViews>
    <workbookView xWindow="-120" yWindow="-120" windowWidth="27735" windowHeight="15360" tabRatio="695" xr2:uid="{00000000-000D-0000-FFFF-FFFF00000000}"/>
  </bookViews>
  <sheets>
    <sheet name="Budget Instructions" sheetId="12" r:id="rId1"/>
    <sheet name="Allocation Worksheet" sheetId="13" state="hidden" r:id="rId2"/>
    <sheet name="2. Program Budget" sheetId="1" r:id="rId3"/>
    <sheet name="3. Admin Expense Detail"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#N/A</definedName>
    <definedName name="\CRDC">[1]OISC!#REF!</definedName>
    <definedName name="\d">#REF!</definedName>
    <definedName name="\l">#REF!</definedName>
    <definedName name="\p">#REF!</definedName>
    <definedName name="\PRINTCRDCSUM">[1]OISC!#REF!</definedName>
    <definedName name="\PRINTREPORTS">#N/A</definedName>
    <definedName name="\REPORTS">#N/A</definedName>
    <definedName name="\s">#REF!</definedName>
    <definedName name="_">#N/A</definedName>
    <definedName name="__________MH1909">#REF!</definedName>
    <definedName name="__________MH1940">#REF!</definedName>
    <definedName name="__________MH1960">#REF!</definedName>
    <definedName name="__________MH1961">#REF!</definedName>
    <definedName name="__________MH1964">#REF!</definedName>
    <definedName name="__________MH1968">#REF!</definedName>
    <definedName name="__________MH1969">#REF!</definedName>
    <definedName name="__________MH1979">#REF!</definedName>
    <definedName name="__________MH1991">#REF!</definedName>
    <definedName name="__________MH1992">#REF!</definedName>
    <definedName name="__________MH1994">#REF!</definedName>
    <definedName name="_____DUE3632">#N/A</definedName>
    <definedName name="_____MH1909">#REF!</definedName>
    <definedName name="_____MH1940">#REF!</definedName>
    <definedName name="_____MH1960">#REF!</definedName>
    <definedName name="_____MH1961">#REF!</definedName>
    <definedName name="_____MH1964">#REF!</definedName>
    <definedName name="_____MH1968">#REF!</definedName>
    <definedName name="_____MH1969">#REF!</definedName>
    <definedName name="_____MH1979">#REF!</definedName>
    <definedName name="_____MH1991">#REF!</definedName>
    <definedName name="_____MH1992">#REF!</definedName>
    <definedName name="_____MH1994">#REF!</definedName>
    <definedName name="____DUE3632">#N/A</definedName>
    <definedName name="____MH1909">#REF!</definedName>
    <definedName name="____MH1940">#REF!</definedName>
    <definedName name="____MH1960">#REF!</definedName>
    <definedName name="____MH1961">#REF!</definedName>
    <definedName name="____MH1964">#REF!</definedName>
    <definedName name="____MH1968">#REF!</definedName>
    <definedName name="____MH1969">#REF!</definedName>
    <definedName name="____MH1979">#REF!</definedName>
    <definedName name="____MH1991">#REF!</definedName>
    <definedName name="____MH1992">#REF!</definedName>
    <definedName name="____MH1994">#REF!</definedName>
    <definedName name="___DUE3632">#N/A</definedName>
    <definedName name="___MH1909">#REF!</definedName>
    <definedName name="___MH1940">#REF!</definedName>
    <definedName name="___MH1960">#REF!</definedName>
    <definedName name="___MH1961">#REF!</definedName>
    <definedName name="___MH1964">#REF!</definedName>
    <definedName name="___MH1968">#REF!</definedName>
    <definedName name="___MH1969">#REF!</definedName>
    <definedName name="___MH1979">#REF!</definedName>
    <definedName name="___MH1991">#REF!</definedName>
    <definedName name="___MH1992">#REF!</definedName>
    <definedName name="___MH1994">#REF!</definedName>
    <definedName name="__DUE3632">#N/A</definedName>
    <definedName name="__MH1909">#REF!</definedName>
    <definedName name="__MH1940">#REF!</definedName>
    <definedName name="__MH1960">#REF!</definedName>
    <definedName name="__MH1961">#REF!</definedName>
    <definedName name="__MH1964">#REF!</definedName>
    <definedName name="__MH1968">#REF!</definedName>
    <definedName name="__MH1969">#REF!</definedName>
    <definedName name="__MH1979">#REF!</definedName>
    <definedName name="__MH1991">#REF!</definedName>
    <definedName name="__MH1992">#REF!</definedName>
    <definedName name="__MH1994">#REF!</definedName>
    <definedName name="_05DATA">[2]EBCRP!#REF!</definedName>
    <definedName name="_15DATA">#REF!</definedName>
    <definedName name="_45DATA">[1]OISC!#REF!</definedName>
    <definedName name="_4BRGVLLYSUB">#N/A</definedName>
    <definedName name="_50DATA">[2]EBCRP!#REF!</definedName>
    <definedName name="_a">#N/A</definedName>
    <definedName name="_DUE3632">#N/A</definedName>
    <definedName name="_Fill" hidden="1">#REF!</definedName>
    <definedName name="_l">[3]CRDC!#REF!</definedName>
    <definedName name="_MH1909">#REF!</definedName>
    <definedName name="_MH1940">#REF!</definedName>
    <definedName name="_MH1960">#REF!</definedName>
    <definedName name="_MH1961">#REF!</definedName>
    <definedName name="_MH1964">#REF!</definedName>
    <definedName name="_MH1968">#REF!</definedName>
    <definedName name="_MH1969">#REF!</definedName>
    <definedName name="_MH1979">#REF!</definedName>
    <definedName name="_MH1991">#REF!</definedName>
    <definedName name="_MH1992">#REF!</definedName>
    <definedName name="_MH1994">#REF!</definedName>
    <definedName name="_Order1" hidden="1">0</definedName>
    <definedName name="_Order2" hidden="1">0</definedName>
    <definedName name="_PRINTREPORTS">#N/A</definedName>
    <definedName name="_REPORTS">#N/A</definedName>
    <definedName name="_s">[3]CRDC!#REF!</definedName>
    <definedName name="A">#N/A</definedName>
    <definedName name="acct5000">'[4]5000'!$B$44:$AB$69</definedName>
    <definedName name="acct5010">'[4]5010'!$B$44:$AB$69</definedName>
    <definedName name="acct5020">'[4]5020'!$E$44:$AE$69</definedName>
    <definedName name="acct5040">'[4]5040'!$D$44:$AD$69</definedName>
    <definedName name="acct5050">'[4]5050'!$F$44:$AF$69</definedName>
    <definedName name="acct8000">'[4]8000'!$B$7:$AB$46</definedName>
    <definedName name="acct90700shared">'[4]90-700'!$A$55:$AB$80</definedName>
    <definedName name="acct90700SharedID">'[4]90-700'!$A$89:$AB$114</definedName>
    <definedName name="acct93700shared">'[4]93-700'!$A$55:$AB$80</definedName>
    <definedName name="acct95700Shared">'[4]95-700'!$A$55:$AB$80</definedName>
    <definedName name="acct95700SharedID">'[4]95-700'!$A$90:$AB$115</definedName>
    <definedName name="acct99700SharedID">'[4]99-700'!$A$55:$AB$80</definedName>
    <definedName name="ADJGROACT">#N/A</definedName>
    <definedName name="ADJGROSSACT">#N/A</definedName>
    <definedName name="ADJGROSSBUD">#N/A</definedName>
    <definedName name="admincostdetailed">#REF!</definedName>
    <definedName name="AFDC3632">#N/A</definedName>
    <definedName name="AGE_DATA">#REF!</definedName>
    <definedName name="AGEADULT">#N/A</definedName>
    <definedName name="AGEDATA">#N/A</definedName>
    <definedName name="AGEDATA1">#N/A</definedName>
    <definedName name="AGEDATA3632">#N/A</definedName>
    <definedName name="AGEDAYTX">#N/A</definedName>
    <definedName name="AGEDTX">#N/A</definedName>
    <definedName name="AGEOUTPT">#N/A</definedName>
    <definedName name="AGEREHAB">#N/A</definedName>
    <definedName name="AGESERV">#REF!</definedName>
    <definedName name="AGETOTAL">#N/A</definedName>
    <definedName name="AGEYOUTH">#N/A</definedName>
    <definedName name="ALISOMAN">#REF!</definedName>
    <definedName name="ALISOMANTONH">#N/A</definedName>
    <definedName name="ALISORECD">#REF!</definedName>
    <definedName name="ALLOCATIONS">#REF!</definedName>
    <definedName name="AMTRECD">#REF!</definedName>
    <definedName name="ann">'[5]CBO ALLOCATIONS'!#REF!</definedName>
    <definedName name="AOACTCPU">#REF!</definedName>
    <definedName name="AOACTMCNET">#N/A</definedName>
    <definedName name="AOACTMCUNITS">#N/A</definedName>
    <definedName name="AOACTREV">#REF!</definedName>
    <definedName name="AOACTREVPTFEES">#REF!</definedName>
    <definedName name="AOACTSDUNITS">#N/A</definedName>
    <definedName name="AOADJGROSSACT">#REF!</definedName>
    <definedName name="AOCOSTLINE">#N/A</definedName>
    <definedName name="AOMAXPAY">#REF!</definedName>
    <definedName name="AOPCT10">#N/A</definedName>
    <definedName name="AOPCT30">#N/A</definedName>
    <definedName name="AOPCT40">#N/A</definedName>
    <definedName name="AOPCT50">#N/A</definedName>
    <definedName name="AOPCT60">#N/A</definedName>
    <definedName name="AOPCT70">#N/A</definedName>
    <definedName name="AOPCTTOT">#N/A</definedName>
    <definedName name="AORATE">#REF!</definedName>
    <definedName name="AOSAVINGS">#REF!</definedName>
    <definedName name="AOTIME10">#N/A</definedName>
    <definedName name="AOTIME30">#N/A</definedName>
    <definedName name="AOTIME40">#N/A</definedName>
    <definedName name="AOTIME50">#N/A</definedName>
    <definedName name="AOTIME60">#N/A</definedName>
    <definedName name="AOTIME70">#N/A</definedName>
    <definedName name="AOTIMETOT">#N/A</definedName>
    <definedName name="AOUNITLINE">#N/A</definedName>
    <definedName name="AOUNITS">#REF!</definedName>
    <definedName name="AOUNITS10">#N/A</definedName>
    <definedName name="AOUNITS30">#N/A</definedName>
    <definedName name="AOUNITS40">#N/A</definedName>
    <definedName name="AOUNITS50">#N/A</definedName>
    <definedName name="AOUNITS60">#N/A</definedName>
    <definedName name="AOUNITS70">#N/A</definedName>
    <definedName name="AOUNITSTOT">#N/A</definedName>
    <definedName name="AS">[1]OISC!#REF!</definedName>
    <definedName name="ASASA">[2]EBCRP!#REF!</definedName>
    <definedName name="ASEFR" hidden="1">#REF!</definedName>
    <definedName name="asian">'[5]CBO ALLOCATIONS'!#REF!</definedName>
    <definedName name="AUDITREPORTS">#N/A</definedName>
    <definedName name="bacs">'[5]CBO ALLOCATIONS'!#REF!</definedName>
    <definedName name="Behavioral">#REF!</definedName>
    <definedName name="Berkeley">'[5]CBO ALLOCATIONS'!#REF!</definedName>
    <definedName name="BERKELEY_PLACE">'[5]CBO ALLOCATIONS'!#REF!</definedName>
    <definedName name="BOARDCARE">#N/A</definedName>
    <definedName name="Bonita">'[5]CBO ALLOCATIONS'!#REF!</definedName>
    <definedName name="BORDERCOL">#N/A</definedName>
    <definedName name="BORDERCOMP">#N/A</definedName>
    <definedName name="BORDERDATA">#N/A</definedName>
    <definedName name="BORDERROW">#N/A</definedName>
    <definedName name="BORDERROWDATA">#REF!</definedName>
    <definedName name="BOSS">'[5]CBO ALLOCATIONS'!#REF!</definedName>
    <definedName name="BUDNET">#REF!</definedName>
    <definedName name="BUDNETCLC">#REF!</definedName>
    <definedName name="BUDOPTREV">#N/A</definedName>
    <definedName name="CASEMGTADMINTOT">#N/A</definedName>
    <definedName name="CCCUNITSACT">#N/A</definedName>
    <definedName name="CCCUNITSBUD">#N/A</definedName>
    <definedName name="cil">'[5]CBO ALLOCATIONS'!#REF!</definedName>
    <definedName name="City">'[5]CBO ALLOCATIONS'!#REF!</definedName>
    <definedName name="CLAIM">#REF!</definedName>
    <definedName name="CLAIMRS">#N/A</definedName>
    <definedName name="CLAIMSD">#N/A</definedName>
    <definedName name="CLIENT_DATA">#REF!</definedName>
    <definedName name="CMUNITS">#N/A</definedName>
    <definedName name="CMUNITSACT">#REF!</definedName>
    <definedName name="COMPSTRATE">#REF!</definedName>
    <definedName name="CONTRACTAMT">#REF!</definedName>
    <definedName name="CONTRACTAMTRS">#N/A</definedName>
    <definedName name="CONTRACTAMTSD">#N/A</definedName>
    <definedName name="Corporation">'[5]CBO ALLOCATIONS'!#REF!</definedName>
    <definedName name="CPUACT">#N/A</definedName>
    <definedName name="CPUACTOUT">[6]STARS!#REF!</definedName>
    <definedName name="CPUORCHACT">#REF!</definedName>
    <definedName name="CPUORCHBUD">#N/A</definedName>
    <definedName name="CPUTOTOPTACT">#N/A</definedName>
    <definedName name="CPUTOTOPTBUD">#N/A</definedName>
    <definedName name="crdc">#REF!</definedName>
    <definedName name="CRDCSUMMARY">#REF!</definedName>
    <definedName name="data">#REF!</definedName>
    <definedName name="DATA1">#N/A</definedName>
    <definedName name="DATA2">#N/A</definedName>
    <definedName name="DATA3">#N/A</definedName>
    <definedName name="DATA4">#N/A</definedName>
    <definedName name="data45">#REF!</definedName>
    <definedName name="DATA5">#N/A</definedName>
    <definedName name="data50">#REF!</definedName>
    <definedName name="DATA6">#N/A</definedName>
    <definedName name="DATAROW">#REF!</definedName>
    <definedName name="DATAROW2">#REF!</definedName>
    <definedName name="DAYADJGROSSBUD">#N/A</definedName>
    <definedName name="DAYREHAB">#REF!</definedName>
    <definedName name="DAYREHAB2">#REF!</definedName>
    <definedName name="DAYTX">#REF!</definedName>
    <definedName name="DAYUNITSBUD">#N/A</definedName>
    <definedName name="DD">#REF!</definedName>
    <definedName name="DDSVSD">#REF!</definedName>
    <definedName name="DESKAUDITFORM">#REF!</definedName>
    <definedName name="DF">#REF!</definedName>
    <definedName name="DFDSFQEQW">[7]WOHC!#REF!</definedName>
    <definedName name="DFDSFSDFDS">[6]STARS!#REF!</definedName>
    <definedName name="DFSDFDSFD">#REF!</definedName>
    <definedName name="DHACTCPU">#REF!</definedName>
    <definedName name="DHACTMCNET">#N/A</definedName>
    <definedName name="DHACTMCUNITS">#N/A</definedName>
    <definedName name="DHACTREV">#REF!</definedName>
    <definedName name="DHACTREVPTFEES">#REF!</definedName>
    <definedName name="DHACTSDUNITS">#N/A</definedName>
    <definedName name="DHADJGROSSACT">#REF!</definedName>
    <definedName name="DHCOSTLINE">#N/A</definedName>
    <definedName name="DHMAXPAY">#REF!</definedName>
    <definedName name="DHRATE">#REF!</definedName>
    <definedName name="DHSAVINGS">#REF!</definedName>
    <definedName name="DHTIME">#N/A</definedName>
    <definedName name="DHUNITLINE">#N/A</definedName>
    <definedName name="DHUNITS">#REF!</definedName>
    <definedName name="DIACTCPU">[7]WOHC!#REF!</definedName>
    <definedName name="DIACTMCNET">#N/A</definedName>
    <definedName name="DIACTMCUNITS">#N/A</definedName>
    <definedName name="DIACTREV">[7]WOHC!#REF!</definedName>
    <definedName name="DIACTREVPTFEES">[7]WOHC!#REF!</definedName>
    <definedName name="DIACTSDUNITS">#N/A</definedName>
    <definedName name="DIADJGROSSACT">[7]WOHC!#REF!</definedName>
    <definedName name="DICOSTLINE">#N/A</definedName>
    <definedName name="DIMAXPAY">[7]WOHC!#REF!</definedName>
    <definedName name="DIRATE">[7]WOHC!#REF!</definedName>
    <definedName name="DISAVINGS">[7]WOHC!#REF!</definedName>
    <definedName name="DISTRIBUTION">#REF!</definedName>
    <definedName name="DITIME">#N/A</definedName>
    <definedName name="DIUNITLINE">#N/A</definedName>
    <definedName name="DIUNITS">[7]WOHC!#REF!</definedName>
    <definedName name="DMH_2055">#REF!</definedName>
    <definedName name="DSDDSVDS">#REF!</definedName>
    <definedName name="DSDVD">#REF!</definedName>
    <definedName name="DSDVDSVSDV">#REF!</definedName>
    <definedName name="DTXUNITSACT">#N/A</definedName>
    <definedName name="DUE">#REF!</definedName>
    <definedName name="DUERS">#N/A</definedName>
    <definedName name="DUESD">#N/A</definedName>
    <definedName name="DVSDV">#REF!</definedName>
    <definedName name="DVSDVSDVSD">[7]WOHC!#REF!</definedName>
    <definedName name="DVVSDV">#REF!</definedName>
    <definedName name="EBAC">'[5]CBO ALLOCATIONS'!#REF!</definedName>
    <definedName name="EBCRP">'[5]CBO ALLOCATIONS'!#REF!</definedName>
    <definedName name="EDFDFD">#REF!</definedName>
    <definedName name="EPSDT">'[5]CBO ALLOCATIONS'!#REF!</definedName>
    <definedName name="EWFEW">#REF!</definedName>
    <definedName name="EXPENSE">#REF!</definedName>
    <definedName name="EXPENSE2">[7]WOHC!#REF!</definedName>
    <definedName name="EXPENSE3">#REF!</definedName>
    <definedName name="EXPENSE3632">#N/A</definedName>
    <definedName name="EXPENSEA">#N/A</definedName>
    <definedName name="EXPENSEB">#N/A</definedName>
    <definedName name="EXPENSEC">#N/A</definedName>
    <definedName name="EXPENSECOL">#REF!</definedName>
    <definedName name="EXPENSEDT">#N/A</definedName>
    <definedName name="EXPENSEDTX">#N/A</definedName>
    <definedName name="EXPENSEGT">#N/A</definedName>
    <definedName name="EXPENSEOUTPT">#N/A</definedName>
    <definedName name="EXPENSEPS">#N/A</definedName>
    <definedName name="EXPENSER">#N/A</definedName>
    <definedName name="EXPENSEROW">#N/A</definedName>
    <definedName name="EXPENSEROW3632">#N/A</definedName>
    <definedName name="EXPENSEY">#N/A</definedName>
    <definedName name="F">#REF!</definedName>
    <definedName name="FACTOR10">#REF!</definedName>
    <definedName name="FACTOR30">#REF!</definedName>
    <definedName name="FACTOR40">#REF!</definedName>
    <definedName name="FDDFDSFDS">#REF!</definedName>
    <definedName name="FDDSFDSFDS">#REF!</definedName>
    <definedName name="FDFD">#REF!</definedName>
    <definedName name="FDFDDS">#REF!</definedName>
    <definedName name="FDFDSDF">#REF!</definedName>
    <definedName name="FDSFDSFDS">#REF!</definedName>
    <definedName name="FEDFEE">#REF!</definedName>
    <definedName name="FEEFEF">#REF!</definedName>
    <definedName name="FEF">#REF!</definedName>
    <definedName name="FEFDFD">#REF!</definedName>
    <definedName name="FEFE">#REF!</definedName>
    <definedName name="FEFFFDD">#REF!</definedName>
    <definedName name="FEWFEW">#REF!</definedName>
    <definedName name="FF">#REF!</definedName>
    <definedName name="FFEFD">#REF!</definedName>
    <definedName name="finalbudget">#REF!</definedName>
    <definedName name="Fred">'[5]CBO ALLOCATIONS'!#REF!</definedName>
    <definedName name="FSDFDSFDS">#REF!</definedName>
    <definedName name="FSFSDFSD">#REF!</definedName>
    <definedName name="FSFSFSD">#REF!</definedName>
    <definedName name="FSS">#REF!</definedName>
    <definedName name="FSSPL">#REF!</definedName>
    <definedName name="GRANDTOT">#N/A</definedName>
    <definedName name="GRANTREV">[1]OISC!#REF!</definedName>
    <definedName name="GROSS3632">#N/A</definedName>
    <definedName name="GROSSACT">[6]STARS!#REF!</definedName>
    <definedName name="GROSSACTORCH">[6]STARS!#REF!</definedName>
    <definedName name="GROSSBUD">[6]STARS!#REF!</definedName>
    <definedName name="GROSSBUDORCH">[6]STARS!#REF!</definedName>
    <definedName name="GROSSCLAIMACT">#REF!</definedName>
    <definedName name="GrossCostAdCris">#REF!</definedName>
    <definedName name="GrossCostAdRes">#REF!</definedName>
    <definedName name="GrossCostCWA">#REF!</definedName>
    <definedName name="GrossCostCWB">#REF!</definedName>
    <definedName name="GrossCostCWG">#REF!</definedName>
    <definedName name="GrossCostCWI">#REF!</definedName>
    <definedName name="GrossCostCWM">#REF!</definedName>
    <definedName name="GrossCostFDI">#REF!</definedName>
    <definedName name="GrossCostFDR">#REF!</definedName>
    <definedName name="GrossCostHDI">#REF!</definedName>
    <definedName name="GrossCostHDR">#REF!</definedName>
    <definedName name="GrossCostMHSACSS">#REF!</definedName>
    <definedName name="GrossCostOPA">#REF!</definedName>
    <definedName name="GrossCostOPB">#REF!</definedName>
    <definedName name="GrossCostOPC">#REF!</definedName>
    <definedName name="GrossCostOPCr">#REF!</definedName>
    <definedName name="GrossCostOPG">#REF!</definedName>
    <definedName name="GrossCostOPI">#REF!</definedName>
    <definedName name="GrossCostOPM">#REF!</definedName>
    <definedName name="GrossCostOPT">#REF!</definedName>
    <definedName name="GrossCostPHF">#REF!</definedName>
    <definedName name="GrossCostResOther">#REF!</definedName>
    <definedName name="GrossCostSNF">#REF!</definedName>
    <definedName name="GROSSTOT">#N/A</definedName>
    <definedName name="HAYIRV4BRG">#N/A</definedName>
    <definedName name="Health">'[5]CBO ALLOCATIONS'!#REF!</definedName>
    <definedName name="Hours">[8]Hours!$A$12:$P$36</definedName>
    <definedName name="INFO">#REF!</definedName>
    <definedName name="Lacheim">'[5]CBO ALLOCATIONS'!#REF!</definedName>
    <definedName name="Laclinica">'[5]CBO ALLOCATIONS'!#REF!</definedName>
    <definedName name="Lafamilia">'[5]CBO ALLOCATIONS'!#REF!</definedName>
    <definedName name="Level">'[5]CBO ALLOCATIONS'!#REF!</definedName>
    <definedName name="Lifelong">'[5]CBO ALLOCATIONS'!#REF!</definedName>
    <definedName name="Lincoln">'[5]CBO ALLOCATIONS'!#REF!</definedName>
    <definedName name="lookup">#REF!</definedName>
    <definedName name="MACROS">#REF!</definedName>
    <definedName name="MANZRECD">#REF!</definedName>
    <definedName name="MAXPAY">#REF!</definedName>
    <definedName name="MAXPAY3632">#N/A</definedName>
    <definedName name="MAXPAYORCH">[6]STARS!#REF!</definedName>
    <definedName name="MAXPAYRS">#N/A</definedName>
    <definedName name="MAXPAYSD">#N/A</definedName>
    <definedName name="MCALNOTES">#N/A</definedName>
    <definedName name="MCMAXPAY">#N/A</definedName>
    <definedName name="MCMAXPAYDTX">#N/A</definedName>
    <definedName name="MCMAXPAYORCH">#N/A</definedName>
    <definedName name="MCNETCALIMTOTAC">#N/A</definedName>
    <definedName name="MCNETCLAIMACTDT">#N/A</definedName>
    <definedName name="MCNETCLAIMACTOR">#N/A</definedName>
    <definedName name="MCNETCLAIMBUDOR">#N/A</definedName>
    <definedName name="MCUNITSACTDTX">#N/A</definedName>
    <definedName name="MCUNITSBUDDTX">#N/A</definedName>
    <definedName name="MH">'[5]CBO ALLOCATIONS'!#REF!</definedName>
    <definedName name="MH1966A">#REF!</definedName>
    <definedName name="MH1966B">#REF!</definedName>
    <definedName name="MHPPCT">#N/A</definedName>
    <definedName name="MHPUNITSACT">#N/A</definedName>
    <definedName name="mhsa">#REF!</definedName>
    <definedName name="Misc">'[5]CBO ALLOCATIONS'!#REF!</definedName>
    <definedName name="MODE05_1">#REF!</definedName>
    <definedName name="MODE05_2">#REF!</definedName>
    <definedName name="MODE10">#REF!</definedName>
    <definedName name="MODE15">#REF!</definedName>
    <definedName name="MODE1510CLAIM">#REF!</definedName>
    <definedName name="MODE1510PERCENT">#REF!</definedName>
    <definedName name="MODE1530CLAIM">#REF!</definedName>
    <definedName name="MODE1530PERCENT">#REF!</definedName>
    <definedName name="MODE1540CLAIM">#REF!</definedName>
    <definedName name="MODE1540PERCENT">#REF!</definedName>
    <definedName name="MODE1550CLAIM">#REF!</definedName>
    <definedName name="MODE1550PERCENT">#REF!</definedName>
    <definedName name="MODE1560CLAIM">#REF!</definedName>
    <definedName name="MODE1560PERCENT">#REF!</definedName>
    <definedName name="MODE1570CLAIM">#REF!</definedName>
    <definedName name="MODE1570PERCENT">#REF!</definedName>
    <definedName name="MODE15TOTCLAIM">#REF!</definedName>
    <definedName name="MODE45">#REF!</definedName>
    <definedName name="MODE4510CLAIM">#REF!</definedName>
    <definedName name="MODE4520CLAIM">#REF!</definedName>
    <definedName name="MODE45TOTCLAIM">#REF!</definedName>
    <definedName name="MODE50ADM">#N/A</definedName>
    <definedName name="MODE50CLAIM">[2]EBCRP!#REF!</definedName>
    <definedName name="MODE50DIRECT">[2]EBCRP!#REF!</definedName>
    <definedName name="MODE50TOTCLAIM">#REF!</definedName>
    <definedName name="MODE55">#REF!</definedName>
    <definedName name="MODE5CLAIM">[2]EBCRP!#REF!</definedName>
    <definedName name="MODE5H">#REF!</definedName>
    <definedName name="MODE5NH">#REF!</definedName>
    <definedName name="MODE60">#REF!</definedName>
    <definedName name="month">[4]LookUps!$I$2:$I$14</definedName>
    <definedName name="monthLookup">[4]LookUps!$I$2:$J$14</definedName>
    <definedName name="NAME">#N/A</definedName>
    <definedName name="NEGRATE">#REF!</definedName>
    <definedName name="NEGRATEORCH">[6]STARS!#REF!</definedName>
    <definedName name="NETACT">#N/A</definedName>
    <definedName name="NETACTORCH">[6]STARS!#REF!</definedName>
    <definedName name="NETCLAIMACT">#REF!</definedName>
    <definedName name="NETCLAIMACTORCH">[6]STARS!#REF!</definedName>
    <definedName name="NETCLAIMBUCORCH">[6]STARS!#REF!</definedName>
    <definedName name="NETCLAIMBUD">[6]STARS!#REF!</definedName>
    <definedName name="NETCR">#REF!</definedName>
    <definedName name="network">'[5]CBO ALLOCATIONS'!#REF!</definedName>
    <definedName name="NONCONTACTCOST">#REF!</definedName>
    <definedName name="OAKHOMECRDC">#REF!</definedName>
    <definedName name="Ocadian">'[5]CBO ALLOCATIONS'!#REF!</definedName>
    <definedName name="OISC">'[5]CBO ALLOCATIONS'!#REF!</definedName>
    <definedName name="ORCHUNITSACT">#REF!</definedName>
    <definedName name="ORCHUNITSBUD">#REF!</definedName>
    <definedName name="OTHTOTAL">#REF!</definedName>
    <definedName name="OUTADJGROSSBUD">#N/A</definedName>
    <definedName name="OUTPATIENT">#REF!</definedName>
    <definedName name="OUTPATIENTNEGRA">#N/A</definedName>
    <definedName name="OUTPT">#REF!</definedName>
    <definedName name="OUTREACH">#N/A</definedName>
    <definedName name="OUTREACHNEGRATE">#N/A</definedName>
    <definedName name="OUTUNITSACT">#N/A</definedName>
    <definedName name="OUTUNITSBUD">#N/A</definedName>
    <definedName name="PAID">#REF!</definedName>
    <definedName name="PAID3632">#N/A</definedName>
    <definedName name="PAIDORCH">[6]STARS!#REF!</definedName>
    <definedName name="Parental">'[5]CBO ALLOCATIONS'!#REF!</definedName>
    <definedName name="Payments">[8]Payments!$A$6:$M$19</definedName>
    <definedName name="PCTOTR10">#REF!</definedName>
    <definedName name="PEERS">'[5]CBO ALLOCATIONS'!#REF!</definedName>
    <definedName name="PLbyProg">#REF!</definedName>
    <definedName name="Portia">'[5]CBO ALLOCATIONS'!#REF!</definedName>
    <definedName name="PrgAll">[4]LookUps!$A$19:$C$44</definedName>
    <definedName name="PRINT">#REF!</definedName>
    <definedName name="_xlnm.Print_Area" localSheetId="2">'2. Program Budget'!$A$2:$Q$187</definedName>
    <definedName name="_xlnm.Print_Area" localSheetId="3">'3. Admin Expense Detail'!#REF!</definedName>
    <definedName name="_xlnm.Print_Area" localSheetId="1">'Allocation Worksheet'!$A$1:$J$43</definedName>
    <definedName name="Print_Area_MI">#REF!</definedName>
    <definedName name="_xlnm.Print_Titles" localSheetId="2">'2. Program Budget'!$A:$C,'2. Program Budget'!$2:$5</definedName>
    <definedName name="PRINTREPORTS">#N/A</definedName>
    <definedName name="PROVNAME">[9]LAFAMILI!#REF!</definedName>
    <definedName name="PROVNUMBER">#REF!</definedName>
    <definedName name="PSACTMCNET">#N/A</definedName>
    <definedName name="PSACTREV">#N/A</definedName>
    <definedName name="PSACTREVPTFEES">#N/A</definedName>
    <definedName name="PSADJGROSSACT">#N/A</definedName>
    <definedName name="PSSAVINGS">#N/A</definedName>
    <definedName name="PSUNITS">#N/A</definedName>
    <definedName name="RACTCPU">#REF!</definedName>
    <definedName name="RACTMCNET">#N/A</definedName>
    <definedName name="RACTMCUNITS">#N/A</definedName>
    <definedName name="RACTREV">#REF!</definedName>
    <definedName name="RACTREVPTFEES">#REF!</definedName>
    <definedName name="RADJGROSSACT">#REF!</definedName>
    <definedName name="READ">#N/A</definedName>
    <definedName name="RECDCLC">#REF!</definedName>
    <definedName name="RECEIVED">#N/A</definedName>
    <definedName name="RECEIVEDRS">#N/A</definedName>
    <definedName name="RECEIVEDSD">#N/A</definedName>
    <definedName name="REIMB">#N/A</definedName>
    <definedName name="REIMBURSEMENT">#N/A</definedName>
    <definedName name="REIMBURSEMENTA">#N/A</definedName>
    <definedName name="REIMBURSEMENTDT">#N/A</definedName>
    <definedName name="REIMBURSEMENTGT">#N/A</definedName>
    <definedName name="REIMBURSEMENTPS">#N/A</definedName>
    <definedName name="REIMBURSEMENTR">#N/A</definedName>
    <definedName name="REIMBURSEMENTY">#N/A</definedName>
    <definedName name="RESADMINACT">[2]EBCRP!#REF!</definedName>
    <definedName name="REV">#REF!</definedName>
    <definedName name="REVENUEADJUST">#N/A</definedName>
    <definedName name="REVENUEORCH">[6]STARS!#REF!</definedName>
    <definedName name="RFGFG">#REF!</definedName>
    <definedName name="RMAXPAY">#REF!</definedName>
    <definedName name="RPCT40">#N/A</definedName>
    <definedName name="RPCT50">#N/A</definedName>
    <definedName name="RPCT60">#N/A</definedName>
    <definedName name="RPCT70">#N/A</definedName>
    <definedName name="RPCTTOT">#N/A</definedName>
    <definedName name="RRATE">#REF!</definedName>
    <definedName name="RSAVINGS">#REF!</definedName>
    <definedName name="RSDACTUNITS">#N/A</definedName>
    <definedName name="RSGROSSACT">#N/A</definedName>
    <definedName name="RTIME10">#N/A</definedName>
    <definedName name="RTIME30">#N/A</definedName>
    <definedName name="RTIME40">#N/A</definedName>
    <definedName name="RTIME50">#N/A</definedName>
    <definedName name="RTIME60">#N/A</definedName>
    <definedName name="RTIME70">#N/A</definedName>
    <definedName name="RTIMETOT">#N/A</definedName>
    <definedName name="RUNITS">#REF!</definedName>
    <definedName name="S">#REF!</definedName>
    <definedName name="SA">[1]OISC!#REF!</definedName>
    <definedName name="SAS">[2]EBCRP!#REF!</definedName>
    <definedName name="SAVADDTXHAB">[7]WOHC!#REF!</definedName>
    <definedName name="SAVADDTXINT">[7]WOHC!#REF!</definedName>
    <definedName name="SAVADOUT">#REF!</definedName>
    <definedName name="SAVCHDTXINT">#REF!</definedName>
    <definedName name="SAVCHOUT">#REF!</definedName>
    <definedName name="SAVCM">[7]WOHC!#REF!</definedName>
    <definedName name="SAVINGS">#REF!</definedName>
    <definedName name="SAVINGS24">#N/A</definedName>
    <definedName name="SAVINGSDETAIL">#N/A</definedName>
    <definedName name="SAVINGSINT">#N/A</definedName>
    <definedName name="SAVINGSNOTE">#N/A</definedName>
    <definedName name="Schuman">'[5]CBO ALLOCATIONS'!#REF!</definedName>
    <definedName name="SDCPUACT">#N/A</definedName>
    <definedName name="SDCPUBUD">#N/A</definedName>
    <definedName name="SDEXPENSEROW">#N/A</definedName>
    <definedName name="SDGROSSACT">#N/A</definedName>
    <definedName name="SDMAXPAY">#N/A</definedName>
    <definedName name="SDMAXPAYDTX">#N/A</definedName>
    <definedName name="SDMAXPAYORCH">#N/A</definedName>
    <definedName name="SDNETACT">#REF!</definedName>
    <definedName name="SDNETACT24">#N/A</definedName>
    <definedName name="SDNETACTINT">#N/A</definedName>
    <definedName name="SDNETCLAIMTOTAC">#N/A</definedName>
    <definedName name="SDPL">#REF!</definedName>
    <definedName name="SDPTFEESACT">#REF!</definedName>
    <definedName name="SDREVBUD">[10]LINCOLN!#REF!</definedName>
    <definedName name="SDREVENUETOT">#N/A</definedName>
    <definedName name="SDSAVINGS">[2]EBCRP!#REF!</definedName>
    <definedName name="SDTOTREVACT">#REF!</definedName>
    <definedName name="SDUNITSACT">#REF!</definedName>
    <definedName name="SDVSDVDS">#REF!</definedName>
    <definedName name="Seneca">'[5]CBO ALLOCATIONS'!#REF!</definedName>
    <definedName name="SERVDATA">#REF!</definedName>
    <definedName name="SETTITTLES">#N/A</definedName>
    <definedName name="SETTITTLES3632">#N/A</definedName>
    <definedName name="SFADULT">#N/A</definedName>
    <definedName name="SFDAYTX">#N/A</definedName>
    <definedName name="SFDTX">#N/A</definedName>
    <definedName name="SFDTXOUTPT">#N/A</definedName>
    <definedName name="SFDTXTOTAL">#N/A</definedName>
    <definedName name="SFGTOTDT">#N/A</definedName>
    <definedName name="SFGTOTOUT">#N/A</definedName>
    <definedName name="SFOUTPT">#N/A</definedName>
    <definedName name="SFOUTPTTOTAL">#N/A</definedName>
    <definedName name="SFOUTTOT">#N/A</definedName>
    <definedName name="SFREHAB">#N/A</definedName>
    <definedName name="SFYOUTH">#N/A</definedName>
    <definedName name="SIGN">#REF!</definedName>
    <definedName name="SIL">#REF!</definedName>
    <definedName name="SOCOCRDC">[1]OISC!#REF!</definedName>
    <definedName name="SOCOFUNDSUM">#N/A</definedName>
    <definedName name="STARS">'[5]CBO ALLOCATIONS'!#REF!</definedName>
    <definedName name="START">[11]FFYC!#REF!</definedName>
    <definedName name="Suicide">'[5]CBO ALLOCATIONS'!#REF!</definedName>
    <definedName name="SVSDVDSVDS">[7]WOHC!#REF!</definedName>
    <definedName name="Telecare">'[5]CBO ALLOCATIONS'!#REF!</definedName>
    <definedName name="TEST">#N/A</definedName>
    <definedName name="TEST2">#REF!</definedName>
    <definedName name="TITLE">#N/A</definedName>
    <definedName name="TOTACTMCNET">#N/A</definedName>
    <definedName name="TOTADJGROSSACT">#REF!</definedName>
    <definedName name="TOTADM">#REF!</definedName>
    <definedName name="TOTADMACT">#REF!</definedName>
    <definedName name="TOTADMINACT">[2]EBCRP!#REF!</definedName>
    <definedName name="TOTAL">#N/A</definedName>
    <definedName name="TOTALSAVINGS">[2]EBCRP!#REF!</definedName>
    <definedName name="TOTGROSSACT">#REF!</definedName>
    <definedName name="TOTMAXPAY">#REF!</definedName>
    <definedName name="TOTNETACT">#N/A</definedName>
    <definedName name="TOTOPEXPACT">#REF!</definedName>
    <definedName name="TOTOPTUNITSACT">#N/A</definedName>
    <definedName name="TOTOPTUNITSBUD">#N/A</definedName>
    <definedName name="TOTRESACT">[10]LINCOLN!#REF!</definedName>
    <definedName name="TOTREV3632">#N/A</definedName>
    <definedName name="TOTREVACT">#N/A</definedName>
    <definedName name="TOTSALACT">#REF!</definedName>
    <definedName name="TOTUNITSACT">#REF!</definedName>
    <definedName name="TOTUNITSACTORCH">[6]STARS!#REF!</definedName>
    <definedName name="TOTUNITSBUD">#REF!</definedName>
    <definedName name="TOTUNITSBUDORCH">[6]STARS!#REF!</definedName>
    <definedName name="TWNHSCIRV">#N/A</definedName>
    <definedName name="UCCenter">'[5]CBO ALLOCATIONS'!#REF!</definedName>
    <definedName name="United">'[5]CBO ALLOCATIONS'!#REF!</definedName>
    <definedName name="UNITS">#REF!</definedName>
    <definedName name="UNITS10">#REF!</definedName>
    <definedName name="UNITS30">#REF!</definedName>
    <definedName name="UNITS3632">#N/A</definedName>
    <definedName name="UNITS40">#REF!</definedName>
    <definedName name="UNITS50">#REF!</definedName>
    <definedName name="UNITS60">#REF!</definedName>
    <definedName name="UNITS70">#REF!</definedName>
    <definedName name="UNITSOFTIME10">#REF!</definedName>
    <definedName name="UNITSOFTIME30">#REF!</definedName>
    <definedName name="UNITSOFTIME40">#REF!</definedName>
    <definedName name="UNITSOFTIME50">#REF!</definedName>
    <definedName name="UNITSOFTIME60">#REF!</definedName>
    <definedName name="UNITSOFTIME70">#REF!</definedName>
    <definedName name="UNITSOFTIMETOT">#REF!</definedName>
    <definedName name="UNITSOTR10">#REF!</definedName>
    <definedName name="UNITSOTR20">#REF!</definedName>
    <definedName name="UNUSED">#REF!</definedName>
    <definedName name="Urban">'[5]CBO ALLOCATIONS'!#REF!</definedName>
    <definedName name="VALSTCLCADMIN">#N/A</definedName>
    <definedName name="VDVSD">#REF!</definedName>
    <definedName name="VFSVSD">#REF!</definedName>
    <definedName name="VSDDSVS">#REF!</definedName>
    <definedName name="VSDDSVSD">#REF!</definedName>
    <definedName name="VSDSD">#REF!</definedName>
    <definedName name="VSDVDSVSD">#REF!</definedName>
    <definedName name="VSDVSDV">#REF!</definedName>
    <definedName name="VSDVSDVV">#REF!</definedName>
    <definedName name="VSVSDVD">#REF!</definedName>
    <definedName name="what">#REF!</definedName>
    <definedName name="WOHC">'[5]CBO ALLOCATIONS'!#REF!</definedName>
    <definedName name="Xanthos">'[5]CBO ALLOCATIONS'!#REF!</definedName>
    <definedName name="YACTCPU">#REF!</definedName>
    <definedName name="YACTMCNET">#N/A</definedName>
    <definedName name="YACTMCUNITS">#N/A</definedName>
    <definedName name="YACTREV">#REF!</definedName>
    <definedName name="YACTREVPTFEES">#REF!</definedName>
    <definedName name="YACTSDUNITS">#N/A</definedName>
    <definedName name="YADJGROSSACT">#REF!</definedName>
    <definedName name="YMAXPAY">#REF!</definedName>
    <definedName name="YPCT10">#N/A</definedName>
    <definedName name="YPCT30">#N/A</definedName>
    <definedName name="YPCT40">#N/A</definedName>
    <definedName name="YPCT50">#N/A</definedName>
    <definedName name="YPCT60">#N/A</definedName>
    <definedName name="YPCT70">#N/A</definedName>
    <definedName name="YPCTTOT">#N/A</definedName>
    <definedName name="YRATE">#REF!</definedName>
    <definedName name="YSAVINGS">#REF!</definedName>
    <definedName name="YTIME10">#N/A</definedName>
    <definedName name="YTIME30">#N/A</definedName>
    <definedName name="YTIME40">#N/A</definedName>
    <definedName name="YTIME50">#N/A</definedName>
    <definedName name="YTIME60">#N/A</definedName>
    <definedName name="YTIME70">#N/A</definedName>
    <definedName name="YTIMETOT">#N/A</definedName>
    <definedName name="YUNI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9" i="1" l="1"/>
  <c r="S109" i="1" s="1"/>
  <c r="S111" i="1" s="1"/>
  <c r="G133" i="1"/>
  <c r="G150" i="1"/>
  <c r="I131" i="1"/>
  <c r="S131" i="1"/>
  <c r="S107" i="1"/>
  <c r="I107" i="1"/>
  <c r="G107" i="1"/>
  <c r="S66" i="1"/>
  <c r="S64" i="1"/>
  <c r="H64" i="1"/>
  <c r="G64" i="1"/>
  <c r="F64" i="1"/>
  <c r="H54" i="1"/>
  <c r="F54" i="1"/>
  <c r="R46" i="1"/>
  <c r="H46" i="1"/>
  <c r="F46" i="1"/>
  <c r="S43" i="1"/>
  <c r="H43" i="1"/>
  <c r="R43" i="1" s="1"/>
  <c r="G43" i="1"/>
  <c r="I42" i="1"/>
  <c r="I41" i="1"/>
  <c r="S41" i="1" s="1"/>
  <c r="G41" i="1"/>
  <c r="S23" i="1"/>
  <c r="R15" i="1"/>
  <c r="R10" i="1"/>
  <c r="H10" i="1"/>
  <c r="F10" i="1"/>
  <c r="F15" i="1"/>
  <c r="J48" i="6"/>
  <c r="R4" i="1"/>
  <c r="H48" i="6"/>
  <c r="G109" i="1" s="1"/>
  <c r="C8" i="6" l="1"/>
  <c r="D17" i="13" l="1"/>
  <c r="J15" i="13"/>
  <c r="J14" i="13"/>
  <c r="H15" i="13" l="1"/>
  <c r="R11" i="1" l="1"/>
  <c r="N10" i="1"/>
  <c r="P11" i="1"/>
  <c r="P12" i="1"/>
  <c r="P13" i="1"/>
  <c r="P14" i="1"/>
  <c r="N15" i="1"/>
  <c r="P16" i="1"/>
  <c r="P17" i="1"/>
  <c r="P18" i="1"/>
  <c r="P19" i="1"/>
  <c r="P20" i="1"/>
  <c r="P21" i="1"/>
  <c r="P22" i="1"/>
  <c r="P23" i="1"/>
  <c r="P24" i="1"/>
  <c r="P25" i="1"/>
  <c r="P26" i="1"/>
  <c r="P27" i="1"/>
  <c r="P28" i="1"/>
  <c r="N29" i="1"/>
  <c r="P30" i="1"/>
  <c r="P31" i="1"/>
  <c r="P32" i="1"/>
  <c r="P33" i="1"/>
  <c r="P34" i="1"/>
  <c r="P35" i="1"/>
  <c r="P36" i="1"/>
  <c r="P37" i="1"/>
  <c r="P38" i="1"/>
  <c r="P39" i="1"/>
  <c r="P40" i="1"/>
  <c r="Q41" i="1"/>
  <c r="Q42" i="1" s="1"/>
  <c r="O43" i="1"/>
  <c r="N46" i="1"/>
  <c r="P47" i="1"/>
  <c r="P48" i="1"/>
  <c r="P49" i="1"/>
  <c r="P50" i="1"/>
  <c r="P51" i="1"/>
  <c r="P52" i="1"/>
  <c r="P53" i="1"/>
  <c r="N54" i="1"/>
  <c r="P55" i="1"/>
  <c r="P56" i="1"/>
  <c r="P57" i="1"/>
  <c r="P58" i="1"/>
  <c r="P59" i="1"/>
  <c r="P60" i="1"/>
  <c r="P61" i="1"/>
  <c r="P62" i="1"/>
  <c r="P63" i="1"/>
  <c r="Q64" i="1"/>
  <c r="Q107" i="1"/>
  <c r="Q148" i="1"/>
  <c r="N64" i="1" l="1"/>
  <c r="P64" i="1"/>
  <c r="P66" i="1" s="1"/>
  <c r="N43" i="1"/>
  <c r="N66" i="1" s="1"/>
  <c r="P43" i="1"/>
  <c r="Q43" i="1"/>
  <c r="Q66" i="1" s="1"/>
  <c r="Q111" i="1" s="1"/>
  <c r="P109" i="1" s="1"/>
  <c r="S114" i="1"/>
  <c r="S147" i="1"/>
  <c r="S146" i="1"/>
  <c r="S145" i="1"/>
  <c r="S144" i="1"/>
  <c r="S143" i="1"/>
  <c r="S142" i="1"/>
  <c r="S141" i="1"/>
  <c r="S140" i="1"/>
  <c r="S139" i="1"/>
  <c r="S138" i="1"/>
  <c r="S137" i="1"/>
  <c r="S136" i="1"/>
  <c r="S130" i="1"/>
  <c r="S129" i="1"/>
  <c r="S128" i="1"/>
  <c r="S127" i="1"/>
  <c r="S126" i="1"/>
  <c r="S125" i="1"/>
  <c r="S124" i="1"/>
  <c r="S123" i="1"/>
  <c r="S122" i="1"/>
  <c r="S121" i="1"/>
  <c r="S120" i="1"/>
  <c r="S119" i="1"/>
  <c r="S118" i="1"/>
  <c r="S117" i="1"/>
  <c r="S116" i="1"/>
  <c r="S115" i="1"/>
  <c r="S105" i="1"/>
  <c r="S104" i="1"/>
  <c r="S103" i="1"/>
  <c r="S102" i="1"/>
  <c r="S101" i="1"/>
  <c r="S100" i="1"/>
  <c r="S99" i="1"/>
  <c r="S97" i="1"/>
  <c r="S96" i="1"/>
  <c r="S94" i="1"/>
  <c r="S93" i="1"/>
  <c r="S91" i="1"/>
  <c r="S90" i="1"/>
  <c r="S88" i="1"/>
  <c r="S87" i="1"/>
  <c r="S86" i="1"/>
  <c r="S85" i="1"/>
  <c r="S84" i="1"/>
  <c r="S83" i="1"/>
  <c r="S82" i="1"/>
  <c r="S81" i="1"/>
  <c r="S80" i="1"/>
  <c r="S78" i="1"/>
  <c r="S77" i="1"/>
  <c r="S76" i="1"/>
  <c r="S75" i="1"/>
  <c r="S74" i="1"/>
  <c r="S73" i="1"/>
  <c r="S72" i="1"/>
  <c r="S71" i="1"/>
  <c r="S70" i="1"/>
  <c r="S63" i="1"/>
  <c r="R63" i="1"/>
  <c r="S62" i="1"/>
  <c r="R62" i="1"/>
  <c r="S61" i="1"/>
  <c r="R61" i="1"/>
  <c r="S60" i="1"/>
  <c r="R60" i="1"/>
  <c r="S59" i="1"/>
  <c r="R59" i="1"/>
  <c r="S58" i="1"/>
  <c r="R58" i="1"/>
  <c r="S57" i="1"/>
  <c r="R57" i="1"/>
  <c r="S56" i="1"/>
  <c r="R56" i="1"/>
  <c r="S55" i="1"/>
  <c r="R55" i="1"/>
  <c r="S53" i="1"/>
  <c r="R53" i="1"/>
  <c r="S52" i="1"/>
  <c r="R52" i="1"/>
  <c r="S51" i="1"/>
  <c r="R51" i="1"/>
  <c r="S50" i="1"/>
  <c r="R50" i="1"/>
  <c r="S49" i="1"/>
  <c r="R49" i="1"/>
  <c r="S48" i="1"/>
  <c r="R48" i="1"/>
  <c r="S47" i="1"/>
  <c r="R47" i="1"/>
  <c r="S40" i="1"/>
  <c r="R40" i="1"/>
  <c r="S39" i="1"/>
  <c r="R39" i="1"/>
  <c r="S38" i="1"/>
  <c r="R38" i="1"/>
  <c r="S37" i="1"/>
  <c r="R37" i="1"/>
  <c r="S36" i="1"/>
  <c r="R36" i="1"/>
  <c r="S35" i="1"/>
  <c r="R35" i="1"/>
  <c r="S34" i="1"/>
  <c r="R34" i="1"/>
  <c r="S33" i="1"/>
  <c r="R33" i="1"/>
  <c r="S32" i="1"/>
  <c r="R32" i="1"/>
  <c r="S31" i="1"/>
  <c r="R31" i="1"/>
  <c r="S30" i="1"/>
  <c r="R30" i="1"/>
  <c r="S28" i="1"/>
  <c r="R28" i="1"/>
  <c r="S27" i="1"/>
  <c r="R27" i="1"/>
  <c r="S26" i="1"/>
  <c r="R26" i="1"/>
  <c r="S25" i="1"/>
  <c r="R25" i="1"/>
  <c r="S24" i="1"/>
  <c r="R24" i="1"/>
  <c r="R23" i="1"/>
  <c r="S22" i="1"/>
  <c r="R22" i="1"/>
  <c r="S21" i="1"/>
  <c r="R21" i="1"/>
  <c r="S20" i="1"/>
  <c r="R20" i="1"/>
  <c r="S19" i="1"/>
  <c r="R19" i="1"/>
  <c r="S18" i="1"/>
  <c r="R18" i="1"/>
  <c r="S17" i="1"/>
  <c r="R17" i="1"/>
  <c r="S16" i="1"/>
  <c r="R16" i="1"/>
  <c r="S14" i="1"/>
  <c r="R14" i="1"/>
  <c r="S13" i="1"/>
  <c r="R13" i="1"/>
  <c r="S12" i="1"/>
  <c r="R12" i="1"/>
  <c r="S11" i="1"/>
  <c r="Q133" i="1" l="1"/>
  <c r="Q150" i="1" s="1"/>
  <c r="Q180" i="1"/>
  <c r="Q174" i="1"/>
  <c r="Q162" i="1"/>
  <c r="Q168" i="1"/>
  <c r="L63" i="1"/>
  <c r="L62" i="1"/>
  <c r="L61" i="1"/>
  <c r="L60" i="1"/>
  <c r="L59" i="1"/>
  <c r="L58" i="1"/>
  <c r="L57" i="1"/>
  <c r="L56" i="1"/>
  <c r="L55" i="1"/>
  <c r="L53" i="1"/>
  <c r="L52" i="1"/>
  <c r="L51" i="1"/>
  <c r="L50" i="1"/>
  <c r="L49" i="1"/>
  <c r="L48" i="1"/>
  <c r="L47" i="1"/>
  <c r="L40" i="1"/>
  <c r="L39" i="1"/>
  <c r="L38" i="1"/>
  <c r="L37" i="1"/>
  <c r="L36" i="1"/>
  <c r="L35" i="1"/>
  <c r="L34" i="1"/>
  <c r="L33" i="1"/>
  <c r="L32" i="1"/>
  <c r="L31" i="1"/>
  <c r="L30" i="1"/>
  <c r="L28" i="1"/>
  <c r="L27" i="1"/>
  <c r="L26" i="1"/>
  <c r="L25" i="1"/>
  <c r="L24" i="1"/>
  <c r="L23" i="1"/>
  <c r="L22" i="1"/>
  <c r="L21" i="1"/>
  <c r="L20" i="1"/>
  <c r="L19" i="1"/>
  <c r="L18" i="1"/>
  <c r="L17" i="1"/>
  <c r="L16" i="1"/>
  <c r="L12" i="1"/>
  <c r="L13" i="1"/>
  <c r="L14" i="1"/>
  <c r="L11" i="1"/>
  <c r="M109" i="1"/>
  <c r="Q169" i="1" l="1"/>
  <c r="Q170" i="1" s="1"/>
  <c r="Q175" i="1"/>
  <c r="Q176" i="1" s="1"/>
  <c r="Q163" i="1"/>
  <c r="Q164" i="1" s="1"/>
  <c r="Q185" i="1"/>
  <c r="Q181" i="1"/>
  <c r="Q182" i="1" s="1"/>
  <c r="Q171" i="1" l="1"/>
  <c r="Q183" i="1"/>
  <c r="Q165" i="1"/>
  <c r="Q177" i="1"/>
  <c r="I148" i="1"/>
  <c r="I64" i="1"/>
  <c r="H29" i="1"/>
  <c r="H15" i="1"/>
  <c r="G148" i="1"/>
  <c r="F29" i="1"/>
  <c r="R29" i="1"/>
  <c r="R54" i="1"/>
  <c r="C55" i="1"/>
  <c r="Q186" i="1" l="1"/>
  <c r="I43" i="1"/>
  <c r="I66" i="1" s="1"/>
  <c r="I111" i="1" s="1"/>
  <c r="I133" i="1" s="1"/>
  <c r="I150" i="1" s="1"/>
  <c r="F43" i="1"/>
  <c r="G42" i="1"/>
  <c r="C12" i="1"/>
  <c r="C13" i="1"/>
  <c r="C14" i="1"/>
  <c r="J54" i="1"/>
  <c r="J46" i="1"/>
  <c r="D54" i="1"/>
  <c r="D46" i="1"/>
  <c r="C52" i="1"/>
  <c r="C51" i="1"/>
  <c r="H66" i="1" l="1"/>
  <c r="F66" i="1"/>
  <c r="I158" i="1"/>
  <c r="H109" i="1"/>
  <c r="D64" i="1"/>
  <c r="R64" i="1" s="1"/>
  <c r="J64" i="1"/>
  <c r="G66" i="1" l="1"/>
  <c r="G111" i="1" s="1"/>
  <c r="G158" i="1" l="1"/>
  <c r="F109" i="1"/>
  <c r="S150" i="1" l="1"/>
  <c r="S133" i="1"/>
  <c r="C35" i="1"/>
  <c r="C11" i="1"/>
  <c r="D15" i="1" l="1"/>
  <c r="J15" i="1"/>
  <c r="K43" i="1" l="1"/>
  <c r="L43" i="1" l="1"/>
  <c r="M41" i="1" l="1"/>
  <c r="E41" i="1"/>
  <c r="M64" i="1"/>
  <c r="E64" i="1"/>
  <c r="E42" i="1" l="1"/>
  <c r="M42" i="1"/>
  <c r="M43" i="1" s="1"/>
  <c r="M66" i="1" s="1"/>
  <c r="C63" i="1"/>
  <c r="C62" i="1"/>
  <c r="C61" i="1"/>
  <c r="C60" i="1"/>
  <c r="C59" i="1"/>
  <c r="C58" i="1"/>
  <c r="C57" i="1"/>
  <c r="C56" i="1"/>
  <c r="C53" i="1"/>
  <c r="C50" i="1"/>
  <c r="C49" i="1"/>
  <c r="C48" i="1"/>
  <c r="C47" i="1"/>
  <c r="C40" i="1"/>
  <c r="C39" i="1"/>
  <c r="C38" i="1"/>
  <c r="C37" i="1"/>
  <c r="C36" i="1"/>
  <c r="C34" i="1"/>
  <c r="C33" i="1"/>
  <c r="C32" i="1"/>
  <c r="C31" i="1"/>
  <c r="C30" i="1"/>
  <c r="C28" i="1"/>
  <c r="C27" i="1"/>
  <c r="C26" i="1"/>
  <c r="C25" i="1"/>
  <c r="C24" i="1"/>
  <c r="C23" i="1"/>
  <c r="C22" i="1"/>
  <c r="C21" i="1"/>
  <c r="C20" i="1"/>
  <c r="C19" i="1"/>
  <c r="C18" i="1"/>
  <c r="C17" i="1"/>
  <c r="C16" i="1"/>
  <c r="S42" i="1" l="1"/>
  <c r="E43" i="1"/>
  <c r="E66" i="1" l="1"/>
  <c r="E148" i="1" l="1"/>
  <c r="E107" i="1"/>
  <c r="J29" i="1"/>
  <c r="D29" i="1"/>
  <c r="J10" i="1"/>
  <c r="M148" i="1"/>
  <c r="M107" i="1"/>
  <c r="M111" i="1" s="1"/>
  <c r="S159" i="1" s="1"/>
  <c r="D10" i="1"/>
  <c r="S148" i="1" l="1"/>
  <c r="M133" i="1"/>
  <c r="M150" i="1" s="1"/>
  <c r="E111" i="1"/>
  <c r="E133" i="1" s="1"/>
  <c r="D43" i="1"/>
  <c r="J43" i="1"/>
  <c r="J66" i="1" s="1"/>
  <c r="E150" i="1" l="1"/>
  <c r="D66" i="1"/>
  <c r="R66" i="1" s="1"/>
  <c r="L64" i="1" l="1"/>
  <c r="L66" i="1" l="1"/>
  <c r="M174" i="1" l="1"/>
  <c r="S174" i="1" s="1"/>
  <c r="L109" i="1"/>
  <c r="D109" i="1" l="1"/>
  <c r="E158" i="1"/>
  <c r="M180" i="1"/>
  <c r="S180" i="1" l="1"/>
  <c r="M162" i="1"/>
  <c r="S162" i="1" s="1"/>
  <c r="M168" i="1"/>
  <c r="S168" i="1" s="1"/>
  <c r="S163" i="1" l="1"/>
  <c r="M175" i="1"/>
  <c r="M176" i="1" s="1"/>
  <c r="M181" i="1"/>
  <c r="M182" i="1" s="1"/>
  <c r="M163" i="1"/>
  <c r="M164" i="1" s="1"/>
  <c r="M169" i="1"/>
  <c r="M170" i="1" s="1"/>
  <c r="M185" i="1"/>
  <c r="S185" i="1" s="1"/>
  <c r="S181" i="1" l="1"/>
  <c r="S182" i="1" s="1"/>
  <c r="S169" i="1"/>
  <c r="S170" i="1" s="1"/>
  <c r="S175" i="1"/>
  <c r="S164" i="1"/>
  <c r="S165" i="1"/>
  <c r="M183" i="1"/>
  <c r="S171" i="1" l="1"/>
  <c r="S176" i="1"/>
  <c r="S183" i="1"/>
  <c r="S177" i="1"/>
  <c r="M171" i="1"/>
  <c r="M177" i="1"/>
  <c r="M165" i="1"/>
  <c r="S186" i="1" l="1"/>
  <c r="M186" i="1"/>
  <c r="H17" i="13" l="1"/>
  <c r="H14" i="13" l="1"/>
  <c r="I17" i="13"/>
  <c r="H18" i="13" l="1"/>
  <c r="I14" i="13"/>
  <c r="I1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5" authorId="0" shapeId="0" xr:uid="{1630BF14-3170-41C7-B933-CF5EF058E22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My understanding is these amounts should have recieved COLA/CAA for FY 22-23, however these are the same amounts from prior year.</t>
        </r>
      </text>
    </comment>
  </commentList>
</comments>
</file>

<file path=xl/sharedStrings.xml><?xml version="1.0" encoding="utf-8"?>
<sst xmlns="http://schemas.openxmlformats.org/spreadsheetml/2006/main" count="314" uniqueCount="229">
  <si>
    <t>Negotiated Rate</t>
  </si>
  <si>
    <t>RU #</t>
  </si>
  <si>
    <t>√</t>
  </si>
  <si>
    <t>BUDGET</t>
  </si>
  <si>
    <t>FTE</t>
  </si>
  <si>
    <t>B%</t>
  </si>
  <si>
    <t>Units</t>
  </si>
  <si>
    <t>Cost</t>
  </si>
  <si>
    <t xml:space="preserve">Other: </t>
  </si>
  <si>
    <t>Housing - Master Leases</t>
  </si>
  <si>
    <t>Housing - Subsidies</t>
  </si>
  <si>
    <t>Housing - Vouchers</t>
  </si>
  <si>
    <t>Housing - Utilities</t>
  </si>
  <si>
    <t>Housing - Management Fees</t>
  </si>
  <si>
    <t>Housing - Insurance</t>
  </si>
  <si>
    <t>Housing - Property Taxes</t>
  </si>
  <si>
    <t>Housing - Other</t>
  </si>
  <si>
    <t>Other Support Expenditures</t>
  </si>
  <si>
    <t>TOTAL CLIENT SUPPORTIVE EXPENDITURES</t>
  </si>
  <si>
    <t>Direct Assigned</t>
  </si>
  <si>
    <t>Medical, Dental, Pharmaceutical Supplies</t>
  </si>
  <si>
    <t>Therapeutic Supplies</t>
  </si>
  <si>
    <t>Transportation</t>
  </si>
  <si>
    <t>Depreciation - Medical Equipment</t>
  </si>
  <si>
    <t>Professional Liability Insurance</t>
  </si>
  <si>
    <t xml:space="preserve">Telehealth </t>
  </si>
  <si>
    <t>Client Support and Care</t>
  </si>
  <si>
    <t>Other</t>
  </si>
  <si>
    <t>Allocated</t>
  </si>
  <si>
    <t>Utilities</t>
  </si>
  <si>
    <t>Communications</t>
  </si>
  <si>
    <t>Insurance (excl. Professional Liability)</t>
  </si>
  <si>
    <t>Taxes, Assessment, Membership Dues, &amp; Licenses</t>
  </si>
  <si>
    <t>Interest on Long-Term Debt</t>
  </si>
  <si>
    <t>Training</t>
  </si>
  <si>
    <t xml:space="preserve">     Structure, Buildings, &amp; Improvements</t>
  </si>
  <si>
    <t xml:space="preserve">     Equipment (Non-Medical) &amp; Vehicles</t>
  </si>
  <si>
    <t>Maintenance</t>
  </si>
  <si>
    <t>Depreciation</t>
  </si>
  <si>
    <t>Professional &amp; Specialized Services</t>
  </si>
  <si>
    <t>Legal &amp; Accounting</t>
  </si>
  <si>
    <t>Data Processing</t>
  </si>
  <si>
    <t>TOTAL OPERATING EXPENSES</t>
  </si>
  <si>
    <t xml:space="preserve"> </t>
  </si>
  <si>
    <t>TOTAL REVENUE</t>
  </si>
  <si>
    <t>NET COST</t>
  </si>
  <si>
    <t>RESIDENTIAL / DAY / OUTREACH</t>
  </si>
  <si>
    <t>COST PER HOUR/DAY</t>
  </si>
  <si>
    <t>COST PER MINUTE</t>
  </si>
  <si>
    <t>OUTPATIENT</t>
  </si>
  <si>
    <t>Case Management</t>
  </si>
  <si>
    <t>TOTAL HOURS</t>
  </si>
  <si>
    <t>GROSS COST</t>
  </si>
  <si>
    <t>Mental Health Services</t>
  </si>
  <si>
    <t>Medication Support</t>
  </si>
  <si>
    <t>Crisis Intervention</t>
  </si>
  <si>
    <t>TOTAL OUTPATIENT HOURS</t>
  </si>
  <si>
    <t>N/A</t>
  </si>
  <si>
    <t>Transportation and Travel</t>
  </si>
  <si>
    <t>Clothing, Food, and Hygiene</t>
  </si>
  <si>
    <t>Client Travel and Transportation</t>
  </si>
  <si>
    <t>Employment and Education Supports</t>
  </si>
  <si>
    <t>Household Expense, Food, &amp; Supplies</t>
  </si>
  <si>
    <t>Office Expense and Supplies</t>
  </si>
  <si>
    <t>Rent &amp; Leases</t>
  </si>
  <si>
    <t>DESCRIPTION / EXPLANATION OF LINE-ITEMS</t>
  </si>
  <si>
    <t>DESCRIPTION / EXPLANATION</t>
  </si>
  <si>
    <t>1.</t>
  </si>
  <si>
    <t>2.</t>
  </si>
  <si>
    <t>4.</t>
  </si>
  <si>
    <t>5.</t>
  </si>
  <si>
    <t>6.</t>
  </si>
  <si>
    <t>7.</t>
  </si>
  <si>
    <t>8.</t>
  </si>
  <si>
    <t>TOTAL SALARIES, WAGES, &amp; BENEFITS</t>
  </si>
  <si>
    <t>TOTAL PROGRAM BUDGET</t>
  </si>
  <si>
    <t>Prescriber: MDs</t>
  </si>
  <si>
    <t>Prescriber: PharmD</t>
  </si>
  <si>
    <t>Prescriber: NP / CNS</t>
  </si>
  <si>
    <t>Enter %</t>
  </si>
  <si>
    <t>Direct Service Contractors</t>
  </si>
  <si>
    <t>Prescriber  FTE</t>
  </si>
  <si>
    <t>Direct FTE</t>
  </si>
  <si>
    <t>Indirect FTE</t>
  </si>
  <si>
    <t>Prescribers</t>
  </si>
  <si>
    <t>MH Professional Contracted Services (1099 Contract Workers)</t>
  </si>
  <si>
    <t>Direct Service Employees</t>
  </si>
  <si>
    <t>MH  Professional Contracted Services - Compensation TOTAL</t>
  </si>
  <si>
    <t>Contracted Prescribers</t>
  </si>
  <si>
    <t xml:space="preserve">Administrative Employees ( Direct Assigned) </t>
  </si>
  <si>
    <t xml:space="preserve">ADMINISTRATIVE EXPENSES DETAIL </t>
  </si>
  <si>
    <t>ALLOCATED / INDIRECT</t>
  </si>
  <si>
    <t>Total Administrative Expenses:</t>
  </si>
  <si>
    <t>I. SALARIES, WAGES, &amp; BENEFITS</t>
  </si>
  <si>
    <t>II. OPERATING EXPENSES</t>
  </si>
  <si>
    <t>III. ADMINISTRATIVE EXPENSES ( ALLOCATED / INDIRECT)</t>
  </si>
  <si>
    <t xml:space="preserve">IV. CLIENT SUPPORTIVE EXPENDITURES </t>
  </si>
  <si>
    <t>V. REVENUE</t>
  </si>
  <si>
    <t>VI. UNITS OF SERVICE &amp; RATES</t>
  </si>
  <si>
    <t xml:space="preserve">Enter Reimbursement Type </t>
  </si>
  <si>
    <t>TOTAL DAYS / HOURS</t>
  </si>
  <si>
    <t xml:space="preserve">COST PER HOUR </t>
  </si>
  <si>
    <t xml:space="preserve">COST PER MINUTE </t>
  </si>
  <si>
    <t>COST PER HOUR</t>
  </si>
  <si>
    <t xml:space="preserve"> CCMR</t>
  </si>
  <si>
    <t>MAXIMUM ANNUAL 
ALLOCATION</t>
  </si>
  <si>
    <r>
      <t>a.</t>
    </r>
    <r>
      <rPr>
        <b/>
        <i/>
        <sz val="7"/>
        <color theme="1"/>
        <rFont val="Times New Roman"/>
        <family val="1"/>
      </rPr>
      <t xml:space="preserve">     </t>
    </r>
    <r>
      <rPr>
        <b/>
        <i/>
        <sz val="11"/>
        <color theme="1"/>
        <rFont val="Arial"/>
        <family val="2"/>
      </rPr>
      <t>Cost-Coefficient – Bidder does not need to submit anything additional for this.</t>
    </r>
  </si>
  <si>
    <r>
      <t>b.</t>
    </r>
    <r>
      <rPr>
        <b/>
        <i/>
        <sz val="7"/>
        <color theme="1"/>
        <rFont val="Times New Roman"/>
        <family val="1"/>
      </rPr>
      <t xml:space="preserve">     </t>
    </r>
    <r>
      <rPr>
        <b/>
        <i/>
        <sz val="11"/>
        <color rgb="FF000000"/>
        <rFont val="Arial"/>
        <family val="2"/>
      </rPr>
      <t>Complete and submit one BUDGET WORKBOOK</t>
    </r>
    <r>
      <rPr>
        <b/>
        <i/>
        <sz val="11"/>
        <color rgb="FF0000FF"/>
        <rFont val="Arial"/>
        <family val="2"/>
      </rPr>
      <t xml:space="preserve"> </t>
    </r>
    <r>
      <rPr>
        <b/>
        <i/>
        <sz val="11"/>
        <rFont val="Arial"/>
        <family val="2"/>
      </rPr>
      <t>(saved in MS Excel).</t>
    </r>
  </si>
  <si>
    <t>BUDGET WORKBOOK INSTRUCTIONS</t>
  </si>
  <si>
    <t>DIRECTIONS</t>
  </si>
  <si>
    <t>Submit one budget workbook with your bid submission.</t>
  </si>
  <si>
    <t>NOTES</t>
  </si>
  <si>
    <r>
      <t>·</t>
    </r>
    <r>
      <rPr>
        <sz val="7"/>
        <color theme="1"/>
        <rFont val="Times New Roman"/>
        <family val="1"/>
      </rPr>
      <t xml:space="preserve">        </t>
    </r>
    <r>
      <rPr>
        <sz val="11"/>
        <color theme="1"/>
        <rFont val="Arial"/>
        <family val="2"/>
      </rPr>
      <t>All amounts should be rounded to the nearest whole dollar.</t>
    </r>
  </si>
  <si>
    <r>
      <t>·</t>
    </r>
    <r>
      <rPr>
        <sz val="7"/>
        <color theme="1"/>
        <rFont val="Times New Roman"/>
        <family val="1"/>
      </rPr>
      <t xml:space="preserve">        </t>
    </r>
    <r>
      <rPr>
        <sz val="11"/>
        <color theme="1"/>
        <rFont val="Arial"/>
        <family val="2"/>
      </rPr>
      <t xml:space="preserve">The awarded contractor may be eligible for a cash advance after contract award, limited to 1/12 of the annualized contract allocation </t>
    </r>
    <r>
      <rPr>
        <u/>
        <sz val="11"/>
        <color theme="1"/>
        <rFont val="Arial"/>
        <family val="2"/>
      </rPr>
      <t xml:space="preserve">and </t>
    </r>
    <r>
      <rPr>
        <sz val="11"/>
        <color theme="1"/>
        <rFont val="Arial"/>
        <family val="2"/>
      </rPr>
      <t>subject to the County Cash Advance Policy.</t>
    </r>
  </si>
  <si>
    <r>
      <t>·</t>
    </r>
    <r>
      <rPr>
        <sz val="7"/>
        <color theme="1"/>
        <rFont val="Times New Roman"/>
        <family val="1"/>
      </rPr>
      <t xml:space="preserve">        </t>
    </r>
    <r>
      <rPr>
        <sz val="11"/>
        <color theme="1"/>
        <rFont val="Arial"/>
        <family val="2"/>
      </rPr>
      <t>Insert Bidder's Name</t>
    </r>
  </si>
  <si>
    <r>
      <t>·</t>
    </r>
    <r>
      <rPr>
        <sz val="7"/>
        <color theme="1"/>
        <rFont val="Times New Roman"/>
        <family val="1"/>
      </rPr>
      <t xml:space="preserve">      </t>
    </r>
    <r>
      <rPr>
        <sz val="11"/>
        <color theme="1"/>
        <rFont val="Arial"/>
        <family val="2"/>
      </rPr>
      <t xml:space="preserve">Read the RFP to ensure minimum staffing requirements are understood and met. </t>
    </r>
  </si>
  <si>
    <r>
      <t>·</t>
    </r>
    <r>
      <rPr>
        <sz val="7"/>
        <color theme="1"/>
        <rFont val="Times New Roman"/>
        <family val="1"/>
      </rPr>
      <t>  </t>
    </r>
    <r>
      <rPr>
        <sz val="11"/>
        <color theme="1"/>
        <rFont val="Arial"/>
        <family val="2"/>
      </rPr>
      <t>  For each required staff position, enter: the number of FTEs based on a 40-hour work week, the billable percentage, and the total annual salary costs. The average annualized salary will auto-calculate.</t>
    </r>
  </si>
  <si>
    <t xml:space="preserve">Units = Number FTE per staff position *  Percentage of Billable Hours ( B%) * Adjusted Annual Work Hours (1,808 hours) </t>
  </si>
  <si>
    <t>Adjusted annual work hours are calculated as follows:</t>
  </si>
  <si>
    <r>
      <rPr>
        <sz val="11"/>
        <color theme="1"/>
        <rFont val="Courier New"/>
        <family val="3"/>
      </rPr>
      <t>o </t>
    </r>
    <r>
      <rPr>
        <b/>
        <sz val="11"/>
        <color theme="1"/>
        <rFont val="Arial"/>
        <family val="2"/>
      </rPr>
      <t xml:space="preserve"> Annual Cost: </t>
    </r>
    <r>
      <rPr>
        <sz val="11"/>
        <color theme="1"/>
        <rFont val="Arial"/>
        <family val="2"/>
      </rPr>
      <t>Enter the annualized salary costs for the total FTEs per each job position.</t>
    </r>
  </si>
  <si>
    <t>Employee Benefits</t>
  </si>
  <si>
    <r>
      <rPr>
        <sz val="11"/>
        <color theme="1"/>
        <rFont val="Symbol"/>
        <family val="1"/>
        <charset val="2"/>
      </rPr>
      <t xml:space="preserve">·  </t>
    </r>
    <r>
      <rPr>
        <sz val="11"/>
        <color theme="1"/>
        <rFont val="Arial"/>
        <family val="2"/>
      </rPr>
      <t>This line includes FICA payroll taxes, State Unemployment Insurance, Worker’s Compensation Insurance, contribution to retirement plans, health, dental and vision insurance, and any other employee-related benefits.</t>
    </r>
  </si>
  <si>
    <t>MH Professional Contracted Services</t>
  </si>
  <si>
    <r>
      <t>·</t>
    </r>
    <r>
      <rPr>
        <sz val="7"/>
        <color theme="1"/>
        <rFont val="Times New Roman"/>
        <family val="1"/>
      </rPr>
      <t>       </t>
    </r>
    <r>
      <rPr>
        <sz val="11"/>
        <color theme="1"/>
        <rFont val="Arial"/>
        <family val="2"/>
      </rPr>
      <t>1099 Contract Workers who provide</t>
    </r>
    <r>
      <rPr>
        <b/>
        <sz val="11"/>
        <color theme="1"/>
        <rFont val="Arial"/>
        <family val="2"/>
      </rPr>
      <t xml:space="preserve"> </t>
    </r>
    <r>
      <rPr>
        <b/>
        <u/>
        <sz val="11"/>
        <color theme="1"/>
        <rFont val="Arial"/>
        <family val="2"/>
      </rPr>
      <t>direct</t>
    </r>
    <r>
      <rPr>
        <b/>
        <sz val="11"/>
        <color theme="1"/>
        <rFont val="Arial"/>
        <family val="2"/>
      </rPr>
      <t xml:space="preserve"> </t>
    </r>
    <r>
      <rPr>
        <sz val="11"/>
        <color theme="1"/>
        <rFont val="Arial"/>
        <family val="2"/>
      </rPr>
      <t xml:space="preserve">client services should be listed in this section, i.e.. LPHAs, Mental Health Specialists, etc. </t>
    </r>
  </si>
  <si>
    <t>Total Salaries, Wages &amp; Benefits</t>
  </si>
  <si>
    <r>
      <t>·</t>
    </r>
    <r>
      <rPr>
        <sz val="7"/>
        <color theme="1"/>
        <rFont val="Times New Roman"/>
        <family val="1"/>
      </rPr>
      <t xml:space="preserve">        </t>
    </r>
    <r>
      <rPr>
        <sz val="11"/>
        <color theme="1"/>
        <rFont val="Arial"/>
        <family val="2"/>
      </rPr>
      <t>The total Salaries, Wages, &amp; Benefits Costs, and the total number of FTEs for the whole program will be automatically calculated.</t>
    </r>
  </si>
  <si>
    <r>
      <t>·</t>
    </r>
    <r>
      <rPr>
        <sz val="7"/>
        <color theme="1"/>
        <rFont val="Times New Roman"/>
        <family val="1"/>
      </rPr>
      <t xml:space="preserve">        </t>
    </r>
    <r>
      <rPr>
        <sz val="11"/>
        <color theme="1"/>
        <rFont val="Arial"/>
        <family val="2"/>
      </rPr>
      <t>Operating Expenses are costs associated with service delivery; these are costs of daily activities that are separate from administrative activities (e.g.       Supplies, Rent). Operations expenses can be direct, i.e. easily connected/traceable to the program, (e.g. medical equipment and supplies) or allocated,.i.e. overhead costs that are needed for the program's day-to-day operations (e.g. utilities).  The following are examples of the allocated/indirect operational costs:</t>
    </r>
  </si>
  <si>
    <r>
      <t>o </t>
    </r>
    <r>
      <rPr>
        <u/>
        <sz val="11"/>
        <color theme="1"/>
        <rFont val="Arial"/>
        <family val="2"/>
      </rPr>
      <t>Office Expense &amp; Supplies:</t>
    </r>
    <r>
      <rPr>
        <i/>
        <sz val="11"/>
        <color theme="1"/>
        <rFont val="Arial"/>
        <family val="2"/>
      </rPr>
      <t xml:space="preserve"> Paper, pens, pencils, printer ink, tape, staples, consumer binders, clipboards, bulletin boards, postage, general office supplies, office furniture, hardware (including computers and cell phones), software costs (do not include annual license fees).</t>
    </r>
  </si>
  <si>
    <r>
      <t>o</t>
    </r>
    <r>
      <rPr>
        <sz val="7"/>
        <color theme="1"/>
        <rFont val="Times New Roman"/>
        <family val="1"/>
      </rPr>
      <t xml:space="preserve">   </t>
    </r>
    <r>
      <rPr>
        <u/>
        <sz val="11"/>
        <color theme="1"/>
        <rFont val="Arial"/>
        <family val="2"/>
      </rPr>
      <t>Utilities:</t>
    </r>
    <r>
      <rPr>
        <i/>
        <sz val="11"/>
        <color theme="1"/>
        <rFont val="Arial"/>
        <family val="2"/>
      </rPr>
      <t xml:space="preserve"> Water, sewage, garbage, cable TV, power heating/cooling by the number of months used. </t>
    </r>
  </si>
  <si>
    <r>
      <t>o</t>
    </r>
    <r>
      <rPr>
        <sz val="7"/>
        <color theme="1"/>
        <rFont val="Times New Roman"/>
        <family val="1"/>
      </rPr>
      <t xml:space="preserve">   </t>
    </r>
    <r>
      <rPr>
        <u/>
        <sz val="11"/>
        <color theme="1"/>
        <rFont val="Arial"/>
        <family val="2"/>
      </rPr>
      <t>Communications</t>
    </r>
    <r>
      <rPr>
        <sz val="11"/>
        <color theme="1"/>
        <rFont val="Arial"/>
        <family val="2"/>
      </rPr>
      <t xml:space="preserve">: </t>
    </r>
    <r>
      <rPr>
        <i/>
        <sz val="11"/>
        <color theme="1"/>
        <rFont val="Arial"/>
        <family val="2"/>
      </rPr>
      <t>Monthly service plans for landline &amp; cell phones, pagers, monthly internet access fees, TDD Equipment</t>
    </r>
  </si>
  <si>
    <r>
      <t>o</t>
    </r>
    <r>
      <rPr>
        <sz val="7"/>
        <color theme="1"/>
        <rFont val="Times New Roman"/>
        <family val="1"/>
      </rPr>
      <t xml:space="preserve">   </t>
    </r>
    <r>
      <rPr>
        <u/>
        <sz val="11"/>
        <color theme="1"/>
        <rFont val="Arial"/>
        <family val="2"/>
      </rPr>
      <t>Transportation &amp; Travel:</t>
    </r>
    <r>
      <rPr>
        <i/>
        <sz val="11"/>
        <color theme="1"/>
        <rFont val="Arial"/>
        <family val="2"/>
      </rPr>
      <t xml:space="preserve"> Staff mileage, parking, airfare, lodging and meals.</t>
    </r>
  </si>
  <si>
    <r>
      <t>o</t>
    </r>
    <r>
      <rPr>
        <sz val="7"/>
        <rFont val="Times New Roman"/>
        <family val="1"/>
      </rPr>
      <t xml:space="preserve"> </t>
    </r>
    <r>
      <rPr>
        <u/>
        <sz val="7"/>
        <rFont val="Times New Roman"/>
        <family val="1"/>
      </rPr>
      <t xml:space="preserve"> </t>
    </r>
    <r>
      <rPr>
        <u/>
        <sz val="11"/>
        <rFont val="Arial"/>
        <family val="2"/>
      </rPr>
      <t>Insurance:</t>
    </r>
    <r>
      <rPr>
        <b/>
        <i/>
        <sz val="11"/>
        <rFont val="Arial"/>
        <family val="2"/>
      </rPr>
      <t xml:space="preserve"> </t>
    </r>
    <r>
      <rPr>
        <i/>
        <sz val="11"/>
        <rFont val="Arial"/>
        <family val="2"/>
      </rPr>
      <t>Liability, homeowner, fire, rental, vehicle, surety bond.</t>
    </r>
  </si>
  <si>
    <r>
      <t>o</t>
    </r>
    <r>
      <rPr>
        <sz val="7"/>
        <color theme="1"/>
        <rFont val="Times New Roman"/>
        <family val="1"/>
      </rPr>
      <t xml:space="preserve">   </t>
    </r>
    <r>
      <rPr>
        <u/>
        <sz val="11"/>
        <color theme="1"/>
        <rFont val="Arial"/>
        <family val="2"/>
      </rPr>
      <t>Taxes, Assessment, Membership Dues &amp; Licenses</t>
    </r>
    <r>
      <rPr>
        <i/>
        <sz val="11"/>
        <color theme="1"/>
        <rFont val="Arial"/>
        <family val="2"/>
      </rPr>
      <t>: Annual fees, license fees, certification, registrations, use permits, taxes other than payroll</t>
    </r>
  </si>
  <si>
    <r>
      <t>o</t>
    </r>
    <r>
      <rPr>
        <sz val="7"/>
        <color theme="1"/>
        <rFont val="Times New Roman"/>
        <family val="1"/>
      </rPr>
      <t xml:space="preserve">   </t>
    </r>
    <r>
      <rPr>
        <u/>
        <sz val="11"/>
        <color theme="1"/>
        <rFont val="Arial"/>
        <family val="2"/>
      </rPr>
      <t>Interest:</t>
    </r>
    <r>
      <rPr>
        <i/>
        <sz val="11"/>
        <color theme="1"/>
        <rFont val="Arial"/>
        <family val="2"/>
      </rPr>
      <t xml:space="preserve"> Interest payable on applicable bonds, loans, convertible.</t>
    </r>
  </si>
  <si>
    <r>
      <t>o</t>
    </r>
    <r>
      <rPr>
        <sz val="7"/>
        <color theme="1"/>
        <rFont val="Times New Roman"/>
        <family val="1"/>
      </rPr>
      <t xml:space="preserve">   </t>
    </r>
    <r>
      <rPr>
        <u/>
        <sz val="11"/>
        <color theme="1"/>
        <rFont val="Arial"/>
        <family val="2"/>
      </rPr>
      <t>Training</t>
    </r>
    <r>
      <rPr>
        <i/>
        <sz val="11"/>
        <color theme="1"/>
        <rFont val="Arial"/>
        <family val="2"/>
      </rPr>
      <t>: Fingerprint clearance fees, Health Screening, CPR, First Aid, Behavioral or Evidence Based Practices training, training materials.</t>
    </r>
  </si>
  <si>
    <r>
      <t>o</t>
    </r>
    <r>
      <rPr>
        <sz val="7"/>
        <color theme="1"/>
        <rFont val="Times New Roman"/>
        <family val="1"/>
      </rPr>
      <t xml:space="preserve">   </t>
    </r>
    <r>
      <rPr>
        <u/>
        <sz val="11"/>
        <color theme="1"/>
        <rFont val="Arial"/>
        <family val="2"/>
      </rPr>
      <t>Rents &amp; Leases</t>
    </r>
  </si>
  <si>
    <r>
      <t>§</t>
    </r>
    <r>
      <rPr>
        <sz val="7"/>
        <color theme="1"/>
        <rFont val="Times New Roman"/>
        <family val="1"/>
      </rPr>
      <t xml:space="preserve">     </t>
    </r>
    <r>
      <rPr>
        <i/>
        <u/>
        <sz val="11"/>
        <color theme="1"/>
        <rFont val="Arial"/>
        <family val="2"/>
      </rPr>
      <t>Structure/Building/Improvement</t>
    </r>
    <r>
      <rPr>
        <i/>
        <sz val="11"/>
        <color theme="1"/>
        <rFont val="Arial"/>
        <family val="2"/>
      </rPr>
      <t xml:space="preserve">: Rent or lease on building and parking, if applicable. Cannot include purchase, down payment or deposit for the purchase of real property. </t>
    </r>
  </si>
  <si>
    <r>
      <t xml:space="preserve">§ </t>
    </r>
    <r>
      <rPr>
        <i/>
        <u/>
        <sz val="11"/>
        <color theme="1"/>
        <rFont val="Arial"/>
        <family val="2"/>
      </rPr>
      <t>Equipment &amp; Vehicles:</t>
    </r>
    <r>
      <rPr>
        <i/>
        <sz val="11"/>
        <color theme="1"/>
        <rFont val="Arial"/>
        <family val="2"/>
      </rPr>
      <t xml:space="preserve"> Only deposits or monthly fees for copiers, faxes, printers or similar office equipment. </t>
    </r>
  </si>
  <si>
    <r>
      <t>o</t>
    </r>
    <r>
      <rPr>
        <sz val="7"/>
        <color theme="1"/>
        <rFont val="Times New Roman"/>
        <family val="1"/>
      </rPr>
      <t xml:space="preserve">   </t>
    </r>
    <r>
      <rPr>
        <u/>
        <sz val="11"/>
        <color theme="1"/>
        <rFont val="Arial"/>
        <family val="2"/>
      </rPr>
      <t>Maintenance</t>
    </r>
  </si>
  <si>
    <r>
      <t xml:space="preserve">§ </t>
    </r>
    <r>
      <rPr>
        <i/>
        <u/>
        <sz val="11"/>
        <color theme="1"/>
        <rFont val="Arial"/>
        <family val="2"/>
      </rPr>
      <t>Structure/Building/Improvements</t>
    </r>
    <r>
      <rPr>
        <i/>
        <sz val="11"/>
        <color theme="1"/>
        <rFont val="Arial"/>
        <family val="2"/>
      </rPr>
      <t>: Paint, pest control, inspections, minor remodeling costs.</t>
    </r>
  </si>
  <si>
    <r>
      <t>§</t>
    </r>
    <r>
      <rPr>
        <sz val="11"/>
        <color theme="1"/>
        <rFont val="Courier New"/>
        <family val="3"/>
      </rPr>
      <t xml:space="preserve">  </t>
    </r>
    <r>
      <rPr>
        <i/>
        <u/>
        <sz val="11"/>
        <color theme="1"/>
        <rFont val="Arial"/>
        <family val="2"/>
      </rPr>
      <t>Equipment &amp; Vehicles</t>
    </r>
    <r>
      <rPr>
        <i/>
        <sz val="11"/>
        <color theme="1"/>
        <rFont val="Arial"/>
        <family val="2"/>
      </rPr>
      <t>: Regular servicing, oil, tires, tune up.</t>
    </r>
  </si>
  <si>
    <r>
      <t>o</t>
    </r>
    <r>
      <rPr>
        <sz val="11"/>
        <color theme="1"/>
        <rFont val="Times New Roman"/>
        <family val="1"/>
      </rPr>
      <t xml:space="preserve">  </t>
    </r>
    <r>
      <rPr>
        <u/>
        <sz val="11"/>
        <color theme="1"/>
        <rFont val="Arial"/>
        <family val="2"/>
      </rPr>
      <t>Depreciation</t>
    </r>
    <r>
      <rPr>
        <sz val="11"/>
        <color theme="1"/>
        <rFont val="Arial"/>
        <family val="2"/>
      </rPr>
      <t xml:space="preserve">: </t>
    </r>
    <r>
      <rPr>
        <i/>
        <sz val="11"/>
        <color theme="1"/>
        <rFont val="Arial"/>
        <family val="2"/>
      </rPr>
      <t xml:space="preserve">Depreciation expense of program's assets calculated using a depreciation method allowed by U.S. Generally Accepted Accounting Principles (GAAP). </t>
    </r>
  </si>
  <si>
    <r>
      <t>o</t>
    </r>
    <r>
      <rPr>
        <sz val="7"/>
        <color theme="1"/>
        <rFont val="Times New Roman"/>
        <family val="1"/>
      </rPr>
      <t xml:space="preserve">   </t>
    </r>
    <r>
      <rPr>
        <u/>
        <sz val="11"/>
        <color theme="1"/>
        <rFont val="Arial"/>
        <family val="2"/>
      </rPr>
      <t>Professional &amp; Specialized Services</t>
    </r>
    <r>
      <rPr>
        <sz val="11"/>
        <color theme="1"/>
        <rFont val="Arial"/>
        <family val="2"/>
      </rPr>
      <t>:</t>
    </r>
  </si>
  <si>
    <r>
      <t>§</t>
    </r>
    <r>
      <rPr>
        <i/>
        <sz val="7"/>
        <color theme="1"/>
        <rFont val="Times New Roman"/>
        <family val="1"/>
      </rPr>
      <t xml:space="preserve">  </t>
    </r>
    <r>
      <rPr>
        <i/>
        <u/>
        <sz val="11"/>
        <color theme="1"/>
        <rFont val="Arial"/>
        <family val="2"/>
      </rPr>
      <t>Legal &amp; Accounting:</t>
    </r>
    <r>
      <rPr>
        <i/>
        <sz val="11"/>
        <color theme="1"/>
        <rFont val="Arial"/>
        <family val="2"/>
      </rPr>
      <t xml:space="preserve"> Outsourced Legal, Fiscal, Payroll, and/or Auditing services</t>
    </r>
  </si>
  <si>
    <r>
      <t>§</t>
    </r>
    <r>
      <rPr>
        <i/>
        <sz val="7"/>
        <color theme="1"/>
        <rFont val="Times New Roman"/>
        <family val="1"/>
      </rPr>
      <t xml:space="preserve">  </t>
    </r>
    <r>
      <rPr>
        <i/>
        <u/>
        <sz val="11"/>
        <color theme="1"/>
        <rFont val="Arial"/>
        <family val="2"/>
      </rPr>
      <t>Data Processing</t>
    </r>
    <r>
      <rPr>
        <i/>
        <sz val="11"/>
        <color theme="1"/>
        <rFont val="Arial"/>
        <family val="2"/>
      </rPr>
      <t>: Outsourced data entry, billing, QA</t>
    </r>
  </si>
  <si>
    <r>
      <t>·</t>
    </r>
    <r>
      <rPr>
        <sz val="7"/>
        <color theme="1"/>
        <rFont val="Times New Roman"/>
        <family val="1"/>
      </rPr>
      <t>      </t>
    </r>
    <r>
      <rPr>
        <sz val="11"/>
        <color theme="1"/>
        <rFont val="Arial"/>
        <family val="2"/>
      </rPr>
      <t xml:space="preserve">Additional space is provided for other expenses not already listed. However, please try to use the listed categories as much as possible.  </t>
    </r>
  </si>
  <si>
    <r>
      <rPr>
        <sz val="11"/>
        <color theme="1"/>
        <rFont val="Symbol"/>
        <family val="1"/>
        <charset val="2"/>
      </rPr>
      <t xml:space="preserve">· </t>
    </r>
    <r>
      <rPr>
        <sz val="11"/>
        <color theme="1"/>
        <rFont val="Arial"/>
        <family val="2"/>
      </rPr>
      <t>Units of service will be automatically derived based on the productivity input (B%) for each staff position. The total units of services will auto-populate by modality of service as follows:</t>
    </r>
  </si>
  <si>
    <r>
      <rPr>
        <u/>
        <sz val="11"/>
        <color theme="1"/>
        <rFont val="Arial"/>
        <family val="2"/>
      </rPr>
      <t xml:space="preserve">Medication Support </t>
    </r>
    <r>
      <rPr>
        <sz val="11"/>
        <color theme="1"/>
        <rFont val="Arial"/>
        <family val="2"/>
      </rPr>
      <t>= Number of Units provided by the prescriber (s) ( employees and/or contracted)</t>
    </r>
  </si>
  <si>
    <r>
      <rPr>
        <u/>
        <sz val="11"/>
        <color theme="1"/>
        <rFont val="Arial"/>
        <family val="2"/>
      </rPr>
      <t>Crisis Intervention*</t>
    </r>
    <r>
      <rPr>
        <sz val="11"/>
        <color theme="1"/>
        <rFont val="Arial"/>
        <family val="2"/>
      </rPr>
      <t>:  1</t>
    </r>
  </si>
  <si>
    <t xml:space="preserve"> * This is an unplanned service that cannot be budgeted/estimated. The budget form has 1 unit as a placeholder to indicate that the program has the ability to provide crisis intervention. </t>
  </si>
  <si>
    <r>
      <t>NOTE:</t>
    </r>
    <r>
      <rPr>
        <b/>
        <sz val="11"/>
        <rFont val="Arial"/>
        <family val="2"/>
      </rPr>
      <t xml:space="preserve"> </t>
    </r>
    <r>
      <rPr>
        <sz val="11"/>
        <rFont val="Arial"/>
        <family val="2"/>
      </rPr>
      <t>The resulting rates will constitute the final rates that will be included in the awarded Contractor's contract.</t>
    </r>
    <r>
      <rPr>
        <sz val="11"/>
        <color rgb="FFFF0000"/>
        <rFont val="Arial"/>
        <family val="2"/>
      </rPr>
      <t xml:space="preserve"> </t>
    </r>
    <r>
      <rPr>
        <sz val="11"/>
        <rFont val="Arial"/>
        <family val="2"/>
      </rPr>
      <t>The awarded Contractor</t>
    </r>
    <r>
      <rPr>
        <sz val="11"/>
        <color rgb="FFFF0000"/>
        <rFont val="Arial"/>
        <family val="2"/>
      </rPr>
      <t xml:space="preserve"> </t>
    </r>
    <r>
      <rPr>
        <b/>
        <sz val="11"/>
        <color rgb="FFFF0000"/>
        <rFont val="Arial"/>
        <family val="2"/>
      </rPr>
      <t>CANNOT</t>
    </r>
    <r>
      <rPr>
        <sz val="11"/>
        <color rgb="FFFF0000"/>
        <rFont val="Arial"/>
        <family val="2"/>
      </rPr>
      <t xml:space="preserve"> </t>
    </r>
    <r>
      <rPr>
        <sz val="11"/>
        <rFont val="Arial"/>
        <family val="2"/>
      </rPr>
      <t xml:space="preserve">negotiate different rates during contract finalization. </t>
    </r>
  </si>
  <si>
    <r>
      <rPr>
        <u/>
        <sz val="11"/>
        <color theme="1"/>
        <rFont val="Arial"/>
        <family val="2"/>
      </rPr>
      <t>Mental Health Services</t>
    </r>
    <r>
      <rPr>
        <sz val="11"/>
        <color theme="1"/>
        <rFont val="Arial"/>
        <family val="2"/>
      </rPr>
      <t xml:space="preserve"> =  </t>
    </r>
    <r>
      <rPr>
        <sz val="11"/>
        <color rgb="FF0000FF"/>
        <rFont val="Arial"/>
        <family val="2"/>
      </rPr>
      <t xml:space="preserve"> XX% o</t>
    </r>
    <r>
      <rPr>
        <sz val="11"/>
        <color theme="1"/>
        <rFont val="Arial"/>
        <family val="2"/>
      </rPr>
      <t>f the direct service units ( not including the prescriber's units)</t>
    </r>
  </si>
  <si>
    <r>
      <rPr>
        <u/>
        <sz val="11"/>
        <color theme="1"/>
        <rFont val="Arial"/>
        <family val="2"/>
      </rPr>
      <t xml:space="preserve">Case Management </t>
    </r>
    <r>
      <rPr>
        <sz val="11"/>
        <color theme="1"/>
        <rFont val="Arial"/>
        <family val="2"/>
      </rPr>
      <t xml:space="preserve">= </t>
    </r>
    <r>
      <rPr>
        <sz val="11"/>
        <color rgb="FF0000FF"/>
        <rFont val="Arial"/>
        <family val="2"/>
      </rPr>
      <t>XX%</t>
    </r>
    <r>
      <rPr>
        <sz val="11"/>
        <color theme="1"/>
        <rFont val="Arial"/>
        <family val="2"/>
      </rPr>
      <t xml:space="preserve"> of the direct service units ( not including the prescriber's units)</t>
    </r>
  </si>
  <si>
    <t>Average Annualized Salary</t>
  </si>
  <si>
    <t>Direct
 √</t>
  </si>
  <si>
    <t>Bidder's Employees</t>
  </si>
  <si>
    <t>Bidder's Employees -   Salaries &amp; Wages TOTAL</t>
  </si>
  <si>
    <t xml:space="preserve">Bidder's Employees -  Fringe Benefits </t>
  </si>
  <si>
    <t>Bidder's Employees - Salaries, Wages, and Benefits TOTAL</t>
  </si>
  <si>
    <t>Prescriber: Other ( specify)</t>
  </si>
  <si>
    <t xml:space="preserve">Program Type </t>
  </si>
  <si>
    <t>Program Name</t>
  </si>
  <si>
    <t>24 hour Services</t>
  </si>
  <si>
    <t>Outpatient</t>
  </si>
  <si>
    <t>Bidder's Name:</t>
  </si>
  <si>
    <t>Prepared By:</t>
  </si>
  <si>
    <r>
      <t>·</t>
    </r>
    <r>
      <rPr>
        <sz val="7"/>
        <color theme="1"/>
        <rFont val="Times New Roman"/>
        <family val="1"/>
      </rPr>
      <t xml:space="preserve">       </t>
    </r>
    <r>
      <rPr>
        <sz val="11"/>
        <color theme="1"/>
        <rFont val="Arial"/>
        <family val="2"/>
      </rPr>
      <t>Ensure that staff listed in this section are the bidder's employees. If staff are independent contractors and not the bidder's employees, include these positions under the MH Professional Contracted Services section.</t>
    </r>
  </si>
  <si>
    <r>
      <t xml:space="preserve"> </t>
    </r>
    <r>
      <rPr>
        <sz val="11"/>
        <color rgb="FFFF0000"/>
        <rFont val="Arial"/>
        <family val="2"/>
      </rPr>
      <t xml:space="preserve">    </t>
    </r>
    <r>
      <rPr>
        <b/>
        <sz val="11"/>
        <color rgb="FFFF0000"/>
        <rFont val="Arial"/>
        <family val="2"/>
      </rPr>
      <t>NOTE:</t>
    </r>
    <r>
      <rPr>
        <sz val="11"/>
        <color theme="1"/>
        <rFont val="Arial"/>
        <family val="2"/>
      </rPr>
      <t xml:space="preserve"> Positions listed under this section should not have any associated benefits. If a position is subject to benefits, it should be listed under Salaries and Wages</t>
    </r>
  </si>
  <si>
    <r>
      <rPr>
        <b/>
        <i/>
        <sz val="10"/>
        <rFont val="Arial"/>
        <family val="2"/>
      </rPr>
      <t xml:space="preserve">  Example:</t>
    </r>
    <r>
      <rPr>
        <sz val="10"/>
        <color theme="1"/>
        <rFont val="Arial"/>
        <family val="2"/>
      </rPr>
      <t xml:space="preserve"> If a person works 20 hours a week in a project, this would be 50% FTE or .50 FTE.  If a person works 37.5 hours per week, this would equal .94 FTE </t>
    </r>
  </si>
  <si>
    <t>OPERATING EXPENSES</t>
  </si>
  <si>
    <t>SALARIES, WAGES, AND BENEFITS</t>
  </si>
  <si>
    <t>REVENUE</t>
  </si>
  <si>
    <r>
      <t xml:space="preserve">GROSS COST </t>
    </r>
    <r>
      <rPr>
        <b/>
        <u/>
        <sz val="20"/>
        <rFont val="Arial"/>
        <family val="2"/>
      </rPr>
      <t>WITHOUT</t>
    </r>
    <r>
      <rPr>
        <b/>
        <sz val="20"/>
        <color indexed="8"/>
        <rFont val="Arial"/>
        <family val="2"/>
      </rPr>
      <t xml:space="preserve"> CLIENT SUPPORT EXPENDITURES</t>
    </r>
  </si>
  <si>
    <r>
      <t xml:space="preserve">GROSS COST </t>
    </r>
    <r>
      <rPr>
        <b/>
        <u/>
        <sz val="20"/>
        <rFont val="Arial"/>
        <family val="2"/>
      </rPr>
      <t>WITH</t>
    </r>
    <r>
      <rPr>
        <b/>
        <sz val="20"/>
        <color rgb="FFCC00FF"/>
        <rFont val="Arial"/>
        <family val="2"/>
      </rPr>
      <t xml:space="preserve"> </t>
    </r>
    <r>
      <rPr>
        <b/>
        <sz val="20"/>
        <color indexed="8"/>
        <rFont val="Arial"/>
        <family val="2"/>
      </rPr>
      <t>CLIENT SUPPORT EXPENDITURES</t>
    </r>
  </si>
  <si>
    <t>UNITS OF SERVICE &amp; RATES</t>
  </si>
  <si>
    <t xml:space="preserve"> ADMINISTRATIVE EXPENSES</t>
  </si>
  <si>
    <r>
      <t>·</t>
    </r>
    <r>
      <rPr>
        <sz val="7"/>
        <color theme="1"/>
        <rFont val="Times New Roman"/>
        <family val="1"/>
      </rPr>
      <t>     </t>
    </r>
    <r>
      <rPr>
        <sz val="11"/>
        <color theme="1"/>
        <rFont val="Arial"/>
        <family val="2"/>
      </rPr>
      <t xml:space="preserve"> Budget Line Item definitions are included in </t>
    </r>
    <r>
      <rPr>
        <i/>
        <sz val="11"/>
        <color theme="1"/>
        <rFont val="Arial"/>
        <family val="2"/>
      </rPr>
      <t>Italics</t>
    </r>
    <r>
      <rPr>
        <sz val="11"/>
        <color theme="1"/>
        <rFont val="Arial"/>
        <family val="2"/>
      </rPr>
      <t xml:space="preserve"> below.</t>
    </r>
  </si>
  <si>
    <r>
      <t>·</t>
    </r>
    <r>
      <rPr>
        <sz val="7"/>
        <color rgb="FF0000FF"/>
        <rFont val="Times New Roman"/>
        <family val="1"/>
      </rPr>
      <t xml:space="preserve">        </t>
    </r>
    <r>
      <rPr>
        <sz val="11"/>
        <color rgb="FF0000FF"/>
        <rFont val="Arial"/>
        <family val="2"/>
      </rPr>
      <t>Select a County Region from the drop down menu. The contract maximum for each region will auto-populate.</t>
    </r>
  </si>
  <si>
    <t xml:space="preserve">    Number of Work Hours per FTE per week :                                    40 hours</t>
  </si>
  <si>
    <t xml:space="preserve"> x Number of  Weeks per Year                                                       x 52 Weeks </t>
  </si>
  <si>
    <t xml:space="preserve"> = Total Annual Work Hours   (40*52)                                             = 2,080 hours</t>
  </si>
  <si>
    <r>
      <rPr>
        <sz val="10"/>
        <rFont val="Arial"/>
        <family val="2"/>
      </rPr>
      <t xml:space="preserve">Minus </t>
    </r>
    <r>
      <rPr>
        <sz val="10"/>
        <color theme="1"/>
        <rFont val="Arial"/>
        <family val="2"/>
      </rPr>
      <t>Average Annual Vacation Leave (15 days)  = 15 *8           (120) hours</t>
    </r>
  </si>
  <si>
    <t>Minus Average Annual Sick Leave (8 days) = 8*8                       (64) hours</t>
  </si>
  <si>
    <t xml:space="preserve">Minus Paid Holidays (11 days) = 11*8                                       (88) hours </t>
  </si>
  <si>
    <r>
      <t xml:space="preserve"> = Adjusted Annual Work Hours =  2,080-120-64-88                       =</t>
    </r>
    <r>
      <rPr>
        <b/>
        <sz val="10"/>
        <color theme="1"/>
        <rFont val="Arial"/>
        <family val="2"/>
      </rPr>
      <t xml:space="preserve"> 1,808 hours</t>
    </r>
  </si>
  <si>
    <r>
      <t xml:space="preserve">·    </t>
    </r>
    <r>
      <rPr>
        <sz val="11"/>
        <color theme="1"/>
        <rFont val="Arial"/>
        <family val="2"/>
      </rPr>
      <t>Save and submit the electronic version of the budget in</t>
    </r>
    <r>
      <rPr>
        <sz val="11"/>
        <rFont val="Arial"/>
        <family val="2"/>
      </rPr>
      <t xml:space="preserve"> </t>
    </r>
    <r>
      <rPr>
        <u/>
        <sz val="11"/>
        <rFont val="Arial"/>
        <family val="2"/>
      </rPr>
      <t>Excel.</t>
    </r>
  </si>
  <si>
    <r>
      <rPr>
        <b/>
        <sz val="11"/>
        <color rgb="FFFF0000"/>
        <rFont val="Arial"/>
        <family val="2"/>
      </rPr>
      <t>NOTE:</t>
    </r>
    <r>
      <rPr>
        <sz val="11"/>
        <rFont val="Arial"/>
        <family val="2"/>
      </rPr>
      <t xml:space="preserve"> Cost per minute cannot exceed the current County Contract Maximum Rate (CCMR), listed below.
</t>
    </r>
    <r>
      <rPr>
        <sz val="11"/>
        <rFont val="Symbol"/>
        <family val="1"/>
        <charset val="2"/>
      </rPr>
      <t>·</t>
    </r>
    <r>
      <rPr>
        <sz val="11"/>
        <rFont val="Arial"/>
        <family val="2"/>
      </rPr>
      <t xml:space="preserve"> Case Management/Brokerage  = $0 per min
</t>
    </r>
    <r>
      <rPr>
        <sz val="11"/>
        <rFont val="Symbol"/>
        <family val="1"/>
        <charset val="2"/>
      </rPr>
      <t>·</t>
    </r>
    <r>
      <rPr>
        <sz val="11"/>
        <rFont val="Arial"/>
        <family val="2"/>
      </rPr>
      <t xml:space="preserve"> Mental Health Services = $0 per min
</t>
    </r>
    <r>
      <rPr>
        <sz val="11"/>
        <rFont val="Symbol"/>
        <family val="1"/>
        <charset val="2"/>
      </rPr>
      <t>·</t>
    </r>
    <r>
      <rPr>
        <sz val="11"/>
        <rFont val="Arial"/>
        <family val="2"/>
      </rPr>
      <t xml:space="preserve"> Medication Support = $0 per min
</t>
    </r>
    <r>
      <rPr>
        <sz val="11"/>
        <rFont val="Symbol"/>
        <family val="1"/>
        <charset val="2"/>
      </rPr>
      <t>·</t>
    </r>
    <r>
      <rPr>
        <sz val="11"/>
        <rFont val="Arial"/>
        <family val="2"/>
      </rPr>
      <t xml:space="preserve"> Crisis Intervention = $0 per min</t>
    </r>
  </si>
  <si>
    <r>
      <t>§</t>
    </r>
    <r>
      <rPr>
        <sz val="7"/>
        <color theme="1"/>
        <rFont val="Times New Roman"/>
        <family val="1"/>
      </rPr>
      <t xml:space="preserve">    </t>
    </r>
    <r>
      <rPr>
        <i/>
        <u/>
        <sz val="11"/>
        <color theme="1"/>
        <rFont val="Arial"/>
        <family val="2"/>
      </rPr>
      <t>Other</t>
    </r>
    <r>
      <rPr>
        <sz val="11"/>
        <color theme="1"/>
        <rFont val="Arial"/>
        <family val="2"/>
      </rPr>
      <t>:</t>
    </r>
    <r>
      <rPr>
        <b/>
        <sz val="11"/>
        <color theme="1"/>
        <rFont val="Arial"/>
        <family val="2"/>
      </rPr>
      <t xml:space="preserve"> </t>
    </r>
    <r>
      <rPr>
        <i/>
        <sz val="11"/>
        <color theme="1"/>
        <rFont val="Arial"/>
        <family val="2"/>
      </rPr>
      <t xml:space="preserve">Consultants, Contracted labor (1099 contractors providing indirect services, or overhead expenses for direct-service contractors) </t>
    </r>
  </si>
  <si>
    <r>
      <t xml:space="preserve">Use the </t>
    </r>
    <r>
      <rPr>
        <b/>
        <i/>
        <sz val="11"/>
        <color rgb="FF000000"/>
        <rFont val="Arial"/>
        <family val="2"/>
      </rPr>
      <t xml:space="preserve">BUDGET WORKBOOK INSTRUCTIONS </t>
    </r>
    <r>
      <rPr>
        <b/>
        <i/>
        <sz val="11"/>
        <color theme="1"/>
        <rFont val="Arial"/>
        <family val="2"/>
      </rPr>
      <t>to complete and submit your budget</t>
    </r>
  </si>
  <si>
    <t>BIDDER'S NAME</t>
  </si>
  <si>
    <t xml:space="preserve">ALAMEDA COUNTY </t>
  </si>
  <si>
    <t>ALAMEDA COUNTY BEHAVIORAL HEALTH CARE SERVICES (ACBH)</t>
  </si>
  <si>
    <t>MENTAL HEALTH PROGRAMS</t>
  </si>
  <si>
    <t>ALLOCATION</t>
  </si>
  <si>
    <t xml:space="preserve">Contractor:  </t>
  </si>
  <si>
    <t>DISCLAIMER: ALL  program allocations are pending Board approval</t>
  </si>
  <si>
    <t>Ex A #</t>
  </si>
  <si>
    <t>A(a)</t>
  </si>
  <si>
    <t>Non-Treatment Subtotal:</t>
  </si>
  <si>
    <t xml:space="preserve">Contract Maximum: </t>
  </si>
  <si>
    <r>
      <t xml:space="preserve">FISCAL YEAR </t>
    </r>
    <r>
      <rPr>
        <b/>
        <sz val="14"/>
        <color rgb="FF0000FF"/>
        <rFont val="Arial"/>
        <family val="2"/>
      </rPr>
      <t>2023-25</t>
    </r>
  </si>
  <si>
    <r>
      <t xml:space="preserve"> Client Supportive Services &amp; Expenditures/Outreach &amp; Engagement </t>
    </r>
    <r>
      <rPr>
        <sz val="11"/>
        <color rgb="FF0000FF"/>
        <rFont val="Arial"/>
        <family val="2"/>
      </rPr>
      <t>(Non-Treatment)</t>
    </r>
  </si>
  <si>
    <r>
      <t xml:space="preserve">Incentives </t>
    </r>
    <r>
      <rPr>
        <sz val="11"/>
        <color rgb="FFFF0000"/>
        <rFont val="Arial"/>
        <family val="2"/>
      </rPr>
      <t>(For FY 24-25)</t>
    </r>
  </si>
  <si>
    <t>Revised : 1/23/23</t>
  </si>
  <si>
    <t>Actual</t>
  </si>
  <si>
    <t>TYPE based on BACS PAIGE TAY</t>
  </si>
  <si>
    <t>Outreach &amp; Engagement</t>
  </si>
  <si>
    <t>Client Services Expenditures</t>
  </si>
  <si>
    <t>Total Non-treatment Alloc.</t>
  </si>
  <si>
    <t>COLA Included</t>
  </si>
  <si>
    <r>
      <t xml:space="preserve">TAY FSP Outpatient </t>
    </r>
    <r>
      <rPr>
        <sz val="11"/>
        <color rgb="FF0000FF"/>
        <rFont val="Arial"/>
        <family val="2"/>
      </rPr>
      <t>(Treatment)</t>
    </r>
  </si>
  <si>
    <t>FY 23-24 Base Allocation
(Prior to COLAs)</t>
  </si>
  <si>
    <t>Three-Month Start-Up</t>
  </si>
  <si>
    <t>Medi-Cal Billable</t>
  </si>
  <si>
    <r>
      <t xml:space="preserve">Note : Do </t>
    </r>
    <r>
      <rPr>
        <b/>
        <sz val="11"/>
        <color theme="1"/>
        <rFont val="Arial"/>
        <family val="2"/>
      </rPr>
      <t xml:space="preserve">NOT </t>
    </r>
    <r>
      <rPr>
        <sz val="11"/>
        <color theme="1"/>
        <rFont val="Arial"/>
        <family val="2"/>
      </rPr>
      <t xml:space="preserve">factor PTO into the calculation of B%. PTO has already been taken into account when calculating the Adjusted Annual Work Hours. In other words, a 65% Percentage of Billable hours, for example, should mean that the staff spends 65% of her/his work day providing direct services and the other 35% doing indirect services such administrative tasks, meetings, supervision, etc. The 35% should </t>
    </r>
    <r>
      <rPr>
        <b/>
        <sz val="11"/>
        <rFont val="Arial"/>
        <family val="2"/>
      </rPr>
      <t>NOT</t>
    </r>
    <r>
      <rPr>
        <sz val="11"/>
        <color theme="1"/>
        <rFont val="Arial"/>
        <family val="2"/>
      </rPr>
      <t xml:space="preserve"> include PTO or other leave. </t>
    </r>
  </si>
  <si>
    <t>PROGRAM BUDGET</t>
  </si>
  <si>
    <r>
      <rPr>
        <sz val="11"/>
        <color theme="1"/>
        <rFont val="Courier New"/>
        <family val="3"/>
      </rPr>
      <t>o </t>
    </r>
    <r>
      <rPr>
        <sz val="11"/>
        <color theme="1"/>
        <rFont val="Arial"/>
        <family val="2"/>
      </rPr>
      <t> </t>
    </r>
    <r>
      <rPr>
        <b/>
        <sz val="11"/>
        <color theme="1"/>
        <rFont val="Arial"/>
        <family val="2"/>
      </rPr>
      <t xml:space="preserve"> FTE:</t>
    </r>
    <r>
      <rPr>
        <sz val="11"/>
        <color theme="1"/>
        <rFont val="Arial"/>
        <family val="2"/>
      </rPr>
      <t xml:space="preserve"> Enter the percentage of Full-Time Equivalent based on a 40 hour work week for each job position in the FTE column.</t>
    </r>
  </si>
  <si>
    <r>
      <t>·</t>
    </r>
    <r>
      <rPr>
        <sz val="7"/>
        <rFont val="Times New Roman"/>
        <family val="1"/>
      </rPr>
      <t xml:space="preserve">        </t>
    </r>
    <r>
      <rPr>
        <sz val="11"/>
        <rFont val="Arial"/>
        <family val="2"/>
      </rPr>
      <t>Enter the percentage allocated for employee benefits and taxes in cell 44, total benefits costs will automatically be calculated on 45.</t>
    </r>
  </si>
  <si>
    <r>
      <rPr>
        <sz val="11"/>
        <rFont val="Courier New"/>
        <family val="3"/>
      </rPr>
      <t>o</t>
    </r>
    <r>
      <rPr>
        <sz val="11"/>
        <rFont val="Arial"/>
        <family val="2"/>
      </rPr>
      <t>  </t>
    </r>
    <r>
      <rPr>
        <b/>
        <sz val="11"/>
        <rFont val="Arial"/>
        <family val="2"/>
      </rPr>
      <t xml:space="preserve"> Billable percentage (B%): </t>
    </r>
    <r>
      <rPr>
        <sz val="11"/>
        <rFont val="Arial"/>
        <family val="2"/>
      </rPr>
      <t>Enter the percentage of billable hours (i.e. direct services) for direct service staff. The units will auto-calculate in column L based on the following formula:</t>
    </r>
  </si>
  <si>
    <t>Three-Month Start-Up 
AMOUNT</t>
  </si>
  <si>
    <t>CSS and Outreach
AMOUNT</t>
  </si>
  <si>
    <r>
      <t>·</t>
    </r>
    <r>
      <rPr>
        <sz val="7"/>
        <color theme="1"/>
        <rFont val="Times New Roman"/>
        <family val="1"/>
      </rPr>
      <t>       </t>
    </r>
    <r>
      <rPr>
        <sz val="11"/>
        <color theme="1"/>
        <rFont val="Arial"/>
        <family val="2"/>
      </rPr>
      <t>Complete Tabs  'Program Budget' and  'Admin Expense Detail'.</t>
    </r>
  </si>
  <si>
    <r>
      <t>·</t>
    </r>
    <r>
      <rPr>
        <sz val="7"/>
        <color theme="1"/>
        <rFont val="Times New Roman"/>
        <family val="1"/>
      </rPr>
      <t>       </t>
    </r>
    <r>
      <rPr>
        <sz val="11"/>
        <color theme="1"/>
        <rFont val="Arial"/>
        <family val="2"/>
      </rPr>
      <t>Only fill in the areas highlighted in yellow in each budget workbook</t>
    </r>
  </si>
  <si>
    <r>
      <t>·</t>
    </r>
    <r>
      <rPr>
        <sz val="7"/>
        <rFont val="Times New Roman"/>
        <family val="1"/>
      </rPr>
      <t xml:space="preserve">        </t>
    </r>
    <r>
      <rPr>
        <sz val="11"/>
        <rFont val="Arial"/>
        <family val="2"/>
      </rPr>
      <t xml:space="preserve">Annualized program budget requests cannot exceed the maximum allocation of </t>
    </r>
    <r>
      <rPr>
        <b/>
        <sz val="11"/>
        <rFont val="Arial"/>
        <family val="2"/>
      </rPr>
      <t>$1,000,000</t>
    </r>
  </si>
  <si>
    <t>Outpatient Support Services</t>
  </si>
  <si>
    <r>
      <t>·</t>
    </r>
    <r>
      <rPr>
        <sz val="7"/>
        <color rgb="FFFF0000"/>
        <rFont val="Times New Roman"/>
        <family val="1"/>
      </rPr>
      <t>     </t>
    </r>
    <r>
      <rPr>
        <sz val="11"/>
        <color rgb="FFFF0000"/>
        <rFont val="Arial"/>
        <family val="2"/>
      </rPr>
      <t> Washington Hospital will not charge rent for use of on-site program space. Therefore, no direct rent should be charged to the contract.</t>
    </r>
  </si>
  <si>
    <r>
      <t xml:space="preserve">· </t>
    </r>
    <r>
      <rPr>
        <sz val="11"/>
        <color theme="1"/>
        <rFont val="Arial"/>
        <family val="2"/>
      </rPr>
      <t>Include any revenue that the Bidder will use to support the proposed program, do NOT include the potential ACBH awarded amount from this RFP as revenue.</t>
    </r>
  </si>
  <si>
    <r>
      <t>·</t>
    </r>
    <r>
      <rPr>
        <sz val="7"/>
        <color theme="1"/>
        <rFont val="Times New Roman"/>
        <family val="1"/>
      </rPr>
      <t xml:space="preserve">        </t>
    </r>
    <r>
      <rPr>
        <sz val="11"/>
        <color theme="1"/>
        <rFont val="Arial"/>
        <family val="2"/>
      </rPr>
      <t>The total on Tab 3 Admin Expense Detail is linked to the total program budget on Tab 2. For this reason, Administrative staff should either be listed in the Salaries &amp; Wages section of Tab 2 Program Budget</t>
    </r>
    <r>
      <rPr>
        <sz val="11"/>
        <color rgb="FFFF0000"/>
        <rFont val="Arial"/>
        <family val="2"/>
      </rPr>
      <t xml:space="preserve"> </t>
    </r>
    <r>
      <rPr>
        <b/>
        <sz val="11"/>
        <color rgb="FFFF0000"/>
        <rFont val="Arial"/>
        <family val="2"/>
      </rPr>
      <t>OR</t>
    </r>
    <r>
      <rPr>
        <sz val="11"/>
        <color theme="1"/>
        <rFont val="Arial"/>
        <family val="2"/>
      </rPr>
      <t xml:space="preserve"> listed on Tab 3 Admin Expense Detail. Do</t>
    </r>
    <r>
      <rPr>
        <b/>
        <sz val="11"/>
        <color theme="1"/>
        <rFont val="Arial"/>
        <family val="2"/>
      </rPr>
      <t xml:space="preserve"> </t>
    </r>
    <r>
      <rPr>
        <b/>
        <sz val="11"/>
        <color rgb="FFFF0000"/>
        <rFont val="Arial"/>
        <family val="2"/>
      </rPr>
      <t>NOT</t>
    </r>
    <r>
      <rPr>
        <sz val="11"/>
        <color rgb="FFFF0000"/>
        <rFont val="Arial"/>
        <family val="2"/>
      </rPr>
      <t xml:space="preserve"> </t>
    </r>
    <r>
      <rPr>
        <sz val="11"/>
        <color theme="1"/>
        <rFont val="Arial"/>
        <family val="2"/>
      </rPr>
      <t>duplicate these expenses on both the budget and the Admin Expense Detail tab.</t>
    </r>
  </si>
  <si>
    <r>
      <t>·</t>
    </r>
    <r>
      <rPr>
        <sz val="7"/>
        <color theme="1"/>
        <rFont val="Times New Roman"/>
        <family val="1"/>
      </rPr>
      <t xml:space="preserve">        </t>
    </r>
    <r>
      <rPr>
        <sz val="11"/>
        <color theme="1"/>
        <rFont val="Arial"/>
        <family val="2"/>
      </rPr>
      <t xml:space="preserve">Complete Tab 3 Admin Expense Detail to itemize and describe, in detail, including the methodology for cost allocation (if applicable), all administrative expenses.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</si>
</sst>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General_)"/>
    <numFmt numFmtId="167" formatCode="0.0%"/>
    <numFmt numFmtId="168" formatCode="_(* #,##0_);_(* \(#,##0\);_(* &quot;-&quot;??_);_(@_)"/>
    <numFmt numFmtId="169" formatCode="_(&quot;$&quot;* #,##0_);_(&quot;$&quot;* \(#,##0\);_(&quot;$&quot;* &quot;-&quot;??_);_(@_)"/>
  </numFmts>
  <fonts count="89" x14ac:knownFonts="1">
    <font>
      <sz val="11"/>
      <color theme="1"/>
      <name val="Calibri"/>
      <family val="2"/>
      <scheme val="minor"/>
    </font>
    <font>
      <sz val="11"/>
      <color theme="1"/>
      <name val="Calibri"/>
      <family val="2"/>
      <scheme val="minor"/>
    </font>
    <font>
      <b/>
      <sz val="12"/>
      <color indexed="8"/>
      <name val="Arial"/>
      <family val="2"/>
    </font>
    <font>
      <b/>
      <sz val="14"/>
      <color indexed="8"/>
      <name val="Arial"/>
      <family val="2"/>
    </font>
    <font>
      <sz val="12"/>
      <name val="Arial"/>
      <family val="2"/>
    </font>
    <font>
      <sz val="14"/>
      <name val="Arial"/>
      <family val="2"/>
    </font>
    <font>
      <sz val="12"/>
      <color indexed="8"/>
      <name val="Arial"/>
      <family val="2"/>
    </font>
    <font>
      <sz val="14"/>
      <color indexed="8"/>
      <name val="Arial"/>
      <family val="2"/>
    </font>
    <font>
      <sz val="11"/>
      <name val="Tahoma"/>
      <family val="2"/>
    </font>
    <font>
      <b/>
      <sz val="12"/>
      <name val="Arial"/>
      <family val="2"/>
    </font>
    <font>
      <sz val="10"/>
      <color indexed="8"/>
      <name val="Arial"/>
      <family val="2"/>
    </font>
    <font>
      <b/>
      <sz val="18"/>
      <color indexed="8"/>
      <name val="Arial"/>
      <family val="2"/>
    </font>
    <font>
      <sz val="11"/>
      <name val="Arial Narrow"/>
      <family val="2"/>
    </font>
    <font>
      <sz val="12"/>
      <color theme="1"/>
      <name val="Calibri"/>
      <family val="2"/>
      <scheme val="minor"/>
    </font>
    <font>
      <sz val="10"/>
      <name val="Arial"/>
      <family val="2"/>
    </font>
    <font>
      <b/>
      <sz val="10"/>
      <name val="Arial"/>
      <family val="2"/>
    </font>
    <font>
      <sz val="8"/>
      <name val="Arial"/>
      <family val="2"/>
    </font>
    <font>
      <b/>
      <sz val="14"/>
      <name val="Arial"/>
      <family val="2"/>
    </font>
    <font>
      <sz val="9"/>
      <name val="Arial Narrow"/>
      <family val="2"/>
    </font>
    <font>
      <b/>
      <sz val="13"/>
      <name val="Arial"/>
      <family val="2"/>
    </font>
    <font>
      <sz val="11"/>
      <name val="Arial"/>
      <family val="2"/>
    </font>
    <font>
      <sz val="9"/>
      <name val="Arial"/>
      <family val="2"/>
    </font>
    <font>
      <sz val="8"/>
      <name val="Arial Narrow"/>
      <family val="2"/>
    </font>
    <font>
      <sz val="7"/>
      <name val="Small Fonts"/>
      <family val="2"/>
    </font>
    <font>
      <b/>
      <sz val="11"/>
      <name val="Arial"/>
      <family val="2"/>
    </font>
    <font>
      <sz val="11"/>
      <color theme="1"/>
      <name val="Arial"/>
      <family val="2"/>
    </font>
    <font>
      <i/>
      <sz val="11"/>
      <name val="Arial"/>
      <family val="2"/>
    </font>
    <font>
      <b/>
      <sz val="16"/>
      <color indexed="8"/>
      <name val="Arial"/>
      <family val="2"/>
    </font>
    <font>
      <sz val="7"/>
      <color theme="1"/>
      <name val="Times New Roman"/>
      <family val="1"/>
    </font>
    <font>
      <b/>
      <sz val="14"/>
      <color theme="0" tint="-0.34998626667073579"/>
      <name val="Arial"/>
      <family val="2"/>
    </font>
    <font>
      <sz val="16"/>
      <color indexed="8"/>
      <name val="Arial"/>
      <family val="2"/>
    </font>
    <font>
      <sz val="9"/>
      <color indexed="8"/>
      <name val="Arial"/>
      <family val="2"/>
    </font>
    <font>
      <sz val="18"/>
      <color indexed="8"/>
      <name val="Arial"/>
      <family val="2"/>
    </font>
    <font>
      <b/>
      <sz val="20"/>
      <color indexed="8"/>
      <name val="Arial"/>
      <family val="2"/>
    </font>
    <font>
      <b/>
      <sz val="16"/>
      <color theme="0" tint="-0.34998626667073579"/>
      <name val="Arial"/>
      <family val="2"/>
    </font>
    <font>
      <sz val="20"/>
      <color indexed="8"/>
      <name val="Arial"/>
      <family val="2"/>
    </font>
    <font>
      <b/>
      <sz val="20"/>
      <color rgb="FFCC00FF"/>
      <name val="Arial"/>
      <family val="2"/>
    </font>
    <font>
      <b/>
      <sz val="24"/>
      <color indexed="8"/>
      <name val="Arial"/>
      <family val="2"/>
    </font>
    <font>
      <b/>
      <sz val="16"/>
      <color rgb="FF0000FF"/>
      <name val="Arial"/>
      <family val="2"/>
    </font>
    <font>
      <b/>
      <sz val="16"/>
      <color rgb="FF7030A0"/>
      <name val="Arial"/>
      <family val="2"/>
    </font>
    <font>
      <i/>
      <sz val="7"/>
      <color theme="1"/>
      <name val="Times New Roman"/>
      <family val="1"/>
    </font>
    <font>
      <sz val="12"/>
      <color theme="0"/>
      <name val="Arial"/>
      <family val="2"/>
    </font>
    <font>
      <b/>
      <sz val="11"/>
      <color indexed="8"/>
      <name val="Arial"/>
      <family val="2"/>
    </font>
    <font>
      <b/>
      <sz val="18"/>
      <color rgb="FF0000FF"/>
      <name val="Arial"/>
      <family val="2"/>
    </font>
    <font>
      <b/>
      <sz val="16"/>
      <color rgb="FF0070C0"/>
      <name val="Arial"/>
      <family val="2"/>
    </font>
    <font>
      <b/>
      <sz val="16"/>
      <color theme="1"/>
      <name val="Arial"/>
      <family val="2"/>
    </font>
    <font>
      <b/>
      <sz val="22"/>
      <name val="Arial"/>
      <family val="2"/>
    </font>
    <font>
      <u/>
      <sz val="10"/>
      <name val="Arial"/>
      <family val="2"/>
    </font>
    <font>
      <b/>
      <i/>
      <sz val="11"/>
      <color theme="1"/>
      <name val="Arial"/>
      <family val="2"/>
    </font>
    <font>
      <b/>
      <i/>
      <sz val="11"/>
      <color rgb="FF000000"/>
      <name val="Arial"/>
      <family val="2"/>
    </font>
    <font>
      <b/>
      <i/>
      <sz val="7"/>
      <color theme="1"/>
      <name val="Times New Roman"/>
      <family val="1"/>
    </font>
    <font>
      <b/>
      <i/>
      <sz val="11"/>
      <color rgb="FF0000FF"/>
      <name val="Arial"/>
      <family val="2"/>
    </font>
    <font>
      <b/>
      <i/>
      <sz val="11"/>
      <name val="Arial"/>
      <family val="2"/>
    </font>
    <font>
      <b/>
      <sz val="11"/>
      <color theme="1"/>
      <name val="Arial"/>
      <family val="2"/>
    </font>
    <font>
      <sz val="9"/>
      <color theme="1"/>
      <name val="Arial"/>
      <family val="2"/>
    </font>
    <font>
      <sz val="11"/>
      <color theme="1"/>
      <name val="Symbol"/>
      <family val="1"/>
      <charset val="2"/>
    </font>
    <font>
      <u/>
      <sz val="11"/>
      <color theme="1"/>
      <name val="Arial"/>
      <family val="2"/>
    </font>
    <font>
      <sz val="11"/>
      <color theme="1"/>
      <name val="Courier New"/>
      <family val="3"/>
    </font>
    <font>
      <sz val="11"/>
      <color rgb="FF0000FF"/>
      <name val="Arial"/>
      <family val="2"/>
    </font>
    <font>
      <i/>
      <sz val="11"/>
      <color theme="1"/>
      <name val="Arial"/>
      <family val="2"/>
    </font>
    <font>
      <b/>
      <u/>
      <sz val="11"/>
      <color theme="1"/>
      <name val="Arial"/>
      <family val="2"/>
    </font>
    <font>
      <b/>
      <u/>
      <sz val="12"/>
      <color theme="1"/>
      <name val="Arial"/>
      <family val="2"/>
    </font>
    <font>
      <sz val="11"/>
      <color theme="1"/>
      <name val="Wingdings"/>
      <charset val="2"/>
    </font>
    <font>
      <i/>
      <u/>
      <sz val="11"/>
      <color theme="1"/>
      <name val="Arial"/>
      <family val="2"/>
    </font>
    <font>
      <i/>
      <sz val="11"/>
      <color theme="1"/>
      <name val="Wingdings"/>
      <charset val="2"/>
    </font>
    <font>
      <sz val="10"/>
      <color theme="1"/>
      <name val="Arial"/>
      <family val="2"/>
    </font>
    <font>
      <sz val="7"/>
      <name val="Times New Roman"/>
      <family val="1"/>
    </font>
    <font>
      <u/>
      <sz val="7"/>
      <name val="Times New Roman"/>
      <family val="1"/>
    </font>
    <font>
      <u/>
      <sz val="11"/>
      <name val="Arial"/>
      <family val="2"/>
    </font>
    <font>
      <sz val="11"/>
      <color theme="1"/>
      <name val="Times New Roman"/>
      <family val="1"/>
    </font>
    <font>
      <b/>
      <sz val="11"/>
      <color rgb="FFFF0000"/>
      <name val="Arial"/>
      <family val="2"/>
    </font>
    <font>
      <b/>
      <sz val="10"/>
      <color theme="1"/>
      <name val="Arial"/>
      <family val="2"/>
    </font>
    <font>
      <sz val="11"/>
      <color rgb="FFFF0000"/>
      <name val="Arial"/>
      <family val="2"/>
    </font>
    <font>
      <b/>
      <sz val="11"/>
      <color rgb="FF0000FF"/>
      <name val="Arial"/>
      <family val="2"/>
    </font>
    <font>
      <b/>
      <i/>
      <sz val="10"/>
      <name val="Arial"/>
      <family val="2"/>
    </font>
    <font>
      <b/>
      <u/>
      <sz val="20"/>
      <name val="Arial"/>
      <family val="2"/>
    </font>
    <font>
      <sz val="11"/>
      <color rgb="FF0000FF"/>
      <name val="Symbol"/>
      <family val="1"/>
      <charset val="2"/>
    </font>
    <font>
      <sz val="7"/>
      <color rgb="FF0000FF"/>
      <name val="Times New Roman"/>
      <family val="1"/>
    </font>
    <font>
      <sz val="11"/>
      <color theme="3" tint="-0.249977111117893"/>
      <name val="Calibri"/>
      <family val="2"/>
      <scheme val="minor"/>
    </font>
    <font>
      <sz val="11"/>
      <name val="Symbol"/>
      <family val="1"/>
      <charset val="2"/>
    </font>
    <font>
      <b/>
      <sz val="16"/>
      <name val="Arial"/>
      <family val="2"/>
    </font>
    <font>
      <b/>
      <sz val="14"/>
      <color rgb="FF0000FF"/>
      <name val="Arial"/>
      <family val="2"/>
    </font>
    <font>
      <b/>
      <sz val="12"/>
      <color rgb="FF0000FF"/>
      <name val="Arial"/>
      <family val="2"/>
    </font>
    <font>
      <b/>
      <sz val="12"/>
      <color rgb="FFFF0000"/>
      <name val="Arial"/>
      <family val="2"/>
    </font>
    <font>
      <b/>
      <sz val="11"/>
      <color theme="1"/>
      <name val="Arial"/>
      <family val="3"/>
    </font>
    <font>
      <b/>
      <sz val="11"/>
      <name val="Arial"/>
      <family val="3"/>
    </font>
    <font>
      <sz val="11"/>
      <name val="Courier New"/>
      <family val="3"/>
    </font>
    <font>
      <sz val="11"/>
      <color rgb="FFFF0000"/>
      <name val="Symbol"/>
      <family val="1"/>
      <charset val="2"/>
    </font>
    <font>
      <sz val="7"/>
      <color rgb="FFFF0000"/>
      <name val="Times New Roman"/>
      <family val="1"/>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65"/>
        <bgColor indexed="64"/>
      </patternFill>
    </fill>
    <fill>
      <patternFill patternType="solid">
        <fgColor rgb="FFFFFFCC"/>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66FF99"/>
        <bgColor indexed="64"/>
      </patternFill>
    </fill>
  </fills>
  <borders count="30">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9" fontId="4" fillId="0" borderId="0" applyFont="0" applyFill="0" applyBorder="0" applyAlignment="0" applyProtection="0"/>
    <xf numFmtId="0" fontId="13" fillId="0" borderId="0"/>
    <xf numFmtId="0" fontId="14" fillId="0" borderId="0"/>
    <xf numFmtId="44" fontId="14" fillId="0" borderId="0" applyFont="0" applyFill="0" applyBorder="0" applyAlignment="0" applyProtection="0"/>
    <xf numFmtId="43" fontId="1" fillId="0" borderId="0" applyFont="0" applyFill="0" applyBorder="0" applyAlignment="0" applyProtection="0"/>
    <xf numFmtId="166" fontId="16" fillId="0" borderId="0"/>
    <xf numFmtId="0" fontId="18" fillId="0" borderId="0"/>
    <xf numFmtId="43" fontId="14" fillId="0" borderId="0" applyFont="0" applyFill="0" applyBorder="0" applyAlignment="0" applyProtection="0"/>
  </cellStyleXfs>
  <cellXfs count="510">
    <xf numFmtId="0" fontId="0" fillId="0" borderId="0" xfId="0"/>
    <xf numFmtId="0" fontId="6" fillId="0" borderId="0" xfId="0" applyFont="1"/>
    <xf numFmtId="0" fontId="3" fillId="0" borderId="14" xfId="0" applyFont="1" applyBorder="1" applyAlignment="1">
      <alignment horizontal="center" vertical="justify"/>
    </xf>
    <xf numFmtId="0" fontId="2" fillId="0" borderId="0" xfId="0" applyFont="1"/>
    <xf numFmtId="0" fontId="7" fillId="0" borderId="0" xfId="0" applyFont="1"/>
    <xf numFmtId="6" fontId="6" fillId="3" borderId="0" xfId="0" applyNumberFormat="1" applyFont="1" applyFill="1" applyAlignment="1">
      <alignment horizontal="right"/>
    </xf>
    <xf numFmtId="6" fontId="6" fillId="0" borderId="0" xfId="0" applyNumberFormat="1" applyFont="1"/>
    <xf numFmtId="6" fontId="6" fillId="3" borderId="0" xfId="0" applyNumberFormat="1" applyFont="1" applyFill="1"/>
    <xf numFmtId="6" fontId="6" fillId="3" borderId="13" xfId="0" applyNumberFormat="1" applyFont="1" applyFill="1" applyBorder="1" applyAlignment="1">
      <alignment horizontal="right"/>
    </xf>
    <xf numFmtId="6" fontId="6" fillId="3" borderId="6" xfId="2" applyNumberFormat="1" applyFont="1" applyFill="1" applyBorder="1" applyAlignment="1" applyProtection="1">
      <alignment horizontal="right"/>
    </xf>
    <xf numFmtId="6" fontId="6" fillId="3" borderId="9" xfId="0" applyNumberFormat="1" applyFont="1" applyFill="1" applyBorder="1"/>
    <xf numFmtId="6" fontId="6" fillId="3" borderId="0" xfId="2" applyNumberFormat="1" applyFont="1" applyFill="1" applyBorder="1" applyProtection="1"/>
    <xf numFmtId="6" fontId="6" fillId="3" borderId="0" xfId="2" applyNumberFormat="1" applyFont="1" applyFill="1" applyBorder="1" applyAlignment="1" applyProtection="1">
      <alignment horizontal="right"/>
    </xf>
    <xf numFmtId="6" fontId="6" fillId="3" borderId="5" xfId="0" applyNumberFormat="1" applyFont="1" applyFill="1" applyBorder="1" applyAlignment="1">
      <alignment horizontal="right"/>
    </xf>
    <xf numFmtId="4" fontId="6" fillId="0" borderId="0" xfId="0" applyNumberFormat="1" applyFont="1"/>
    <xf numFmtId="3" fontId="6" fillId="0" borderId="0" xfId="2" applyNumberFormat="1" applyFont="1" applyFill="1" applyProtection="1"/>
    <xf numFmtId="6" fontId="6" fillId="8" borderId="0" xfId="0" applyNumberFormat="1" applyFont="1" applyFill="1"/>
    <xf numFmtId="6" fontId="6" fillId="8" borderId="0" xfId="2" applyNumberFormat="1" applyFont="1" applyFill="1" applyBorder="1" applyProtection="1"/>
    <xf numFmtId="6" fontId="6" fillId="8" borderId="0" xfId="0" applyNumberFormat="1" applyFont="1" applyFill="1" applyAlignment="1">
      <alignment horizontal="right"/>
    </xf>
    <xf numFmtId="6" fontId="6" fillId="8" borderId="6" xfId="0" applyNumberFormat="1" applyFont="1" applyFill="1" applyBorder="1" applyAlignment="1">
      <alignment horizontal="right"/>
    </xf>
    <xf numFmtId="3" fontId="6" fillId="8" borderId="0" xfId="2" applyNumberFormat="1" applyFont="1" applyFill="1" applyBorder="1" applyProtection="1"/>
    <xf numFmtId="0" fontId="6" fillId="8" borderId="0" xfId="0" applyFont="1" applyFill="1" applyAlignment="1">
      <alignment horizontal="right"/>
    </xf>
    <xf numFmtId="0" fontId="6" fillId="8" borderId="0" xfId="0" applyFont="1" applyFill="1"/>
    <xf numFmtId="6" fontId="2" fillId="8" borderId="3" xfId="2" applyNumberFormat="1" applyFont="1" applyFill="1" applyBorder="1" applyAlignment="1" applyProtection="1">
      <alignment horizontal="left"/>
    </xf>
    <xf numFmtId="6" fontId="6" fillId="8" borderId="3" xfId="0" applyNumberFormat="1" applyFont="1" applyFill="1" applyBorder="1" applyAlignment="1">
      <alignment horizontal="right"/>
    </xf>
    <xf numFmtId="6" fontId="6" fillId="8" borderId="13" xfId="0" applyNumberFormat="1" applyFont="1" applyFill="1" applyBorder="1" applyAlignment="1">
      <alignment horizontal="right"/>
    </xf>
    <xf numFmtId="6" fontId="2" fillId="8" borderId="3" xfId="0" applyNumberFormat="1" applyFont="1" applyFill="1" applyBorder="1" applyAlignment="1">
      <alignment horizontal="left"/>
    </xf>
    <xf numFmtId="0" fontId="2" fillId="8" borderId="0" xfId="0" quotePrefix="1" applyFont="1" applyFill="1" applyAlignment="1">
      <alignment horizontal="left"/>
    </xf>
    <xf numFmtId="39" fontId="6" fillId="8" borderId="0" xfId="0" applyNumberFormat="1" applyFont="1" applyFill="1"/>
    <xf numFmtId="4" fontId="6" fillId="8" borderId="0" xfId="0" applyNumberFormat="1" applyFont="1" applyFill="1"/>
    <xf numFmtId="37" fontId="2" fillId="8" borderId="0" xfId="0" applyNumberFormat="1" applyFont="1" applyFill="1"/>
    <xf numFmtId="37" fontId="6" fillId="8" borderId="0" xfId="0" applyNumberFormat="1" applyFont="1" applyFill="1"/>
    <xf numFmtId="0" fontId="2" fillId="8" borderId="0" xfId="0" applyFont="1" applyFill="1" applyAlignment="1">
      <alignment horizontal="left"/>
    </xf>
    <xf numFmtId="3" fontId="6" fillId="8" borderId="0" xfId="2" quotePrefix="1" applyNumberFormat="1" applyFont="1" applyFill="1" applyBorder="1" applyAlignment="1" applyProtection="1">
      <alignment horizontal="left"/>
    </xf>
    <xf numFmtId="0" fontId="10" fillId="8" borderId="0" xfId="0" quotePrefix="1" applyFont="1" applyFill="1" applyAlignment="1">
      <alignment horizontal="left"/>
    </xf>
    <xf numFmtId="0" fontId="18" fillId="2" borderId="0" xfId="11" applyFill="1" applyProtection="1">
      <protection locked="0"/>
    </xf>
    <xf numFmtId="0" fontId="18" fillId="0" borderId="0" xfId="11"/>
    <xf numFmtId="0" fontId="20" fillId="2" borderId="0" xfId="11" applyFont="1" applyFill="1" applyProtection="1">
      <protection locked="0"/>
    </xf>
    <xf numFmtId="0" fontId="12" fillId="2" borderId="0" xfId="11" applyFont="1" applyFill="1" applyProtection="1">
      <protection locked="0"/>
    </xf>
    <xf numFmtId="14" fontId="20" fillId="2" borderId="0" xfId="11" applyNumberFormat="1" applyFont="1" applyFill="1" applyAlignment="1" applyProtection="1">
      <alignment horizontal="center"/>
      <protection locked="0"/>
    </xf>
    <xf numFmtId="0" fontId="21" fillId="2" borderId="0" xfId="11" applyFont="1" applyFill="1" applyProtection="1">
      <protection locked="0"/>
    </xf>
    <xf numFmtId="0" fontId="16" fillId="2" borderId="0" xfId="11" applyFont="1" applyFill="1" applyAlignment="1" applyProtection="1">
      <alignment horizontal="center"/>
      <protection locked="0"/>
    </xf>
    <xf numFmtId="0" fontId="12" fillId="2" borderId="0" xfId="11" quotePrefix="1" applyFont="1" applyFill="1" applyAlignment="1" applyProtection="1">
      <alignment horizontal="center"/>
      <protection locked="0"/>
    </xf>
    <xf numFmtId="0" fontId="22" fillId="2" borderId="0" xfId="11" applyFont="1" applyFill="1" applyAlignment="1" applyProtection="1">
      <alignment horizontal="right" vertical="center"/>
      <protection locked="0"/>
    </xf>
    <xf numFmtId="0" fontId="12" fillId="2" borderId="0" xfId="11" applyFont="1" applyFill="1" applyAlignment="1" applyProtection="1">
      <alignment vertical="center"/>
      <protection locked="0"/>
    </xf>
    <xf numFmtId="0" fontId="22" fillId="2" borderId="0" xfId="11" applyFont="1" applyFill="1" applyAlignment="1" applyProtection="1">
      <alignment vertical="center"/>
      <protection locked="0"/>
    </xf>
    <xf numFmtId="0" fontId="12" fillId="2" borderId="0" xfId="11" quotePrefix="1" applyFont="1" applyFill="1" applyAlignment="1">
      <alignment horizontal="center"/>
    </xf>
    <xf numFmtId="0" fontId="12" fillId="2" borderId="0" xfId="11" applyFont="1" applyFill="1" applyAlignment="1">
      <alignment vertical="center"/>
    </xf>
    <xf numFmtId="0" fontId="22" fillId="2" borderId="0" xfId="11" applyFont="1" applyFill="1" applyAlignment="1">
      <alignment horizontal="right" vertical="center"/>
    </xf>
    <xf numFmtId="3" fontId="4" fillId="2" borderId="0" xfId="11" applyNumberFormat="1" applyFont="1" applyFill="1" applyAlignment="1">
      <alignment horizontal="center" vertical="center"/>
    </xf>
    <xf numFmtId="0" fontId="23" fillId="0" borderId="0" xfId="11" applyFont="1" applyAlignment="1">
      <alignment horizontal="left" vertical="center"/>
    </xf>
    <xf numFmtId="0" fontId="12" fillId="0" borderId="0" xfId="11" applyFont="1"/>
    <xf numFmtId="0" fontId="20" fillId="8" borderId="0" xfId="11" applyFont="1" applyFill="1" applyProtection="1">
      <protection locked="0"/>
    </xf>
    <xf numFmtId="0" fontId="12" fillId="8" borderId="0" xfId="11" applyFont="1" applyFill="1" applyProtection="1">
      <protection locked="0"/>
    </xf>
    <xf numFmtId="0" fontId="6" fillId="0" borderId="0" xfId="0" applyFont="1" applyAlignment="1">
      <alignment vertical="center"/>
    </xf>
    <xf numFmtId="0" fontId="6" fillId="0" borderId="0" xfId="0" applyFont="1" applyAlignment="1">
      <alignment vertical="center" wrapText="1"/>
    </xf>
    <xf numFmtId="6" fontId="2" fillId="8" borderId="13" xfId="0" applyNumberFormat="1" applyFont="1" applyFill="1" applyBorder="1" applyAlignment="1">
      <alignment horizontal="left"/>
    </xf>
    <xf numFmtId="6" fontId="2" fillId="8" borderId="13" xfId="2" applyNumberFormat="1" applyFont="1" applyFill="1" applyBorder="1" applyAlignment="1" applyProtection="1">
      <alignment horizontal="left"/>
    </xf>
    <xf numFmtId="6" fontId="6" fillId="8" borderId="3" xfId="0" applyNumberFormat="1" applyFont="1" applyFill="1" applyBorder="1"/>
    <xf numFmtId="2" fontId="2" fillId="0" borderId="0" xfId="1" applyNumberFormat="1" applyFont="1" applyBorder="1" applyProtection="1"/>
    <xf numFmtId="2" fontId="2" fillId="0" borderId="0" xfId="1" applyNumberFormat="1" applyFont="1" applyFill="1" applyBorder="1" applyProtection="1"/>
    <xf numFmtId="6" fontId="6" fillId="0" borderId="13" xfId="0" applyNumberFormat="1" applyFont="1" applyBorder="1"/>
    <xf numFmtId="164" fontId="6" fillId="8" borderId="0" xfId="2" applyNumberFormat="1" applyFont="1" applyFill="1" applyBorder="1" applyProtection="1"/>
    <xf numFmtId="0" fontId="27" fillId="0" borderId="5" xfId="0" quotePrefix="1" applyFont="1" applyBorder="1" applyAlignment="1">
      <alignment horizontal="left"/>
    </xf>
    <xf numFmtId="164" fontId="27" fillId="2" borderId="15" xfId="0" applyNumberFormat="1" applyFont="1" applyFill="1" applyBorder="1" applyAlignment="1">
      <alignment horizontal="right"/>
    </xf>
    <xf numFmtId="0" fontId="27" fillId="8" borderId="0" xfId="0" applyFont="1" applyFill="1" applyAlignment="1">
      <alignment horizontal="left"/>
    </xf>
    <xf numFmtId="0" fontId="27" fillId="0" borderId="0" xfId="0" applyFont="1"/>
    <xf numFmtId="0" fontId="31" fillId="8" borderId="0" xfId="0" applyFont="1" applyFill="1" applyAlignment="1">
      <alignment horizontal="right"/>
    </xf>
    <xf numFmtId="3" fontId="31" fillId="8" borderId="0" xfId="2" applyNumberFormat="1" applyFont="1" applyFill="1" applyBorder="1" applyAlignment="1" applyProtection="1">
      <alignment horizontal="right"/>
    </xf>
    <xf numFmtId="39" fontId="31" fillId="8" borderId="0" xfId="0" applyNumberFormat="1" applyFont="1" applyFill="1"/>
    <xf numFmtId="4" fontId="31" fillId="8" borderId="0" xfId="0" applyNumberFormat="1" applyFont="1" applyFill="1"/>
    <xf numFmtId="37" fontId="31" fillId="8" borderId="0" xfId="0" applyNumberFormat="1" applyFont="1" applyFill="1"/>
    <xf numFmtId="0" fontId="31" fillId="0" borderId="0" xfId="0" applyFont="1"/>
    <xf numFmtId="0" fontId="3" fillId="0" borderId="15" xfId="0" quotePrefix="1" applyFont="1" applyBorder="1" applyAlignment="1">
      <alignment horizontal="left"/>
    </xf>
    <xf numFmtId="0" fontId="7" fillId="3" borderId="5" xfId="0" quotePrefix="1" applyFont="1" applyFill="1" applyBorder="1" applyAlignment="1">
      <alignment horizontal="left"/>
    </xf>
    <xf numFmtId="3" fontId="7" fillId="3" borderId="6" xfId="2" quotePrefix="1" applyNumberFormat="1" applyFont="1" applyFill="1" applyBorder="1" applyAlignment="1" applyProtection="1">
      <alignment horizontal="left"/>
    </xf>
    <xf numFmtId="0" fontId="7" fillId="3" borderId="6" xfId="0" applyFont="1" applyFill="1" applyBorder="1" applyAlignment="1">
      <alignment horizontal="right"/>
    </xf>
    <xf numFmtId="39" fontId="7" fillId="3" borderId="6" xfId="0" applyNumberFormat="1" applyFont="1" applyFill="1" applyBorder="1"/>
    <xf numFmtId="4" fontId="7" fillId="3" borderId="6" xfId="0" applyNumberFormat="1" applyFont="1" applyFill="1" applyBorder="1"/>
    <xf numFmtId="4" fontId="7" fillId="3" borderId="7" xfId="0" applyNumberFormat="1" applyFont="1" applyFill="1" applyBorder="1"/>
    <xf numFmtId="37" fontId="3" fillId="0" borderId="15" xfId="0" applyNumberFormat="1" applyFont="1" applyBorder="1"/>
    <xf numFmtId="9" fontId="29" fillId="0" borderId="5" xfId="3" applyFont="1" applyFill="1" applyBorder="1" applyAlignment="1" applyProtection="1">
      <alignment horizontal="center"/>
      <protection locked="0"/>
    </xf>
    <xf numFmtId="0" fontId="30" fillId="0" borderId="0" xfId="0" applyFont="1"/>
    <xf numFmtId="43" fontId="4" fillId="2" borderId="0" xfId="1" applyFont="1" applyFill="1" applyBorder="1" applyAlignment="1" applyProtection="1">
      <alignment horizontal="center" vertical="center"/>
      <protection locked="0"/>
    </xf>
    <xf numFmtId="43" fontId="4" fillId="2" borderId="0" xfId="1" applyFont="1" applyFill="1" applyBorder="1" applyAlignment="1">
      <alignment horizontal="center" vertical="center"/>
    </xf>
    <xf numFmtId="37" fontId="2" fillId="2" borderId="3" xfId="0" applyNumberFormat="1" applyFont="1" applyFill="1" applyBorder="1" applyAlignment="1">
      <alignment horizontal="center"/>
    </xf>
    <xf numFmtId="6" fontId="2" fillId="2" borderId="3" xfId="0" applyNumberFormat="1" applyFont="1" applyFill="1" applyBorder="1" applyAlignment="1">
      <alignment horizontal="center"/>
    </xf>
    <xf numFmtId="0" fontId="2" fillId="0" borderId="9" xfId="0" applyFont="1" applyBorder="1"/>
    <xf numFmtId="0" fontId="6" fillId="8" borderId="0" xfId="0" applyFont="1" applyFill="1" applyAlignment="1">
      <alignment horizontal="center"/>
    </xf>
    <xf numFmtId="2" fontId="2" fillId="10" borderId="6" xfId="1" applyNumberFormat="1" applyFont="1" applyFill="1" applyBorder="1" applyAlignment="1" applyProtection="1">
      <alignment horizontal="right"/>
    </xf>
    <xf numFmtId="164" fontId="2" fillId="10" borderId="6" xfId="1" applyNumberFormat="1" applyFont="1" applyFill="1" applyBorder="1" applyAlignment="1" applyProtection="1">
      <alignment horizontal="right"/>
    </xf>
    <xf numFmtId="6" fontId="27" fillId="10" borderId="15" xfId="0" applyNumberFormat="1" applyFont="1" applyFill="1" applyBorder="1" applyAlignment="1">
      <alignment horizontal="center"/>
    </xf>
    <xf numFmtId="6" fontId="27" fillId="10" borderId="14" xfId="0" applyNumberFormat="1" applyFont="1" applyFill="1" applyBorder="1" applyAlignment="1">
      <alignment horizontal="center"/>
    </xf>
    <xf numFmtId="6" fontId="6" fillId="3" borderId="13" xfId="2" applyNumberFormat="1" applyFont="1" applyFill="1" applyBorder="1" applyAlignment="1" applyProtection="1">
      <alignment horizontal="right"/>
    </xf>
    <xf numFmtId="2" fontId="2" fillId="10" borderId="13" xfId="1" applyNumberFormat="1" applyFont="1" applyFill="1" applyBorder="1" applyAlignment="1" applyProtection="1">
      <alignment horizontal="right"/>
    </xf>
    <xf numFmtId="0" fontId="27" fillId="4" borderId="0" xfId="0" quotePrefix="1" applyFont="1" applyFill="1"/>
    <xf numFmtId="0" fontId="32" fillId="0" borderId="0" xfId="0" applyFont="1"/>
    <xf numFmtId="164" fontId="27" fillId="2" borderId="12" xfId="0" applyNumberFormat="1" applyFont="1" applyFill="1" applyBorder="1" applyAlignment="1">
      <alignment horizontal="right"/>
    </xf>
    <xf numFmtId="9" fontId="29" fillId="8" borderId="12" xfId="3" applyFont="1" applyFill="1" applyBorder="1" applyAlignment="1" applyProtection="1">
      <alignment horizontal="center"/>
      <protection locked="0"/>
    </xf>
    <xf numFmtId="164" fontId="11" fillId="5" borderId="14" xfId="0" applyNumberFormat="1" applyFont="1" applyFill="1" applyBorder="1" applyAlignment="1">
      <alignment horizontal="right"/>
    </xf>
    <xf numFmtId="0" fontId="33" fillId="2" borderId="5" xfId="0" applyFont="1" applyFill="1" applyBorder="1" applyAlignment="1">
      <alignment horizontal="left"/>
    </xf>
    <xf numFmtId="39" fontId="33" fillId="0" borderId="15" xfId="0" applyNumberFormat="1" applyFont="1" applyBorder="1" applyAlignment="1">
      <alignment horizontal="right"/>
    </xf>
    <xf numFmtId="164" fontId="33" fillId="8" borderId="7" xfId="0" quotePrefix="1" applyNumberFormat="1" applyFont="1" applyFill="1" applyBorder="1" applyAlignment="1">
      <alignment horizontal="right"/>
    </xf>
    <xf numFmtId="164" fontId="33" fillId="8" borderId="15" xfId="0" quotePrefix="1" applyNumberFormat="1" applyFont="1" applyFill="1" applyBorder="1" applyAlignment="1">
      <alignment horizontal="right"/>
    </xf>
    <xf numFmtId="6" fontId="33" fillId="2" borderId="15" xfId="2" applyNumberFormat="1" applyFont="1" applyFill="1" applyBorder="1" applyAlignment="1" applyProtection="1">
      <alignment horizontal="right"/>
    </xf>
    <xf numFmtId="9" fontId="33" fillId="9" borderId="15" xfId="3" applyFont="1" applyFill="1" applyBorder="1" applyAlignment="1" applyProtection="1">
      <alignment horizontal="right"/>
    </xf>
    <xf numFmtId="37" fontId="33" fillId="0" borderId="15" xfId="0" applyNumberFormat="1" applyFont="1" applyBorder="1" applyAlignment="1">
      <alignment horizontal="right"/>
    </xf>
    <xf numFmtId="39" fontId="11" fillId="5" borderId="15" xfId="0" applyNumberFormat="1" applyFont="1" applyFill="1" applyBorder="1" applyAlignment="1">
      <alignment horizontal="right"/>
    </xf>
    <xf numFmtId="3" fontId="11" fillId="5" borderId="14" xfId="3" applyNumberFormat="1" applyFont="1" applyFill="1" applyBorder="1" applyAlignment="1" applyProtection="1">
      <alignment horizontal="right"/>
    </xf>
    <xf numFmtId="0" fontId="30" fillId="4" borderId="0" xfId="0" applyFont="1" applyFill="1"/>
    <xf numFmtId="0" fontId="30" fillId="4" borderId="10" xfId="0" applyFont="1" applyFill="1" applyBorder="1"/>
    <xf numFmtId="0" fontId="30" fillId="4" borderId="3" xfId="0" applyFont="1" applyFill="1" applyBorder="1"/>
    <xf numFmtId="0" fontId="30" fillId="4" borderId="7" xfId="0" applyFont="1" applyFill="1" applyBorder="1"/>
    <xf numFmtId="0" fontId="27" fillId="4" borderId="9" xfId="0" quotePrefix="1" applyFont="1" applyFill="1" applyBorder="1" applyProtection="1">
      <protection locked="0"/>
    </xf>
    <xf numFmtId="9" fontId="34" fillId="4" borderId="11" xfId="3" applyFont="1" applyFill="1" applyBorder="1" applyAlignment="1" applyProtection="1">
      <alignment horizontal="center"/>
      <protection locked="0"/>
    </xf>
    <xf numFmtId="9" fontId="34" fillId="4" borderId="12" xfId="3" applyFont="1" applyFill="1" applyBorder="1" applyAlignment="1" applyProtection="1">
      <alignment horizontal="center"/>
      <protection locked="0"/>
    </xf>
    <xf numFmtId="2" fontId="11" fillId="5" borderId="5" xfId="1" applyNumberFormat="1" applyFont="1" applyFill="1" applyBorder="1" applyAlignment="1" applyProtection="1">
      <alignment horizontal="left" vertical="center"/>
    </xf>
    <xf numFmtId="2" fontId="2" fillId="5" borderId="6" xfId="1" applyNumberFormat="1" applyFont="1" applyFill="1" applyBorder="1" applyAlignment="1" applyProtection="1">
      <alignment horizontal="right" vertical="center"/>
    </xf>
    <xf numFmtId="2" fontId="2" fillId="0" borderId="0" xfId="1" applyNumberFormat="1" applyFont="1" applyBorder="1" applyAlignment="1" applyProtection="1">
      <alignment vertical="center"/>
    </xf>
    <xf numFmtId="2" fontId="2" fillId="0" borderId="0" xfId="1" applyNumberFormat="1" applyFont="1" applyFill="1" applyBorder="1" applyAlignment="1" applyProtection="1">
      <alignment vertical="center"/>
    </xf>
    <xf numFmtId="0" fontId="11" fillId="5" borderId="5" xfId="0" quotePrefix="1" applyFont="1" applyFill="1" applyBorder="1" applyAlignment="1">
      <alignment horizontal="left" vertical="center"/>
    </xf>
    <xf numFmtId="6" fontId="33" fillId="8" borderId="6" xfId="0" applyNumberFormat="1" applyFont="1" applyFill="1" applyBorder="1" applyAlignment="1">
      <alignment horizontal="left"/>
    </xf>
    <xf numFmtId="6" fontId="33" fillId="8" borderId="6" xfId="2" applyNumberFormat="1" applyFont="1" applyFill="1" applyBorder="1" applyAlignment="1" applyProtection="1">
      <alignment horizontal="left"/>
    </xf>
    <xf numFmtId="6" fontId="35" fillId="8" borderId="6" xfId="0" applyNumberFormat="1" applyFont="1" applyFill="1" applyBorder="1" applyAlignment="1">
      <alignment horizontal="right"/>
    </xf>
    <xf numFmtId="6" fontId="35" fillId="0" borderId="0" xfId="0" applyNumberFormat="1" applyFont="1"/>
    <xf numFmtId="0" fontId="33" fillId="2" borderId="14" xfId="0" applyFont="1" applyFill="1" applyBorder="1" applyAlignment="1">
      <alignment horizontal="left"/>
    </xf>
    <xf numFmtId="6" fontId="35" fillId="3" borderId="11" xfId="0" applyNumberFormat="1" applyFont="1" applyFill="1" applyBorder="1"/>
    <xf numFmtId="6" fontId="35" fillId="3" borderId="13" xfId="2" applyNumberFormat="1" applyFont="1" applyFill="1" applyBorder="1" applyProtection="1"/>
    <xf numFmtId="6" fontId="35" fillId="3" borderId="13" xfId="0" applyNumberFormat="1" applyFont="1" applyFill="1" applyBorder="1" applyAlignment="1">
      <alignment horizontal="right"/>
    </xf>
    <xf numFmtId="6" fontId="33" fillId="0" borderId="15" xfId="0" applyNumberFormat="1" applyFont="1" applyBorder="1" applyAlignment="1">
      <alignment horizontal="right"/>
    </xf>
    <xf numFmtId="6" fontId="35" fillId="3" borderId="11" xfId="0" applyNumberFormat="1" applyFont="1" applyFill="1" applyBorder="1" applyAlignment="1">
      <alignment horizontal="right"/>
    </xf>
    <xf numFmtId="6" fontId="35" fillId="3" borderId="12" xfId="0" applyNumberFormat="1" applyFont="1" applyFill="1" applyBorder="1" applyAlignment="1">
      <alignment horizontal="right"/>
    </xf>
    <xf numFmtId="0" fontId="33" fillId="2" borderId="2" xfId="0" applyFont="1" applyFill="1" applyBorder="1" applyAlignment="1">
      <alignment horizontal="left"/>
    </xf>
    <xf numFmtId="6" fontId="35" fillId="3" borderId="5" xfId="0" applyNumberFormat="1" applyFont="1" applyFill="1" applyBorder="1" applyProtection="1">
      <protection locked="0"/>
    </xf>
    <xf numFmtId="6" fontId="35" fillId="3" borderId="6" xfId="2" applyNumberFormat="1" applyFont="1" applyFill="1" applyBorder="1" applyProtection="1">
      <protection locked="0"/>
    </xf>
    <xf numFmtId="6" fontId="33" fillId="0" borderId="15" xfId="0" applyNumberFormat="1" applyFont="1" applyBorder="1" applyAlignment="1" applyProtection="1">
      <alignment horizontal="right"/>
      <protection locked="0"/>
    </xf>
    <xf numFmtId="9" fontId="35" fillId="3" borderId="6" xfId="3" applyFont="1" applyFill="1" applyBorder="1" applyAlignment="1" applyProtection="1">
      <alignment horizontal="right"/>
    </xf>
    <xf numFmtId="9" fontId="35" fillId="3" borderId="5" xfId="3" applyFont="1" applyFill="1" applyBorder="1" applyAlignment="1" applyProtection="1">
      <alignment horizontal="right"/>
    </xf>
    <xf numFmtId="6" fontId="35" fillId="3" borderId="5" xfId="0" applyNumberFormat="1" applyFont="1" applyFill="1" applyBorder="1" applyAlignment="1" applyProtection="1">
      <alignment horizontal="right"/>
      <protection locked="0"/>
    </xf>
    <xf numFmtId="6" fontId="35" fillId="3" borderId="6" xfId="0" applyNumberFormat="1" applyFont="1" applyFill="1" applyBorder="1" applyAlignment="1" applyProtection="1">
      <alignment horizontal="right"/>
      <protection locked="0"/>
    </xf>
    <xf numFmtId="9" fontId="35" fillId="3" borderId="7" xfId="3" applyFont="1" applyFill="1" applyBorder="1" applyAlignment="1" applyProtection="1">
      <alignment horizontal="right"/>
    </xf>
    <xf numFmtId="6" fontId="35" fillId="0" borderId="0" xfId="0" applyNumberFormat="1" applyFont="1" applyProtection="1">
      <protection locked="0"/>
    </xf>
    <xf numFmtId="6" fontId="35" fillId="3" borderId="10" xfId="0" applyNumberFormat="1" applyFont="1" applyFill="1" applyBorder="1"/>
    <xf numFmtId="6" fontId="35" fillId="3" borderId="3" xfId="2" applyNumberFormat="1" applyFont="1" applyFill="1" applyBorder="1" applyProtection="1"/>
    <xf numFmtId="6" fontId="35" fillId="3" borderId="3" xfId="0" applyNumberFormat="1" applyFont="1" applyFill="1" applyBorder="1" applyAlignment="1">
      <alignment horizontal="right"/>
    </xf>
    <xf numFmtId="6" fontId="33" fillId="0" borderId="2" xfId="0" applyNumberFormat="1" applyFont="1" applyBorder="1" applyAlignment="1">
      <alignment horizontal="right"/>
    </xf>
    <xf numFmtId="6" fontId="35" fillId="3" borderId="10" xfId="0" applyNumberFormat="1" applyFont="1" applyFill="1" applyBorder="1" applyAlignment="1">
      <alignment horizontal="right"/>
    </xf>
    <xf numFmtId="167" fontId="33" fillId="3" borderId="4" xfId="3" applyNumberFormat="1" applyFont="1" applyFill="1" applyBorder="1" applyAlignment="1" applyProtection="1">
      <alignment horizontal="right"/>
    </xf>
    <xf numFmtId="0" fontId="11" fillId="8" borderId="6" xfId="0" applyFont="1" applyFill="1" applyBorder="1" applyAlignment="1">
      <alignment horizontal="left"/>
    </xf>
    <xf numFmtId="39" fontId="32" fillId="8" borderId="6" xfId="0" applyNumberFormat="1" applyFont="1" applyFill="1" applyBorder="1" applyAlignment="1">
      <alignment horizontal="left"/>
    </xf>
    <xf numFmtId="37" fontId="32" fillId="8" borderId="6" xfId="0" applyNumberFormat="1" applyFont="1" applyFill="1" applyBorder="1" applyAlignment="1">
      <alignment horizontal="right"/>
    </xf>
    <xf numFmtId="37" fontId="32" fillId="8" borderId="3" xfId="0" applyNumberFormat="1" applyFont="1" applyFill="1" applyBorder="1" applyAlignment="1">
      <alignment horizontal="right"/>
    </xf>
    <xf numFmtId="0" fontId="33" fillId="2" borderId="15" xfId="0" applyFont="1" applyFill="1" applyBorder="1" applyAlignment="1">
      <alignment horizontal="left"/>
    </xf>
    <xf numFmtId="6" fontId="35" fillId="3" borderId="13" xfId="2" applyNumberFormat="1" applyFont="1" applyFill="1" applyBorder="1" applyAlignment="1" applyProtection="1">
      <alignment horizontal="center"/>
    </xf>
    <xf numFmtId="6" fontId="35" fillId="4" borderId="13" xfId="2" applyNumberFormat="1" applyFont="1" applyFill="1" applyBorder="1" applyAlignment="1" applyProtection="1">
      <alignment horizontal="center"/>
    </xf>
    <xf numFmtId="6" fontId="33" fillId="2" borderId="15" xfId="0" applyNumberFormat="1" applyFont="1" applyFill="1" applyBorder="1" applyAlignment="1">
      <alignment horizontal="right"/>
    </xf>
    <xf numFmtId="6" fontId="35" fillId="3" borderId="5" xfId="0" applyNumberFormat="1" applyFont="1" applyFill="1" applyBorder="1"/>
    <xf numFmtId="6" fontId="35" fillId="3" borderId="6" xfId="2" applyNumberFormat="1" applyFont="1" applyFill="1" applyBorder="1" applyProtection="1"/>
    <xf numFmtId="6" fontId="35" fillId="3" borderId="6" xfId="0" applyNumberFormat="1" applyFont="1" applyFill="1" applyBorder="1" applyAlignment="1">
      <alignment horizontal="right"/>
    </xf>
    <xf numFmtId="6" fontId="35" fillId="3" borderId="5" xfId="0" applyNumberFormat="1" applyFont="1" applyFill="1" applyBorder="1" applyAlignment="1">
      <alignment horizontal="right"/>
    </xf>
    <xf numFmtId="167" fontId="33" fillId="3" borderId="7" xfId="3" applyNumberFormat="1" applyFont="1" applyFill="1" applyBorder="1" applyAlignment="1" applyProtection="1">
      <alignment horizontal="right"/>
    </xf>
    <xf numFmtId="0" fontId="35" fillId="8" borderId="13" xfId="0" applyFont="1" applyFill="1" applyBorder="1" applyAlignment="1">
      <alignment horizontal="left"/>
    </xf>
    <xf numFmtId="3" fontId="35" fillId="8" borderId="13" xfId="2" applyNumberFormat="1" applyFont="1" applyFill="1" applyBorder="1" applyAlignment="1" applyProtection="1">
      <alignment horizontal="left"/>
    </xf>
    <xf numFmtId="0" fontId="35" fillId="8" borderId="13" xfId="0" applyFont="1" applyFill="1" applyBorder="1" applyAlignment="1">
      <alignment horizontal="right"/>
    </xf>
    <xf numFmtId="164" fontId="35" fillId="8" borderId="13" xfId="0" applyNumberFormat="1" applyFont="1" applyFill="1" applyBorder="1" applyAlignment="1">
      <alignment horizontal="right"/>
    </xf>
    <xf numFmtId="0" fontId="35" fillId="0" borderId="0" xfId="0" applyFont="1"/>
    <xf numFmtId="6" fontId="35" fillId="3" borderId="7" xfId="0" applyNumberFormat="1" applyFont="1" applyFill="1" applyBorder="1" applyAlignment="1">
      <alignment horizontal="right"/>
    </xf>
    <xf numFmtId="2" fontId="11" fillId="11" borderId="5" xfId="1" applyNumberFormat="1" applyFont="1" applyFill="1" applyBorder="1" applyAlignment="1" applyProtection="1">
      <alignment horizontal="left" vertical="center"/>
    </xf>
    <xf numFmtId="2" fontId="2" fillId="11" borderId="6" xfId="1" applyNumberFormat="1" applyFont="1" applyFill="1" applyBorder="1" applyAlignment="1" applyProtection="1">
      <alignment horizontal="right" vertical="center"/>
    </xf>
    <xf numFmtId="6" fontId="6" fillId="8" borderId="6" xfId="0" applyNumberFormat="1" applyFont="1" applyFill="1" applyBorder="1" applyAlignment="1">
      <alignment vertical="center"/>
    </xf>
    <xf numFmtId="6" fontId="6" fillId="8" borderId="6" xfId="2" applyNumberFormat="1" applyFont="1" applyFill="1" applyBorder="1" applyAlignment="1" applyProtection="1">
      <alignment vertical="center"/>
    </xf>
    <xf numFmtId="6" fontId="6" fillId="8" borderId="6" xfId="0" applyNumberFormat="1" applyFont="1" applyFill="1" applyBorder="1" applyAlignment="1">
      <alignment horizontal="right" vertical="center"/>
    </xf>
    <xf numFmtId="6" fontId="6" fillId="0" borderId="0" xfId="0" applyNumberFormat="1" applyFont="1" applyAlignment="1">
      <alignment vertical="center"/>
    </xf>
    <xf numFmtId="0" fontId="11" fillId="11" borderId="15" xfId="0" quotePrefix="1" applyFont="1" applyFill="1" applyBorder="1" applyAlignment="1">
      <alignment horizontal="left"/>
    </xf>
    <xf numFmtId="39" fontId="27" fillId="11" borderId="15" xfId="0" applyNumberFormat="1" applyFont="1" applyFill="1" applyBorder="1" applyAlignment="1">
      <alignment horizontal="right"/>
    </xf>
    <xf numFmtId="164" fontId="11" fillId="11" borderId="6" xfId="0" applyNumberFormat="1" applyFont="1" applyFill="1" applyBorder="1" applyAlignment="1">
      <alignment horizontal="right"/>
    </xf>
    <xf numFmtId="9" fontId="27" fillId="11" borderId="7" xfId="3" applyFont="1" applyFill="1" applyBorder="1" applyAlignment="1" applyProtection="1">
      <alignment horizontal="right"/>
    </xf>
    <xf numFmtId="3" fontId="27" fillId="11" borderId="12" xfId="3" applyNumberFormat="1" applyFont="1" applyFill="1" applyBorder="1" applyAlignment="1" applyProtection="1">
      <alignment horizontal="right"/>
    </xf>
    <xf numFmtId="164" fontId="11" fillId="11" borderId="12" xfId="0" applyNumberFormat="1" applyFont="1" applyFill="1" applyBorder="1" applyAlignment="1">
      <alignment horizontal="right"/>
    </xf>
    <xf numFmtId="0" fontId="37" fillId="12" borderId="5" xfId="0" applyFont="1" applyFill="1" applyBorder="1" applyAlignment="1">
      <alignment vertical="center"/>
    </xf>
    <xf numFmtId="0" fontId="11" fillId="12" borderId="6" xfId="0" applyFont="1" applyFill="1" applyBorder="1" applyAlignment="1">
      <alignment vertical="center"/>
    </xf>
    <xf numFmtId="0" fontId="11" fillId="12" borderId="7" xfId="0" applyFont="1" applyFill="1" applyBorder="1" applyAlignment="1">
      <alignment vertical="center"/>
    </xf>
    <xf numFmtId="0" fontId="12" fillId="2" borderId="0" xfId="11" applyFont="1" applyFill="1" applyAlignment="1" applyProtection="1">
      <alignment horizontal="right" vertical="center"/>
      <protection locked="0"/>
    </xf>
    <xf numFmtId="0" fontId="18" fillId="8" borderId="0" xfId="11" applyFill="1"/>
    <xf numFmtId="0" fontId="20" fillId="2" borderId="0" xfId="11" applyFont="1" applyFill="1" applyAlignment="1" applyProtection="1">
      <alignment vertical="center"/>
      <protection locked="0"/>
    </xf>
    <xf numFmtId="0" fontId="24" fillId="2" borderId="0" xfId="11" applyFont="1" applyFill="1" applyAlignment="1" applyProtection="1">
      <alignment horizontal="right" vertical="center"/>
      <protection locked="0"/>
    </xf>
    <xf numFmtId="6" fontId="27" fillId="8" borderId="3" xfId="2" applyNumberFormat="1" applyFont="1" applyFill="1" applyBorder="1" applyAlignment="1" applyProtection="1">
      <alignment horizontal="right"/>
    </xf>
    <xf numFmtId="0" fontId="27" fillId="3" borderId="9" xfId="0" quotePrefix="1" applyFont="1" applyFill="1" applyBorder="1"/>
    <xf numFmtId="0" fontId="27" fillId="3" borderId="0" xfId="0" quotePrefix="1" applyFont="1" applyFill="1"/>
    <xf numFmtId="0" fontId="11" fillId="4" borderId="13" xfId="0" quotePrefix="1" applyFont="1" applyFill="1" applyBorder="1"/>
    <xf numFmtId="0" fontId="11" fillId="3" borderId="5" xfId="0" quotePrefix="1" applyFont="1" applyFill="1" applyBorder="1"/>
    <xf numFmtId="0" fontId="11" fillId="3" borderId="6" xfId="0" quotePrefix="1" applyFont="1" applyFill="1" applyBorder="1"/>
    <xf numFmtId="0" fontId="27" fillId="4" borderId="0" xfId="0" applyFont="1" applyFill="1"/>
    <xf numFmtId="37" fontId="2" fillId="8" borderId="0" xfId="0" applyNumberFormat="1" applyFont="1" applyFill="1" applyAlignment="1">
      <alignment horizontal="center" vertical="center"/>
    </xf>
    <xf numFmtId="0" fontId="7" fillId="3" borderId="0" xfId="0" applyFont="1" applyFill="1" applyAlignment="1">
      <alignment horizontal="right"/>
    </xf>
    <xf numFmtId="39" fontId="7" fillId="3" borderId="0" xfId="0" applyNumberFormat="1" applyFont="1" applyFill="1"/>
    <xf numFmtId="4" fontId="7" fillId="3" borderId="0" xfId="0" applyNumberFormat="1" applyFont="1" applyFill="1"/>
    <xf numFmtId="164" fontId="41" fillId="8" borderId="0" xfId="2" quotePrefix="1" applyNumberFormat="1" applyFont="1" applyFill="1" applyBorder="1" applyAlignment="1" applyProtection="1">
      <alignment horizontal="center"/>
    </xf>
    <xf numFmtId="9" fontId="11" fillId="9" borderId="12" xfId="3" applyFont="1" applyFill="1" applyBorder="1" applyAlignment="1" applyProtection="1">
      <alignment horizontal="right"/>
    </xf>
    <xf numFmtId="37" fontId="7" fillId="2" borderId="14" xfId="3" applyNumberFormat="1" applyFont="1" applyFill="1" applyBorder="1" applyAlignment="1" applyProtection="1">
      <alignment horizontal="right"/>
    </xf>
    <xf numFmtId="0" fontId="27" fillId="0" borderId="14" xfId="0" applyFont="1" applyBorder="1" applyAlignment="1">
      <alignment horizontal="center" vertical="justify"/>
    </xf>
    <xf numFmtId="164" fontId="30" fillId="2" borderId="15" xfId="2" applyNumberFormat="1" applyFont="1" applyFill="1" applyBorder="1" applyAlignment="1" applyProtection="1">
      <alignment horizontal="right"/>
    </xf>
    <xf numFmtId="39" fontId="27" fillId="2" borderId="15" xfId="0" applyNumberFormat="1" applyFont="1" applyFill="1" applyBorder="1" applyAlignment="1">
      <alignment horizontal="right"/>
    </xf>
    <xf numFmtId="164" fontId="27" fillId="2" borderId="14" xfId="2" applyNumberFormat="1" applyFont="1" applyFill="1" applyBorder="1" applyAlignment="1" applyProtection="1">
      <alignment horizontal="right"/>
    </xf>
    <xf numFmtId="6" fontId="7" fillId="0" borderId="15" xfId="0" applyNumberFormat="1" applyFont="1" applyBorder="1" applyAlignment="1" applyProtection="1">
      <alignment horizontal="left"/>
      <protection locked="0"/>
    </xf>
    <xf numFmtId="6" fontId="7" fillId="3" borderId="9" xfId="0" applyNumberFormat="1" applyFont="1" applyFill="1" applyBorder="1"/>
    <xf numFmtId="6" fontId="7" fillId="3" borderId="0" xfId="2" applyNumberFormat="1" applyFont="1" applyFill="1" applyBorder="1" applyProtection="1"/>
    <xf numFmtId="6" fontId="7" fillId="3" borderId="0" xfId="0" applyNumberFormat="1" applyFont="1" applyFill="1" applyAlignment="1">
      <alignment horizontal="right"/>
    </xf>
    <xf numFmtId="6" fontId="7" fillId="3" borderId="9" xfId="0" applyNumberFormat="1" applyFont="1" applyFill="1" applyBorder="1" applyAlignment="1">
      <alignment horizontal="right"/>
    </xf>
    <xf numFmtId="6" fontId="7" fillId="3" borderId="1" xfId="0" applyNumberFormat="1" applyFont="1" applyFill="1" applyBorder="1" applyAlignment="1">
      <alignment horizontal="right"/>
    </xf>
    <xf numFmtId="6" fontId="7" fillId="0" borderId="0" xfId="0" applyNumberFormat="1" applyFont="1"/>
    <xf numFmtId="6" fontId="7" fillId="0" borderId="15" xfId="0" applyNumberFormat="1" applyFont="1" applyBorder="1" applyAlignment="1">
      <alignment horizontal="left"/>
    </xf>
    <xf numFmtId="6" fontId="3" fillId="0" borderId="15" xfId="0" applyNumberFormat="1" applyFont="1" applyBorder="1" applyAlignment="1">
      <alignment horizontal="left"/>
    </xf>
    <xf numFmtId="6" fontId="7" fillId="3" borderId="0" xfId="2" applyNumberFormat="1" applyFont="1" applyFill="1" applyBorder="1" applyAlignment="1" applyProtection="1">
      <alignment horizontal="right"/>
    </xf>
    <xf numFmtId="6" fontId="7" fillId="3" borderId="6" xfId="2" applyNumberFormat="1" applyFont="1" applyFill="1" applyBorder="1" applyAlignment="1" applyProtection="1">
      <alignment horizontal="right"/>
    </xf>
    <xf numFmtId="6" fontId="7" fillId="0" borderId="15" xfId="0" applyNumberFormat="1" applyFont="1" applyBorder="1" applyAlignment="1">
      <alignment horizontal="left" indent="1"/>
    </xf>
    <xf numFmtId="6" fontId="7" fillId="3" borderId="9" xfId="2" applyNumberFormat="1" applyFont="1" applyFill="1" applyBorder="1" applyAlignment="1" applyProtection="1">
      <alignment horizontal="center"/>
    </xf>
    <xf numFmtId="6" fontId="7" fillId="4" borderId="0" xfId="2" applyNumberFormat="1" applyFont="1" applyFill="1" applyBorder="1" applyAlignment="1" applyProtection="1">
      <alignment horizontal="center"/>
    </xf>
    <xf numFmtId="6" fontId="7" fillId="3" borderId="3" xfId="0" applyNumberFormat="1" applyFont="1" applyFill="1" applyBorder="1" applyAlignment="1">
      <alignment horizontal="right"/>
    </xf>
    <xf numFmtId="6" fontId="7" fillId="3" borderId="10" xfId="0" applyNumberFormat="1" applyFont="1" applyFill="1" applyBorder="1" applyAlignment="1">
      <alignment horizontal="right"/>
    </xf>
    <xf numFmtId="6" fontId="7" fillId="3" borderId="3" xfId="2" applyNumberFormat="1" applyFont="1" applyFill="1" applyBorder="1" applyAlignment="1" applyProtection="1">
      <alignment horizontal="center"/>
    </xf>
    <xf numFmtId="6" fontId="7" fillId="3" borderId="0" xfId="2" applyNumberFormat="1" applyFont="1" applyFill="1" applyBorder="1" applyAlignment="1" applyProtection="1">
      <alignment horizontal="center"/>
    </xf>
    <xf numFmtId="6" fontId="7" fillId="0" borderId="14" xfId="0" applyNumberFormat="1" applyFont="1" applyBorder="1" applyAlignment="1" applyProtection="1">
      <alignment horizontal="left"/>
      <protection locked="0"/>
    </xf>
    <xf numFmtId="6" fontId="7" fillId="3" borderId="10" xfId="0" applyNumberFormat="1" applyFont="1" applyFill="1" applyBorder="1"/>
    <xf numFmtId="6" fontId="7" fillId="3" borderId="3" xfId="2" applyNumberFormat="1" applyFont="1" applyFill="1" applyBorder="1" applyProtection="1"/>
    <xf numFmtId="6" fontId="7" fillId="3" borderId="4" xfId="0" applyNumberFormat="1" applyFont="1" applyFill="1" applyBorder="1" applyAlignment="1">
      <alignment horizontal="right"/>
    </xf>
    <xf numFmtId="37" fontId="7" fillId="3" borderId="3" xfId="0" applyNumberFormat="1" applyFont="1" applyFill="1" applyBorder="1"/>
    <xf numFmtId="165" fontId="3" fillId="0" borderId="15" xfId="0" quotePrefix="1" applyNumberFormat="1" applyFont="1" applyBorder="1" applyAlignment="1">
      <alignment horizontal="left"/>
    </xf>
    <xf numFmtId="165" fontId="7" fillId="0" borderId="15" xfId="0" applyNumberFormat="1" applyFont="1" applyBorder="1"/>
    <xf numFmtId="165" fontId="7" fillId="0" borderId="0" xfId="0" applyNumberFormat="1" applyFont="1"/>
    <xf numFmtId="39" fontId="7" fillId="3" borderId="13" xfId="0" applyNumberFormat="1" applyFont="1" applyFill="1" applyBorder="1"/>
    <xf numFmtId="0" fontId="3" fillId="8" borderId="13" xfId="0" applyFont="1" applyFill="1" applyBorder="1" applyAlignment="1">
      <alignment horizontal="center"/>
    </xf>
    <xf numFmtId="0" fontId="17" fillId="6" borderId="13" xfId="0" applyFont="1" applyFill="1" applyBorder="1" applyAlignment="1">
      <alignment horizontal="left"/>
    </xf>
    <xf numFmtId="165" fontId="17" fillId="8" borderId="13" xfId="2" quotePrefix="1" applyNumberFormat="1" applyFont="1" applyFill="1" applyBorder="1" applyAlignment="1" applyProtection="1">
      <alignment horizontal="left" indent="1"/>
    </xf>
    <xf numFmtId="165" fontId="17" fillId="8" borderId="13" xfId="2" applyNumberFormat="1" applyFont="1" applyFill="1" applyBorder="1" applyAlignment="1" applyProtection="1">
      <alignment horizontal="left"/>
    </xf>
    <xf numFmtId="0" fontId="7" fillId="8" borderId="13" xfId="0" applyFont="1" applyFill="1" applyBorder="1" applyAlignment="1">
      <alignment horizontal="right"/>
    </xf>
    <xf numFmtId="39" fontId="7" fillId="8" borderId="13" xfId="0" applyNumberFormat="1" applyFont="1" applyFill="1" applyBorder="1"/>
    <xf numFmtId="0" fontId="7" fillId="8" borderId="13" xfId="0" applyFont="1" applyFill="1" applyBorder="1"/>
    <xf numFmtId="4" fontId="7" fillId="8" borderId="13" xfId="0" applyNumberFormat="1" applyFont="1" applyFill="1" applyBorder="1"/>
    <xf numFmtId="37" fontId="7" fillId="8" borderId="13" xfId="0" applyNumberFormat="1" applyFont="1" applyFill="1" applyBorder="1"/>
    <xf numFmtId="0" fontId="3" fillId="8" borderId="15" xfId="0" quotePrefix="1" applyFont="1" applyFill="1" applyBorder="1" applyAlignment="1">
      <alignment horizontal="left"/>
    </xf>
    <xf numFmtId="0" fontId="17" fillId="3" borderId="0" xfId="0" quotePrefix="1" applyFont="1" applyFill="1" applyAlignment="1">
      <alignment horizontal="left"/>
    </xf>
    <xf numFmtId="165" fontId="17" fillId="3" borderId="0" xfId="2" quotePrefix="1" applyNumberFormat="1" applyFont="1" applyFill="1" applyBorder="1" applyAlignment="1" applyProtection="1">
      <alignment horizontal="left" indent="1"/>
    </xf>
    <xf numFmtId="3" fontId="17" fillId="3" borderId="0" xfId="2" quotePrefix="1" applyNumberFormat="1" applyFont="1" applyFill="1" applyBorder="1" applyAlignment="1" applyProtection="1">
      <alignment horizontal="left"/>
    </xf>
    <xf numFmtId="4" fontId="7" fillId="3" borderId="3" xfId="0" applyNumberFormat="1" applyFont="1" applyFill="1" applyBorder="1"/>
    <xf numFmtId="4" fontId="7" fillId="3" borderId="4" xfId="0" applyNumberFormat="1" applyFont="1" applyFill="1" applyBorder="1"/>
    <xf numFmtId="37" fontId="7" fillId="0" borderId="14" xfId="0" applyNumberFormat="1" applyFont="1" applyBorder="1"/>
    <xf numFmtId="4" fontId="7" fillId="3" borderId="1" xfId="0" applyNumberFormat="1" applyFont="1" applyFill="1" applyBorder="1"/>
    <xf numFmtId="0" fontId="17" fillId="3" borderId="13" xfId="0" quotePrefix="1" applyFont="1" applyFill="1" applyBorder="1" applyAlignment="1">
      <alignment horizontal="left"/>
    </xf>
    <xf numFmtId="3" fontId="17" fillId="3" borderId="13" xfId="2" quotePrefix="1" applyNumberFormat="1" applyFont="1" applyFill="1" applyBorder="1" applyAlignment="1" applyProtection="1">
      <alignment horizontal="left"/>
    </xf>
    <xf numFmtId="0" fontId="7" fillId="3" borderId="13" xfId="0" applyFont="1" applyFill="1" applyBorder="1" applyAlignment="1">
      <alignment horizontal="right"/>
    </xf>
    <xf numFmtId="4" fontId="7" fillId="3" borderId="13" xfId="0" applyNumberFormat="1" applyFont="1" applyFill="1" applyBorder="1"/>
    <xf numFmtId="4" fontId="7" fillId="3" borderId="12" xfId="0" applyNumberFormat="1" applyFont="1" applyFill="1" applyBorder="1"/>
    <xf numFmtId="164" fontId="3" fillId="0" borderId="15" xfId="1" applyNumberFormat="1" applyFont="1" applyFill="1" applyBorder="1" applyProtection="1"/>
    <xf numFmtId="4" fontId="7" fillId="0" borderId="0" xfId="0" applyNumberFormat="1" applyFont="1"/>
    <xf numFmtId="0" fontId="3" fillId="8" borderId="0" xfId="0" quotePrefix="1" applyFont="1" applyFill="1" applyAlignment="1">
      <alignment horizontal="left"/>
    </xf>
    <xf numFmtId="0" fontId="17" fillId="0" borderId="0" xfId="0" quotePrefix="1" applyFont="1" applyAlignment="1">
      <alignment horizontal="left"/>
    </xf>
    <xf numFmtId="3" fontId="17" fillId="8" borderId="0" xfId="2" quotePrefix="1" applyNumberFormat="1" applyFont="1" applyFill="1" applyBorder="1" applyAlignment="1" applyProtection="1">
      <alignment horizontal="left"/>
    </xf>
    <xf numFmtId="1" fontId="3" fillId="8" borderId="0" xfId="1" applyNumberFormat="1" applyFont="1" applyFill="1" applyBorder="1" applyProtection="1"/>
    <xf numFmtId="0" fontId="7" fillId="8" borderId="0" xfId="0" applyFont="1" applyFill="1" applyAlignment="1">
      <alignment horizontal="right"/>
    </xf>
    <xf numFmtId="39" fontId="7" fillId="8" borderId="0" xfId="0" applyNumberFormat="1" applyFont="1" applyFill="1"/>
    <xf numFmtId="0" fontId="7" fillId="8" borderId="0" xfId="0" applyFont="1" applyFill="1"/>
    <xf numFmtId="4" fontId="7" fillId="8" borderId="0" xfId="0" applyNumberFormat="1" applyFont="1" applyFill="1"/>
    <xf numFmtId="0" fontId="17" fillId="3" borderId="9" xfId="0" quotePrefix="1" applyFont="1" applyFill="1" applyBorder="1" applyAlignment="1">
      <alignment horizontal="left"/>
    </xf>
    <xf numFmtId="0" fontId="17" fillId="3" borderId="11" xfId="0" quotePrefix="1" applyFont="1" applyFill="1" applyBorder="1" applyAlignment="1">
      <alignment horizontal="left"/>
    </xf>
    <xf numFmtId="0" fontId="5" fillId="6" borderId="3" xfId="0" applyFont="1" applyFill="1" applyBorder="1" applyAlignment="1">
      <alignment horizontal="right"/>
    </xf>
    <xf numFmtId="3" fontId="5" fillId="6" borderId="3" xfId="2" applyNumberFormat="1" applyFont="1" applyFill="1" applyBorder="1" applyAlignment="1" applyProtection="1">
      <alignment horizontal="right"/>
    </xf>
    <xf numFmtId="0" fontId="7" fillId="6" borderId="3" xfId="0" applyFont="1" applyFill="1" applyBorder="1"/>
    <xf numFmtId="0" fontId="7" fillId="6" borderId="3" xfId="0" applyFont="1" applyFill="1" applyBorder="1" applyAlignment="1">
      <alignment horizontal="right"/>
    </xf>
    <xf numFmtId="39" fontId="7" fillId="6" borderId="3" xfId="0" applyNumberFormat="1" applyFont="1" applyFill="1" applyBorder="1"/>
    <xf numFmtId="4" fontId="7" fillId="6" borderId="3" xfId="0" applyNumberFormat="1" applyFont="1" applyFill="1" applyBorder="1"/>
    <xf numFmtId="0" fontId="7" fillId="6" borderId="13" xfId="0" applyFont="1" applyFill="1" applyBorder="1"/>
    <xf numFmtId="0" fontId="7" fillId="6" borderId="13" xfId="0" applyFont="1" applyFill="1" applyBorder="1" applyAlignment="1">
      <alignment horizontal="right"/>
    </xf>
    <xf numFmtId="39" fontId="7" fillId="6" borderId="13" xfId="0" applyNumberFormat="1" applyFont="1" applyFill="1" applyBorder="1"/>
    <xf numFmtId="4" fontId="7" fillId="6" borderId="13" xfId="0" applyNumberFormat="1" applyFont="1" applyFill="1" applyBorder="1"/>
    <xf numFmtId="0" fontId="3" fillId="3" borderId="9" xfId="0" quotePrefix="1" applyFont="1" applyFill="1" applyBorder="1" applyAlignment="1">
      <alignment horizontal="left"/>
    </xf>
    <xf numFmtId="3" fontId="3" fillId="3" borderId="0" xfId="2" quotePrefix="1" applyNumberFormat="1" applyFont="1" applyFill="1" applyBorder="1" applyAlignment="1" applyProtection="1">
      <alignment horizontal="left"/>
    </xf>
    <xf numFmtId="0" fontId="3" fillId="3" borderId="11" xfId="0" quotePrefix="1" applyFont="1" applyFill="1" applyBorder="1" applyAlignment="1">
      <alignment horizontal="left"/>
    </xf>
    <xf numFmtId="3" fontId="3" fillId="3" borderId="13" xfId="2" quotePrefix="1" applyNumberFormat="1" applyFont="1" applyFill="1" applyBorder="1" applyAlignment="1" applyProtection="1">
      <alignment horizontal="left"/>
    </xf>
    <xf numFmtId="0" fontId="3" fillId="8" borderId="6" xfId="0" applyFont="1" applyFill="1" applyBorder="1" applyAlignment="1">
      <alignment horizontal="center"/>
    </xf>
    <xf numFmtId="0" fontId="3" fillId="6" borderId="6" xfId="0" applyFont="1" applyFill="1" applyBorder="1" applyAlignment="1">
      <alignment horizontal="left"/>
    </xf>
    <xf numFmtId="3" fontId="3" fillId="6" borderId="6" xfId="2" applyNumberFormat="1" applyFont="1" applyFill="1" applyBorder="1" applyAlignment="1" applyProtection="1">
      <alignment horizontal="left"/>
    </xf>
    <xf numFmtId="0" fontId="7" fillId="6" borderId="6" xfId="0" applyFont="1" applyFill="1" applyBorder="1"/>
    <xf numFmtId="0" fontId="7" fillId="6" borderId="6" xfId="0" applyFont="1" applyFill="1" applyBorder="1" applyAlignment="1">
      <alignment horizontal="right"/>
    </xf>
    <xf numFmtId="39" fontId="7" fillId="6" borderId="6" xfId="0" applyNumberFormat="1" applyFont="1" applyFill="1" applyBorder="1"/>
    <xf numFmtId="4" fontId="7" fillId="6" borderId="6" xfId="0" applyNumberFormat="1" applyFont="1" applyFill="1" applyBorder="1"/>
    <xf numFmtId="6" fontId="43" fillId="13" borderId="28" xfId="2" applyNumberFormat="1" applyFont="1" applyFill="1" applyBorder="1" applyAlignment="1" applyProtection="1">
      <alignment horizontal="center" vertical="center"/>
    </xf>
    <xf numFmtId="2" fontId="3" fillId="10" borderId="6" xfId="1" applyNumberFormat="1" applyFont="1" applyFill="1" applyBorder="1" applyAlignment="1" applyProtection="1">
      <alignment horizontal="right"/>
    </xf>
    <xf numFmtId="2" fontId="27" fillId="10" borderId="6" xfId="1" applyNumberFormat="1" applyFont="1" applyFill="1" applyBorder="1" applyAlignment="1" applyProtection="1">
      <alignment horizontal="right"/>
    </xf>
    <xf numFmtId="2" fontId="3" fillId="10" borderId="13" xfId="1" applyNumberFormat="1" applyFont="1" applyFill="1" applyBorder="1" applyAlignment="1" applyProtection="1">
      <alignment horizontal="right"/>
    </xf>
    <xf numFmtId="2" fontId="27" fillId="10" borderId="13" xfId="1" applyNumberFormat="1" applyFont="1" applyFill="1" applyBorder="1" applyAlignment="1" applyProtection="1">
      <alignment horizontal="right"/>
    </xf>
    <xf numFmtId="39" fontId="27" fillId="5" borderId="15" xfId="0" applyNumberFormat="1" applyFont="1" applyFill="1" applyBorder="1" applyAlignment="1">
      <alignment horizontal="right"/>
    </xf>
    <xf numFmtId="164" fontId="45" fillId="5" borderId="15" xfId="0" applyNumberFormat="1" applyFont="1" applyFill="1" applyBorder="1" applyAlignment="1">
      <alignment horizontal="right"/>
    </xf>
    <xf numFmtId="37" fontId="27" fillId="13" borderId="14" xfId="0" applyNumberFormat="1" applyFont="1" applyFill="1" applyBorder="1"/>
    <xf numFmtId="165" fontId="30" fillId="0" borderId="15" xfId="0" applyNumberFormat="1" applyFont="1" applyBorder="1"/>
    <xf numFmtId="164" fontId="27" fillId="13" borderId="15" xfId="1" applyNumberFormat="1" applyFont="1" applyFill="1" applyBorder="1" applyProtection="1"/>
    <xf numFmtId="164" fontId="27" fillId="0" borderId="15" xfId="1" applyNumberFormat="1" applyFont="1" applyFill="1" applyBorder="1" applyProtection="1"/>
    <xf numFmtId="0" fontId="30" fillId="6" borderId="6" xfId="0" applyFont="1" applyFill="1" applyBorder="1"/>
    <xf numFmtId="37" fontId="27" fillId="0" borderId="15" xfId="0" applyNumberFormat="1" applyFont="1" applyBorder="1"/>
    <xf numFmtId="37" fontId="27" fillId="2" borderId="4" xfId="0" applyNumberFormat="1" applyFont="1" applyFill="1" applyBorder="1" applyAlignment="1">
      <alignment horizontal="center"/>
    </xf>
    <xf numFmtId="37" fontId="27" fillId="2" borderId="2" xfId="0" applyNumberFormat="1" applyFont="1" applyFill="1" applyBorder="1" applyAlignment="1">
      <alignment horizontal="center"/>
    </xf>
    <xf numFmtId="0" fontId="30" fillId="0" borderId="0" xfId="0" applyFont="1" applyAlignment="1">
      <alignment vertical="center"/>
    </xf>
    <xf numFmtId="6" fontId="27" fillId="2" borderId="2" xfId="0" applyNumberFormat="1" applyFont="1" applyFill="1" applyBorder="1" applyAlignment="1">
      <alignment horizontal="center"/>
    </xf>
    <xf numFmtId="0" fontId="33" fillId="4" borderId="5" xfId="0" quotePrefix="1" applyFont="1" applyFill="1" applyBorder="1" applyAlignment="1">
      <alignment horizontal="right"/>
    </xf>
    <xf numFmtId="0" fontId="33" fillId="4" borderId="6" xfId="0" quotePrefix="1" applyFont="1" applyFill="1" applyBorder="1" applyAlignment="1">
      <alignment horizontal="right"/>
    </xf>
    <xf numFmtId="2" fontId="33" fillId="8" borderId="6" xfId="1" quotePrefix="1" applyNumberFormat="1" applyFont="1" applyFill="1" applyBorder="1" applyAlignment="1" applyProtection="1">
      <alignment horizontal="right"/>
    </xf>
    <xf numFmtId="0" fontId="33" fillId="0" borderId="0" xfId="0" applyFont="1" applyAlignment="1">
      <alignment horizontal="right"/>
    </xf>
    <xf numFmtId="0" fontId="12" fillId="2" borderId="0" xfId="11" applyFont="1" applyFill="1" applyAlignment="1" applyProtection="1">
      <alignment horizontal="left"/>
      <protection locked="0"/>
    </xf>
    <xf numFmtId="0" fontId="20" fillId="2" borderId="0" xfId="11" applyFont="1" applyFill="1" applyAlignment="1" applyProtection="1">
      <alignment horizontal="left"/>
      <protection locked="0"/>
    </xf>
    <xf numFmtId="0" fontId="46" fillId="4" borderId="2" xfId="0" applyFont="1" applyFill="1" applyBorder="1" applyAlignment="1">
      <alignment horizontal="center" wrapText="1"/>
    </xf>
    <xf numFmtId="0" fontId="19" fillId="2" borderId="0" xfId="11" applyFont="1" applyFill="1" applyAlignment="1" applyProtection="1">
      <alignment horizontal="center"/>
      <protection locked="0"/>
    </xf>
    <xf numFmtId="0" fontId="20" fillId="2" borderId="0" xfId="11" applyFont="1" applyFill="1" applyAlignment="1" applyProtection="1">
      <alignment horizontal="center"/>
      <protection locked="0"/>
    </xf>
    <xf numFmtId="6" fontId="33" fillId="7" borderId="14" xfId="0" applyNumberFormat="1" applyFont="1" applyFill="1" applyBorder="1" applyAlignment="1" applyProtection="1">
      <alignment horizontal="right"/>
      <protection locked="0"/>
    </xf>
    <xf numFmtId="0" fontId="7" fillId="7" borderId="14" xfId="4" applyFont="1" applyFill="1" applyBorder="1" applyAlignment="1" applyProtection="1">
      <alignment horizontal="left"/>
      <protection locked="0"/>
    </xf>
    <xf numFmtId="6" fontId="7" fillId="7" borderId="14" xfId="2" applyNumberFormat="1" applyFont="1" applyFill="1" applyBorder="1" applyAlignment="1" applyProtection="1">
      <alignment horizontal="right"/>
      <protection locked="0"/>
    </xf>
    <xf numFmtId="6" fontId="7" fillId="7" borderId="15" xfId="0" applyNumberFormat="1" applyFont="1" applyFill="1" applyBorder="1" applyAlignment="1" applyProtection="1">
      <alignment horizontal="right"/>
      <protection locked="0"/>
    </xf>
    <xf numFmtId="6" fontId="7" fillId="7" borderId="14" xfId="0" applyNumberFormat="1" applyFont="1" applyFill="1" applyBorder="1" applyAlignment="1" applyProtection="1">
      <alignment horizontal="right"/>
      <protection locked="0"/>
    </xf>
    <xf numFmtId="9" fontId="7" fillId="7" borderId="14" xfId="3" applyFont="1" applyFill="1" applyBorder="1" applyAlignment="1" applyProtection="1">
      <alignment horizontal="right"/>
      <protection locked="0"/>
    </xf>
    <xf numFmtId="39" fontId="7" fillId="7" borderId="15" xfId="0" applyNumberFormat="1" applyFont="1" applyFill="1" applyBorder="1" applyAlignment="1" applyProtection="1">
      <alignment horizontal="right"/>
      <protection locked="0"/>
    </xf>
    <xf numFmtId="37" fontId="2" fillId="2" borderId="4" xfId="0" applyNumberFormat="1" applyFont="1" applyFill="1" applyBorder="1" applyAlignment="1">
      <alignment horizontal="center"/>
    </xf>
    <xf numFmtId="0" fontId="48" fillId="14" borderId="25" xfId="0" applyFont="1" applyFill="1" applyBorder="1" applyAlignment="1">
      <alignment vertical="center" wrapText="1"/>
    </xf>
    <xf numFmtId="0" fontId="48" fillId="14" borderId="26" xfId="0" applyFont="1" applyFill="1" applyBorder="1" applyAlignment="1">
      <alignment horizontal="left" vertical="center" wrapText="1" indent="2"/>
    </xf>
    <xf numFmtId="0" fontId="48" fillId="14" borderId="27" xfId="0" applyFont="1" applyFill="1" applyBorder="1" applyAlignment="1">
      <alignment horizontal="left" vertical="center" wrapText="1" indent="2"/>
    </xf>
    <xf numFmtId="0" fontId="55" fillId="0" borderId="0" xfId="0" applyFont="1" applyAlignment="1">
      <alignment horizontal="justify" vertical="center"/>
    </xf>
    <xf numFmtId="0" fontId="60" fillId="0" borderId="0" xfId="0" applyFont="1" applyAlignment="1">
      <alignment horizontal="justify" vertical="center"/>
    </xf>
    <xf numFmtId="0" fontId="0" fillId="0" borderId="0" xfId="0" applyAlignment="1">
      <alignment wrapText="1"/>
    </xf>
    <xf numFmtId="0" fontId="53" fillId="0" borderId="0" xfId="0" applyFont="1" applyAlignment="1">
      <alignment vertical="center" wrapText="1"/>
    </xf>
    <xf numFmtId="0" fontId="55" fillId="0" borderId="0" xfId="0" applyFont="1" applyAlignment="1">
      <alignment vertical="center" wrapText="1"/>
    </xf>
    <xf numFmtId="0" fontId="25" fillId="0" borderId="0" xfId="0" applyFont="1" applyAlignment="1">
      <alignment vertical="center" wrapText="1"/>
    </xf>
    <xf numFmtId="0" fontId="25" fillId="0" borderId="26" xfId="0" applyFont="1" applyBorder="1" applyAlignment="1">
      <alignment horizontal="justify" vertical="center"/>
    </xf>
    <xf numFmtId="0" fontId="53" fillId="0" borderId="26" xfId="0" applyFont="1" applyBorder="1" applyAlignment="1">
      <alignment horizontal="center" vertical="center"/>
    </xf>
    <xf numFmtId="0" fontId="54" fillId="0" borderId="26" xfId="0" applyFont="1" applyBorder="1" applyAlignment="1">
      <alignment horizontal="justify" vertical="center"/>
    </xf>
    <xf numFmtId="0" fontId="53" fillId="0" borderId="26" xfId="0" applyFont="1" applyBorder="1" applyAlignment="1">
      <alignment horizontal="justify" vertical="center"/>
    </xf>
    <xf numFmtId="0" fontId="55" fillId="0" borderId="26" xfId="0" applyFont="1" applyBorder="1" applyAlignment="1">
      <alignment horizontal="justify" vertical="center"/>
    </xf>
    <xf numFmtId="0" fontId="55" fillId="0" borderId="26" xfId="0" applyFont="1" applyBorder="1" applyAlignment="1">
      <alignment horizontal="left" vertical="center" wrapText="1"/>
    </xf>
    <xf numFmtId="0" fontId="53" fillId="0" borderId="26" xfId="0" applyFont="1" applyBorder="1" applyAlignment="1">
      <alignment horizontal="left" vertical="center" indent="2"/>
    </xf>
    <xf numFmtId="0" fontId="65" fillId="0" borderId="26" xfId="0" applyFont="1" applyBorder="1" applyAlignment="1">
      <alignment horizontal="left" vertical="center" wrapText="1" indent="4"/>
    </xf>
    <xf numFmtId="0" fontId="25" fillId="0" borderId="26" xfId="0" applyFont="1" applyBorder="1" applyAlignment="1">
      <alignment horizontal="left" vertical="center" wrapText="1"/>
    </xf>
    <xf numFmtId="0" fontId="53" fillId="0" borderId="26" xfId="0" applyFont="1" applyBorder="1" applyAlignment="1">
      <alignment vertical="center" wrapText="1"/>
    </xf>
    <xf numFmtId="0" fontId="55" fillId="0" borderId="26" xfId="0" applyFont="1" applyBorder="1" applyAlignment="1">
      <alignment vertical="center" wrapText="1"/>
    </xf>
    <xf numFmtId="0" fontId="25" fillId="0" borderId="26" xfId="0" applyFont="1" applyBorder="1" applyAlignment="1">
      <alignment vertical="center" wrapText="1"/>
    </xf>
    <xf numFmtId="0" fontId="57" fillId="0" borderId="26" xfId="0" applyFont="1" applyBorder="1" applyAlignment="1">
      <alignment horizontal="left" vertical="center" wrapText="1" indent="2"/>
    </xf>
    <xf numFmtId="0" fontId="62" fillId="0" borderId="26" xfId="0" applyFont="1" applyBorder="1" applyAlignment="1">
      <alignment horizontal="left" vertical="center" wrapText="1" indent="4"/>
    </xf>
    <xf numFmtId="0" fontId="64" fillId="0" borderId="26" xfId="0" applyFont="1" applyBorder="1" applyAlignment="1">
      <alignment horizontal="left" vertical="center" indent="4"/>
    </xf>
    <xf numFmtId="0" fontId="62" fillId="0" borderId="26" xfId="0" applyFont="1" applyBorder="1" applyAlignment="1">
      <alignment horizontal="left" vertical="center" indent="4"/>
    </xf>
    <xf numFmtId="0" fontId="0" fillId="0" borderId="26" xfId="0" applyBorder="1"/>
    <xf numFmtId="0" fontId="25" fillId="0" borderId="26" xfId="0" applyFont="1" applyBorder="1" applyAlignment="1">
      <alignment horizontal="left" indent="2"/>
    </xf>
    <xf numFmtId="0" fontId="25" fillId="0" borderId="26" xfId="0" applyFont="1" applyBorder="1" applyAlignment="1">
      <alignment horizontal="left" vertical="center" indent="2"/>
    </xf>
    <xf numFmtId="0" fontId="65" fillId="10" borderId="26" xfId="0" applyFont="1" applyFill="1" applyBorder="1" applyAlignment="1">
      <alignment horizontal="left" indent="10"/>
    </xf>
    <xf numFmtId="0" fontId="65" fillId="10" borderId="26" xfId="0" applyFont="1" applyFill="1" applyBorder="1" applyAlignment="1">
      <alignment horizontal="left" indent="12"/>
    </xf>
    <xf numFmtId="0" fontId="25" fillId="0" borderId="26" xfId="0" applyFont="1" applyBorder="1" applyAlignment="1">
      <alignment horizontal="left" wrapText="1"/>
    </xf>
    <xf numFmtId="0" fontId="70" fillId="0" borderId="26" xfId="0" applyFont="1" applyBorder="1" applyAlignment="1">
      <alignment wrapText="1"/>
    </xf>
    <xf numFmtId="0" fontId="14" fillId="10" borderId="26" xfId="0" applyFont="1" applyFill="1" applyBorder="1" applyAlignment="1">
      <alignment horizontal="left" indent="12"/>
    </xf>
    <xf numFmtId="0" fontId="56" fillId="0" borderId="26" xfId="0" applyFont="1" applyBorder="1" applyAlignment="1">
      <alignment horizontal="left" vertical="center" indent="10"/>
    </xf>
    <xf numFmtId="0" fontId="25" fillId="0" borderId="26" xfId="0" applyFont="1" applyBorder="1" applyAlignment="1">
      <alignment vertical="center"/>
    </xf>
    <xf numFmtId="0" fontId="25" fillId="0" borderId="26" xfId="0" applyFont="1" applyBorder="1" applyAlignment="1">
      <alignment horizontal="left" wrapText="1" indent="2"/>
    </xf>
    <xf numFmtId="6" fontId="6" fillId="8" borderId="7" xfId="2" applyNumberFormat="1" applyFont="1" applyFill="1" applyBorder="1" applyAlignment="1" applyProtection="1">
      <alignment vertical="center"/>
    </xf>
    <xf numFmtId="164" fontId="2" fillId="11" borderId="7" xfId="1" applyNumberFormat="1" applyFont="1" applyFill="1" applyBorder="1" applyAlignment="1" applyProtection="1">
      <alignment horizontal="right" vertical="center"/>
    </xf>
    <xf numFmtId="164" fontId="2" fillId="10" borderId="12" xfId="1" applyNumberFormat="1" applyFont="1" applyFill="1" applyBorder="1" applyAlignment="1" applyProtection="1">
      <alignment horizontal="right"/>
    </xf>
    <xf numFmtId="164" fontId="2" fillId="5" borderId="7" xfId="1" applyNumberFormat="1" applyFont="1" applyFill="1" applyBorder="1" applyAlignment="1" applyProtection="1">
      <alignment horizontal="right" vertical="center"/>
    </xf>
    <xf numFmtId="164" fontId="27" fillId="10" borderId="7" xfId="1" applyNumberFormat="1" applyFont="1" applyFill="1" applyBorder="1" applyAlignment="1" applyProtection="1">
      <alignment horizontal="right"/>
    </xf>
    <xf numFmtId="6" fontId="33" fillId="8" borderId="7" xfId="2" applyNumberFormat="1" applyFont="1" applyFill="1" applyBorder="1" applyAlignment="1" applyProtection="1">
      <alignment horizontal="left"/>
    </xf>
    <xf numFmtId="6" fontId="6" fillId="3" borderId="12" xfId="2" applyNumberFormat="1" applyFont="1" applyFill="1" applyBorder="1" applyAlignment="1" applyProtection="1">
      <alignment horizontal="right"/>
    </xf>
    <xf numFmtId="6" fontId="27" fillId="3" borderId="7" xfId="2" applyNumberFormat="1" applyFont="1" applyFill="1" applyBorder="1" applyAlignment="1" applyProtection="1">
      <alignment horizontal="right"/>
    </xf>
    <xf numFmtId="164" fontId="27" fillId="2" borderId="15" xfId="2" applyNumberFormat="1" applyFont="1" applyFill="1" applyBorder="1" applyAlignment="1" applyProtection="1">
      <alignment horizontal="right"/>
    </xf>
    <xf numFmtId="6" fontId="2" fillId="3" borderId="12" xfId="0" applyNumberFormat="1" applyFont="1" applyFill="1" applyBorder="1" applyAlignment="1">
      <alignment horizontal="right"/>
    </xf>
    <xf numFmtId="0" fontId="11" fillId="8" borderId="7" xfId="0" applyFont="1" applyFill="1" applyBorder="1" applyAlignment="1">
      <alignment horizontal="left"/>
    </xf>
    <xf numFmtId="3" fontId="42" fillId="8" borderId="29" xfId="2" applyNumberFormat="1" applyFont="1" applyFill="1" applyBorder="1" applyAlignment="1" applyProtection="1">
      <alignment horizontal="center"/>
    </xf>
    <xf numFmtId="165" fontId="17" fillId="8" borderId="12" xfId="2" applyNumberFormat="1" applyFont="1" applyFill="1" applyBorder="1" applyAlignment="1" applyProtection="1">
      <alignment horizontal="left"/>
    </xf>
    <xf numFmtId="1" fontId="27" fillId="8" borderId="1" xfId="1" applyNumberFormat="1" applyFont="1" applyFill="1" applyBorder="1" applyProtection="1"/>
    <xf numFmtId="0" fontId="30" fillId="8" borderId="12" xfId="0" applyFont="1" applyFill="1" applyBorder="1"/>
    <xf numFmtId="0" fontId="30" fillId="6" borderId="4" xfId="0" applyFont="1" applyFill="1" applyBorder="1"/>
    <xf numFmtId="0" fontId="30" fillId="6" borderId="12" xfId="0" applyFont="1" applyFill="1" applyBorder="1"/>
    <xf numFmtId="37" fontId="7" fillId="3" borderId="10" xfId="0" applyNumberFormat="1" applyFont="1" applyFill="1" applyBorder="1"/>
    <xf numFmtId="3" fontId="7" fillId="3" borderId="3" xfId="2" applyNumberFormat="1" applyFont="1" applyFill="1" applyBorder="1" applyProtection="1"/>
    <xf numFmtId="37" fontId="7" fillId="7" borderId="15" xfId="0" applyNumberFormat="1" applyFont="1" applyFill="1" applyBorder="1" applyProtection="1">
      <protection locked="0"/>
    </xf>
    <xf numFmtId="165" fontId="7" fillId="3" borderId="11" xfId="0" applyNumberFormat="1" applyFont="1" applyFill="1" applyBorder="1"/>
    <xf numFmtId="165" fontId="7" fillId="3" borderId="13" xfId="2" applyNumberFormat="1" applyFont="1" applyFill="1" applyBorder="1" applyProtection="1"/>
    <xf numFmtId="165" fontId="7" fillId="3" borderId="13" xfId="0" applyNumberFormat="1" applyFont="1" applyFill="1" applyBorder="1"/>
    <xf numFmtId="165" fontId="7" fillId="3" borderId="12" xfId="2" applyNumberFormat="1" applyFont="1" applyFill="1" applyBorder="1" applyProtection="1"/>
    <xf numFmtId="0" fontId="61" fillId="15" borderId="26" xfId="0" applyFont="1" applyFill="1" applyBorder="1" applyAlignment="1">
      <alignment horizontal="justify" vertical="center"/>
    </xf>
    <xf numFmtId="0" fontId="61" fillId="17" borderId="26" xfId="0" applyFont="1" applyFill="1" applyBorder="1" applyAlignment="1">
      <alignment horizontal="justify" vertical="center"/>
    </xf>
    <xf numFmtId="0" fontId="9" fillId="6" borderId="0" xfId="0" applyFont="1" applyFill="1" applyAlignment="1">
      <alignment horizontal="center" vertical="center"/>
    </xf>
    <xf numFmtId="0" fontId="9" fillId="6" borderId="0" xfId="0" applyFont="1" applyFill="1" applyAlignment="1">
      <alignment horizontal="right"/>
    </xf>
    <xf numFmtId="0" fontId="3" fillId="8" borderId="0" xfId="0" applyFont="1" applyFill="1" applyAlignment="1">
      <alignment horizontal="left"/>
    </xf>
    <xf numFmtId="4" fontId="3" fillId="8" borderId="0" xfId="0" applyNumberFormat="1" applyFont="1" applyFill="1"/>
    <xf numFmtId="37" fontId="3" fillId="8" borderId="0" xfId="0" applyNumberFormat="1" applyFont="1" applyFill="1"/>
    <xf numFmtId="3" fontId="3" fillId="8" borderId="0" xfId="2" applyNumberFormat="1" applyFont="1" applyFill="1" applyBorder="1" applyAlignment="1" applyProtection="1">
      <alignment horizontal="left"/>
    </xf>
    <xf numFmtId="0" fontId="17" fillId="0" borderId="0" xfId="0" applyFont="1" applyAlignment="1">
      <alignment horizontal="left"/>
    </xf>
    <xf numFmtId="2" fontId="27" fillId="10" borderId="5" xfId="1" applyNumberFormat="1" applyFont="1" applyFill="1" applyBorder="1" applyAlignment="1" applyProtection="1">
      <alignment horizontal="left" indent="6"/>
    </xf>
    <xf numFmtId="0" fontId="30" fillId="7" borderId="14" xfId="4" applyFont="1" applyFill="1" applyBorder="1" applyAlignment="1" applyProtection="1">
      <alignment horizontal="left" indent="6"/>
      <protection locked="0"/>
    </xf>
    <xf numFmtId="0" fontId="7" fillId="7" borderId="14" xfId="4" applyFont="1" applyFill="1" applyBorder="1" applyAlignment="1" applyProtection="1">
      <alignment horizontal="left" indent="6"/>
      <protection locked="0"/>
    </xf>
    <xf numFmtId="164" fontId="4" fillId="2" borderId="0" xfId="11" applyNumberFormat="1" applyFont="1" applyFill="1" applyAlignment="1" applyProtection="1">
      <alignment horizontal="center" vertical="center"/>
      <protection locked="0"/>
    </xf>
    <xf numFmtId="164" fontId="18" fillId="2" borderId="0" xfId="11" applyNumberFormat="1" applyFill="1" applyAlignment="1" applyProtection="1">
      <alignment vertical="center"/>
      <protection locked="0"/>
    </xf>
    <xf numFmtId="164" fontId="18" fillId="2" borderId="0" xfId="1" applyNumberFormat="1" applyFont="1" applyFill="1" applyAlignment="1" applyProtection="1">
      <alignment vertical="center"/>
      <protection locked="0"/>
    </xf>
    <xf numFmtId="0" fontId="61" fillId="16" borderId="26" xfId="0" applyFont="1" applyFill="1" applyBorder="1" applyAlignment="1">
      <alignment horizontal="justify" vertical="center"/>
    </xf>
    <xf numFmtId="0" fontId="61" fillId="13" borderId="26" xfId="0" applyFont="1" applyFill="1" applyBorder="1" applyAlignment="1">
      <alignment horizontal="justify" vertical="center"/>
    </xf>
    <xf numFmtId="0" fontId="33" fillId="13" borderId="5" xfId="0" applyFont="1" applyFill="1" applyBorder="1" applyAlignment="1">
      <alignment horizontal="left" vertical="center"/>
    </xf>
    <xf numFmtId="0" fontId="33" fillId="18" borderId="5" xfId="0" applyFont="1" applyFill="1" applyBorder="1" applyAlignment="1">
      <alignment horizontal="left"/>
    </xf>
    <xf numFmtId="0" fontId="61" fillId="18" borderId="26" xfId="0" applyFont="1" applyFill="1" applyBorder="1" applyAlignment="1">
      <alignment horizontal="justify" vertical="center"/>
    </xf>
    <xf numFmtId="0" fontId="12" fillId="7" borderId="6" xfId="11" applyFont="1" applyFill="1" applyBorder="1" applyAlignment="1" applyProtection="1">
      <alignment horizontal="center"/>
      <protection locked="0"/>
    </xf>
    <xf numFmtId="164" fontId="4" fillId="7" borderId="15" xfId="1" applyNumberFormat="1" applyFont="1" applyFill="1" applyBorder="1" applyAlignment="1" applyProtection="1">
      <alignment horizontal="center" vertical="center"/>
      <protection locked="0"/>
    </xf>
    <xf numFmtId="164" fontId="9" fillId="7" borderId="15" xfId="1" applyNumberFormat="1" applyFont="1" applyFill="1" applyBorder="1" applyAlignment="1" applyProtection="1">
      <alignment horizontal="center" vertical="center"/>
    </xf>
    <xf numFmtId="0" fontId="33" fillId="17" borderId="2" xfId="0" applyFont="1" applyFill="1" applyBorder="1" applyAlignment="1">
      <alignment horizontal="left"/>
    </xf>
    <xf numFmtId="0" fontId="61" fillId="19" borderId="26" xfId="0" applyFont="1" applyFill="1" applyBorder="1" applyAlignment="1">
      <alignment horizontal="justify" vertical="center"/>
    </xf>
    <xf numFmtId="0" fontId="33" fillId="15" borderId="5" xfId="0" applyFont="1" applyFill="1" applyBorder="1" applyAlignment="1">
      <alignment horizontal="left"/>
    </xf>
    <xf numFmtId="0" fontId="33" fillId="19" borderId="0" xfId="0" applyFont="1" applyFill="1" applyAlignment="1">
      <alignment horizontal="left"/>
    </xf>
    <xf numFmtId="0" fontId="60" fillId="12" borderId="26" xfId="0" applyFont="1" applyFill="1" applyBorder="1" applyAlignment="1">
      <alignment horizontal="justify" vertical="center"/>
    </xf>
    <xf numFmtId="0" fontId="76" fillId="0" borderId="26" xfId="0" applyFont="1" applyBorder="1" applyAlignment="1">
      <alignment horizontal="justify" vertical="center"/>
    </xf>
    <xf numFmtId="6" fontId="35" fillId="0" borderId="15" xfId="0" applyNumberFormat="1" applyFont="1" applyBorder="1" applyAlignment="1">
      <alignment horizontal="right"/>
    </xf>
    <xf numFmtId="0" fontId="78" fillId="0" borderId="0" xfId="0" applyFont="1"/>
    <xf numFmtId="0" fontId="20" fillId="0" borderId="27" xfId="0" applyFont="1" applyBorder="1" applyAlignment="1">
      <alignment horizontal="left" wrapText="1"/>
    </xf>
    <xf numFmtId="0" fontId="20" fillId="0" borderId="0" xfId="0" applyFont="1"/>
    <xf numFmtId="0" fontId="20" fillId="0" borderId="0" xfId="0" applyFont="1" applyAlignment="1">
      <alignment horizontal="left"/>
    </xf>
    <xf numFmtId="0" fontId="24" fillId="0" borderId="0" xfId="0" applyFont="1" applyAlignment="1">
      <alignment horizontal="left"/>
    </xf>
    <xf numFmtId="0" fontId="17" fillId="0" borderId="0" xfId="0" applyFont="1" applyAlignment="1">
      <alignment horizontal="right" wrapText="1"/>
    </xf>
    <xf numFmtId="0" fontId="83" fillId="0" borderId="0" xfId="0" applyFont="1"/>
    <xf numFmtId="0" fontId="20" fillId="0" borderId="0" xfId="0" applyFont="1" applyAlignment="1">
      <alignment horizontal="center"/>
    </xf>
    <xf numFmtId="0" fontId="14" fillId="0" borderId="15" xfId="0" applyFont="1" applyBorder="1" applyAlignment="1">
      <alignment vertical="center"/>
    </xf>
    <xf numFmtId="0" fontId="15" fillId="0" borderId="5" xfId="0" applyFont="1" applyBorder="1" applyAlignment="1">
      <alignment horizontal="center" vertical="center"/>
    </xf>
    <xf numFmtId="0" fontId="15" fillId="0" borderId="15" xfId="0" applyFont="1" applyBorder="1" applyAlignment="1">
      <alignment horizontal="center" vertical="center"/>
    </xf>
    <xf numFmtId="0" fontId="14" fillId="0" borderId="0" xfId="0" applyFont="1" applyAlignment="1">
      <alignment vertical="center"/>
    </xf>
    <xf numFmtId="0" fontId="20" fillId="0" borderId="15" xfId="0" applyFont="1" applyBorder="1"/>
    <xf numFmtId="0" fontId="20" fillId="0" borderId="15" xfId="6" applyFont="1" applyBorder="1" applyAlignment="1">
      <alignment horizontal="left" wrapText="1"/>
    </xf>
    <xf numFmtId="0" fontId="20" fillId="0" borderId="2" xfId="0" applyFont="1" applyBorder="1"/>
    <xf numFmtId="0" fontId="20" fillId="0" borderId="2" xfId="6" applyFont="1" applyBorder="1" applyAlignment="1">
      <alignment horizontal="left" wrapText="1"/>
    </xf>
    <xf numFmtId="49" fontId="20" fillId="0" borderId="2" xfId="6" applyNumberFormat="1" applyFont="1" applyBorder="1" applyAlignment="1">
      <alignment horizontal="center" vertical="center"/>
    </xf>
    <xf numFmtId="0" fontId="20" fillId="0" borderId="3" xfId="0" applyFont="1" applyBorder="1"/>
    <xf numFmtId="0" fontId="20" fillId="0" borderId="3" xfId="6" applyFont="1" applyBorder="1" applyAlignment="1">
      <alignment horizontal="left" wrapText="1"/>
    </xf>
    <xf numFmtId="49" fontId="20" fillId="0" borderId="4" xfId="6" applyNumberFormat="1" applyFont="1" applyBorder="1" applyAlignment="1">
      <alignment horizontal="right" vertical="center"/>
    </xf>
    <xf numFmtId="0" fontId="24" fillId="0" borderId="0" xfId="0" applyFont="1" applyAlignment="1">
      <alignment vertical="center"/>
    </xf>
    <xf numFmtId="0" fontId="24" fillId="0" borderId="1" xfId="0" applyFont="1" applyBorder="1" applyAlignment="1">
      <alignment horizontal="right" vertical="center"/>
    </xf>
    <xf numFmtId="0" fontId="81" fillId="0" borderId="0" xfId="0" applyFont="1"/>
    <xf numFmtId="169" fontId="20" fillId="0" borderId="0" xfId="0" applyNumberFormat="1" applyFont="1"/>
    <xf numFmtId="169" fontId="20" fillId="0" borderId="0" xfId="2" applyNumberFormat="1" applyFont="1" applyFill="1"/>
    <xf numFmtId="169" fontId="20" fillId="0" borderId="0" xfId="2" applyNumberFormat="1" applyFont="1"/>
    <xf numFmtId="169" fontId="20" fillId="0" borderId="13" xfId="2" applyNumberFormat="1" applyFont="1" applyBorder="1"/>
    <xf numFmtId="0" fontId="14" fillId="0" borderId="0" xfId="0" applyFont="1" applyAlignment="1">
      <alignment vertical="center" wrapText="1"/>
    </xf>
    <xf numFmtId="0" fontId="15" fillId="0" borderId="0" xfId="0" applyFont="1" applyAlignment="1">
      <alignment vertical="center" wrapText="1"/>
    </xf>
    <xf numFmtId="0" fontId="82" fillId="0" borderId="5" xfId="0" applyFont="1" applyBorder="1" applyAlignment="1">
      <alignment horizontal="center" wrapText="1"/>
    </xf>
    <xf numFmtId="0" fontId="24" fillId="0" borderId="0" xfId="0" applyFont="1"/>
    <xf numFmtId="169" fontId="73" fillId="0" borderId="0" xfId="2" applyNumberFormat="1" applyFont="1"/>
    <xf numFmtId="168" fontId="20" fillId="0" borderId="0" xfId="1" applyNumberFormat="1" applyFont="1"/>
    <xf numFmtId="168" fontId="20" fillId="0" borderId="0" xfId="0" applyNumberFormat="1" applyFont="1"/>
    <xf numFmtId="169" fontId="20" fillId="0" borderId="13" xfId="0" applyNumberFormat="1" applyFont="1" applyBorder="1"/>
    <xf numFmtId="169" fontId="73" fillId="0" borderId="6" xfId="0" applyNumberFormat="1" applyFont="1" applyBorder="1"/>
    <xf numFmtId="0" fontId="17" fillId="0" borderId="0" xfId="0" applyFont="1" applyAlignment="1">
      <alignment horizontal="center"/>
    </xf>
    <xf numFmtId="0" fontId="80" fillId="0" borderId="0" xfId="0" applyFont="1" applyAlignment="1">
      <alignment horizontal="center"/>
    </xf>
    <xf numFmtId="164" fontId="20" fillId="0" borderId="15" xfId="1" applyNumberFormat="1" applyFont="1" applyBorder="1" applyAlignment="1">
      <alignment horizontal="right" vertical="center"/>
    </xf>
    <xf numFmtId="0" fontId="14" fillId="0" borderId="0" xfId="0" applyFont="1" applyAlignment="1">
      <alignment horizontal="center" vertical="center" wrapText="1"/>
    </xf>
    <xf numFmtId="0" fontId="82" fillId="0" borderId="0" xfId="0" applyFont="1" applyBorder="1" applyAlignment="1">
      <alignment horizontal="center" wrapText="1"/>
    </xf>
    <xf numFmtId="0" fontId="15" fillId="0" borderId="0" xfId="0" applyFont="1" applyBorder="1" applyAlignment="1">
      <alignment horizontal="center" vertical="center"/>
    </xf>
    <xf numFmtId="164" fontId="20" fillId="0" borderId="0" xfId="1" applyNumberFormat="1" applyFont="1" applyBorder="1" applyAlignment="1">
      <alignment horizontal="right" vertical="center"/>
    </xf>
    <xf numFmtId="49" fontId="20" fillId="0" borderId="0" xfId="6" applyNumberFormat="1" applyFont="1" applyBorder="1" applyAlignment="1">
      <alignment horizontal="center" vertical="center"/>
    </xf>
    <xf numFmtId="49" fontId="20" fillId="0" borderId="0" xfId="6" applyNumberFormat="1" applyFont="1" applyBorder="1" applyAlignment="1">
      <alignment horizontal="right" vertical="center"/>
    </xf>
    <xf numFmtId="0" fontId="24" fillId="0" borderId="0" xfId="0" applyFont="1" applyBorder="1" applyAlignment="1">
      <alignment horizontal="right" vertical="center"/>
    </xf>
    <xf numFmtId="5" fontId="20" fillId="0" borderId="0" xfId="6" applyNumberFormat="1" applyFont="1" applyBorder="1" applyAlignment="1">
      <alignment horizontal="right" vertical="center"/>
    </xf>
    <xf numFmtId="0" fontId="79" fillId="0" borderId="26" xfId="0" applyFont="1" applyBorder="1" applyAlignment="1">
      <alignment horizontal="justify" vertical="center"/>
    </xf>
    <xf numFmtId="0" fontId="79" fillId="0" borderId="26" xfId="0" applyFont="1" applyBorder="1" applyAlignment="1">
      <alignment horizontal="left" vertical="center" wrapText="1"/>
    </xf>
    <xf numFmtId="0" fontId="84" fillId="0" borderId="26" xfId="0" applyFont="1" applyBorder="1" applyAlignment="1">
      <alignment horizontal="left" vertical="center" indent="2"/>
    </xf>
    <xf numFmtId="0" fontId="19" fillId="2" borderId="0" xfId="11" applyFont="1" applyFill="1" applyAlignment="1" applyProtection="1">
      <alignment horizontal="center"/>
      <protection locked="0"/>
    </xf>
    <xf numFmtId="0" fontId="85" fillId="0" borderId="26" xfId="0" applyFont="1" applyBorder="1" applyAlignment="1">
      <alignment horizontal="left" vertical="center" wrapText="1" indent="2"/>
    </xf>
    <xf numFmtId="0" fontId="47" fillId="2" borderId="0" xfId="11" applyFont="1" applyFill="1" applyAlignment="1" applyProtection="1">
      <alignment horizontal="center" wrapText="1"/>
      <protection locked="0"/>
    </xf>
    <xf numFmtId="0" fontId="17" fillId="0" borderId="0" xfId="0" applyFont="1" applyAlignment="1">
      <alignment horizontal="center"/>
    </xf>
    <xf numFmtId="0" fontId="20" fillId="0" borderId="0" xfId="0" applyFont="1" applyAlignment="1">
      <alignment horizontal="center"/>
    </xf>
    <xf numFmtId="0" fontId="80" fillId="0" borderId="0" xfId="0" applyFont="1" applyAlignment="1">
      <alignment horizontal="center"/>
    </xf>
    <xf numFmtId="0" fontId="30" fillId="7" borderId="25" xfId="4" applyFont="1" applyFill="1" applyBorder="1" applyAlignment="1" applyProtection="1">
      <alignment horizontal="center"/>
      <protection locked="0"/>
    </xf>
    <xf numFmtId="0" fontId="30" fillId="7" borderId="26" xfId="4" applyFont="1" applyFill="1" applyBorder="1" applyAlignment="1" applyProtection="1">
      <alignment horizontal="center"/>
      <protection locked="0"/>
    </xf>
    <xf numFmtId="0" fontId="30" fillId="7" borderId="27" xfId="4" applyFont="1" applyFill="1" applyBorder="1" applyAlignment="1" applyProtection="1">
      <alignment horizontal="center"/>
      <protection locked="0"/>
    </xf>
    <xf numFmtId="0" fontId="27" fillId="8" borderId="2"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8" xfId="0" applyFont="1" applyFill="1" applyBorder="1" applyAlignment="1">
      <alignment horizontal="center" vertical="center"/>
    </xf>
    <xf numFmtId="0" fontId="27" fillId="8" borderId="14" xfId="0" applyFont="1" applyFill="1" applyBorder="1" applyAlignment="1">
      <alignment horizontal="center" vertical="center"/>
    </xf>
    <xf numFmtId="6" fontId="27" fillId="0" borderId="5" xfId="0" applyNumberFormat="1" applyFont="1" applyBorder="1" applyAlignment="1">
      <alignment horizontal="center" vertical="center"/>
    </xf>
    <xf numFmtId="6" fontId="27" fillId="0" borderId="6" xfId="0" applyNumberFormat="1" applyFont="1" applyBorder="1" applyAlignment="1">
      <alignment horizontal="center" vertical="center"/>
    </xf>
    <xf numFmtId="6" fontId="27" fillId="0" borderId="7" xfId="0" applyNumberFormat="1" applyFont="1" applyBorder="1" applyAlignment="1">
      <alignment horizontal="center" vertical="center"/>
    </xf>
    <xf numFmtId="0" fontId="39" fillId="0" borderId="5"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44" fillId="8" borderId="5" xfId="0" applyFont="1" applyFill="1" applyBorder="1" applyAlignment="1" applyProtection="1">
      <alignment horizontal="center" vertical="center" wrapText="1"/>
      <protection locked="0"/>
    </xf>
    <xf numFmtId="0" fontId="44" fillId="8" borderId="6" xfId="0" applyFont="1" applyFill="1" applyBorder="1" applyAlignment="1" applyProtection="1">
      <alignment horizontal="center" vertical="center" wrapText="1"/>
      <protection locked="0"/>
    </xf>
    <xf numFmtId="0" fontId="27" fillId="8" borderId="5" xfId="0" applyFont="1" applyFill="1" applyBorder="1" applyAlignment="1" applyProtection="1">
      <alignment horizontal="center" vertical="center"/>
      <protection locked="0"/>
    </xf>
    <xf numFmtId="0" fontId="27" fillId="8" borderId="6" xfId="0" applyFont="1" applyFill="1" applyBorder="1" applyAlignment="1" applyProtection="1">
      <alignment horizontal="center" vertical="center"/>
      <protection locked="0"/>
    </xf>
    <xf numFmtId="0" fontId="38" fillId="8" borderId="5" xfId="0" applyFont="1" applyFill="1" applyBorder="1" applyAlignment="1" applyProtection="1">
      <alignment horizontal="center" vertical="center" wrapText="1"/>
      <protection locked="0"/>
    </xf>
    <xf numFmtId="0" fontId="38" fillId="8" borderId="6" xfId="0" applyFont="1" applyFill="1" applyBorder="1" applyAlignment="1" applyProtection="1">
      <alignment horizontal="center" vertical="center" wrapText="1"/>
      <protection locked="0"/>
    </xf>
    <xf numFmtId="0" fontId="27" fillId="8" borderId="7" xfId="0" applyFont="1" applyFill="1" applyBorder="1" applyAlignment="1" applyProtection="1">
      <alignment horizontal="center" vertical="center"/>
      <protection locked="0"/>
    </xf>
    <xf numFmtId="0" fontId="38" fillId="8" borderId="7" xfId="0" applyFont="1" applyFill="1" applyBorder="1" applyAlignment="1" applyProtection="1">
      <alignment horizontal="center" vertical="center" wrapText="1"/>
      <protection locked="0"/>
    </xf>
    <xf numFmtId="0" fontId="27" fillId="8" borderId="13" xfId="0" applyFont="1" applyFill="1" applyBorder="1" applyAlignment="1">
      <alignment horizontal="center"/>
    </xf>
    <xf numFmtId="0" fontId="11" fillId="8" borderId="10" xfId="0" quotePrefix="1" applyFont="1" applyFill="1" applyBorder="1" applyAlignment="1">
      <alignment horizontal="center" vertical="center" wrapText="1"/>
    </xf>
    <xf numFmtId="0" fontId="11" fillId="8" borderId="4" xfId="0" quotePrefix="1" applyFont="1" applyFill="1" applyBorder="1" applyAlignment="1">
      <alignment horizontal="center" vertical="center" wrapText="1"/>
    </xf>
    <xf numFmtId="0" fontId="11" fillId="8" borderId="11" xfId="0" quotePrefix="1" applyFont="1" applyFill="1" applyBorder="1" applyAlignment="1">
      <alignment horizontal="center" vertical="center" wrapText="1"/>
    </xf>
    <xf numFmtId="0" fontId="11" fillId="8" borderId="12" xfId="0" quotePrefix="1" applyFont="1" applyFill="1" applyBorder="1" applyAlignment="1">
      <alignment horizontal="center" vertical="center" wrapText="1"/>
    </xf>
    <xf numFmtId="0" fontId="12" fillId="7" borderId="22" xfId="11" applyFont="1" applyFill="1" applyBorder="1" applyAlignment="1" applyProtection="1">
      <alignment horizontal="left" vertical="center"/>
      <protection locked="0"/>
    </xf>
    <xf numFmtId="0" fontId="12" fillId="7" borderId="23" xfId="11" applyFont="1" applyFill="1" applyBorder="1" applyAlignment="1" applyProtection="1">
      <alignment horizontal="left" vertical="center"/>
      <protection locked="0"/>
    </xf>
    <xf numFmtId="0" fontId="12" fillId="7" borderId="24" xfId="11" applyFont="1" applyFill="1" applyBorder="1" applyAlignment="1" applyProtection="1">
      <alignment horizontal="left" vertical="center"/>
      <protection locked="0"/>
    </xf>
    <xf numFmtId="0" fontId="19" fillId="7" borderId="0" xfId="11" applyFont="1" applyFill="1" applyAlignment="1" applyProtection="1">
      <alignment horizontal="center"/>
      <protection locked="0"/>
    </xf>
    <xf numFmtId="0" fontId="19" fillId="2" borderId="0" xfId="11" applyFont="1" applyFill="1" applyAlignment="1" applyProtection="1">
      <alignment horizontal="center"/>
      <protection locked="0"/>
    </xf>
    <xf numFmtId="0" fontId="24" fillId="2" borderId="0" xfId="11" applyFont="1" applyFill="1" applyAlignment="1" applyProtection="1">
      <alignment horizontal="center"/>
      <protection locked="0"/>
    </xf>
    <xf numFmtId="0" fontId="12" fillId="7" borderId="16" xfId="11" applyFont="1" applyFill="1" applyBorder="1" applyAlignment="1" applyProtection="1">
      <alignment horizontal="left" vertical="center"/>
      <protection locked="0"/>
    </xf>
    <xf numFmtId="0" fontId="12" fillId="7" borderId="17" xfId="11" applyFont="1" applyFill="1" applyBorder="1" applyAlignment="1" applyProtection="1">
      <alignment horizontal="left" vertical="center"/>
      <protection locked="0"/>
    </xf>
    <xf numFmtId="0" fontId="12" fillId="7" borderId="18" xfId="11" applyFont="1" applyFill="1" applyBorder="1" applyAlignment="1" applyProtection="1">
      <alignment horizontal="left" vertical="center"/>
      <protection locked="0"/>
    </xf>
    <xf numFmtId="0" fontId="12" fillId="7" borderId="19" xfId="11" applyFont="1" applyFill="1" applyBorder="1" applyAlignment="1" applyProtection="1">
      <alignment horizontal="left" vertical="center"/>
      <protection locked="0"/>
    </xf>
    <xf numFmtId="0" fontId="12" fillId="7" borderId="20" xfId="11" applyFont="1" applyFill="1" applyBorder="1" applyAlignment="1" applyProtection="1">
      <alignment horizontal="left" vertical="center"/>
      <protection locked="0"/>
    </xf>
    <xf numFmtId="0" fontId="12" fillId="7" borderId="21" xfId="11" applyFont="1" applyFill="1" applyBorder="1" applyAlignment="1" applyProtection="1">
      <alignment horizontal="left" vertical="center"/>
      <protection locked="0"/>
    </xf>
    <xf numFmtId="0" fontId="12" fillId="8" borderId="13" xfId="11" applyFont="1" applyFill="1" applyBorder="1" applyAlignment="1">
      <alignment horizontal="center"/>
    </xf>
    <xf numFmtId="0" fontId="87" fillId="0" borderId="26" xfId="0" applyFont="1" applyBorder="1" applyAlignment="1">
      <alignment horizontal="justify" vertical="center"/>
    </xf>
  </cellXfs>
  <cellStyles count="13">
    <cellStyle name="Comma" xfId="1" builtinId="3"/>
    <cellStyle name="Comma 3" xfId="9" xr:uid="{00000000-0005-0000-0000-000001000000}"/>
    <cellStyle name="Comma 3 3" xfId="12" xr:uid="{00000000-0005-0000-0000-000002000000}"/>
    <cellStyle name="Currency" xfId="2" builtinId="4"/>
    <cellStyle name="Currency 3" xfId="8" xr:uid="{00000000-0005-0000-0000-000004000000}"/>
    <cellStyle name="Normal" xfId="0" builtinId="0"/>
    <cellStyle name="Normal 2 2" xfId="7" xr:uid="{00000000-0005-0000-0000-000006000000}"/>
    <cellStyle name="Normal 4 3" xfId="6" xr:uid="{00000000-0005-0000-0000-000007000000}"/>
    <cellStyle name="Normal 5" xfId="10" xr:uid="{00000000-0005-0000-0000-000008000000}"/>
    <cellStyle name="Normal_Asian Comm MHS" xfId="4" xr:uid="{00000000-0005-0000-0000-000009000000}"/>
    <cellStyle name="Normal_Operating Expenses Detail" xfId="11" xr:uid="{00000000-0005-0000-0000-00000A000000}"/>
    <cellStyle name="Percent" xfId="3" builtinId="5"/>
    <cellStyle name="Percent 2" xfId="5" xr:uid="{00000000-0005-0000-0000-00000C000000}"/>
  </cellStyles>
  <dxfs count="58">
    <dxf>
      <font>
        <color rgb="FFFF0000"/>
      </font>
      <fill>
        <patternFill>
          <bgColor theme="5" tint="0.79998168889431442"/>
        </patternFill>
      </fill>
    </dxf>
    <dxf>
      <font>
        <color rgb="FFFF0000"/>
      </font>
      <fill>
        <patternFill>
          <fgColor rgb="FFFF0000"/>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79998168889431442"/>
        </patternFill>
      </fill>
    </dxf>
    <dxf>
      <font>
        <color rgb="FFFF0000"/>
      </font>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00FF"/>
      <color rgb="FFFFFFCC"/>
      <color rgb="FF66FF99"/>
      <color rgb="FFFFFF99"/>
      <color rgb="FF808080"/>
      <color rgb="FFCC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drawings/drawing1.xml><?xml version="1.0" encoding="utf-8"?>
<xdr:wsDr xmlns:xdr="http://schemas.openxmlformats.org/drawingml/2006/spreadsheetDrawing" xmlns:a="http://schemas.openxmlformats.org/drawingml/2006/main">
  <xdr:twoCellAnchor editAs="oneCell">
    <xdr:from>
      <xdr:col>604</xdr:col>
      <xdr:colOff>0</xdr:colOff>
      <xdr:row>287</xdr:row>
      <xdr:rowOff>190500</xdr:rowOff>
    </xdr:from>
    <xdr:to>
      <xdr:col>604</xdr:col>
      <xdr:colOff>107950</xdr:colOff>
      <xdr:row>289</xdr:row>
      <xdr:rowOff>115256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2022284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112</xdr:col>
      <xdr:colOff>0</xdr:colOff>
      <xdr:row>287</xdr:row>
      <xdr:rowOff>190500</xdr:rowOff>
    </xdr:from>
    <xdr:to>
      <xdr:col>112</xdr:col>
      <xdr:colOff>107950</xdr:colOff>
      <xdr:row>289</xdr:row>
      <xdr:rowOff>115256</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837628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1133792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5" name="Text Box 1">
          <a:extLst>
            <a:ext uri="{FF2B5EF4-FFF2-40B4-BE49-F238E27FC236}">
              <a16:creationId xmlns:a16="http://schemas.microsoft.com/office/drawing/2014/main" id="{00000000-0008-0000-0100-000005000000}"/>
            </a:ext>
          </a:extLst>
        </xdr:cNvPr>
        <xdr:cNvSpPr txBox="1">
          <a:spLocks noChangeArrowheads="1"/>
        </xdr:cNvSpPr>
      </xdr:nvSpPr>
      <xdr:spPr bwMode="auto">
        <a:xfrm>
          <a:off x="1059751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6" name="Text Box 1">
          <a:extLst>
            <a:ext uri="{FF2B5EF4-FFF2-40B4-BE49-F238E27FC236}">
              <a16:creationId xmlns:a16="http://schemas.microsoft.com/office/drawing/2014/main" id="{00000000-0008-0000-0100-000006000000}"/>
            </a:ext>
          </a:extLst>
        </xdr:cNvPr>
        <xdr:cNvSpPr txBox="1">
          <a:spLocks noChangeArrowheads="1"/>
        </xdr:cNvSpPr>
      </xdr:nvSpPr>
      <xdr:spPr bwMode="auto">
        <a:xfrm>
          <a:off x="1207833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7" name="Text Box 1">
          <a:extLst>
            <a:ext uri="{FF2B5EF4-FFF2-40B4-BE49-F238E27FC236}">
              <a16:creationId xmlns:a16="http://schemas.microsoft.com/office/drawing/2014/main" id="{00000000-0008-0000-0100-000007000000}"/>
            </a:ext>
          </a:extLst>
        </xdr:cNvPr>
        <xdr:cNvSpPr txBox="1">
          <a:spLocks noChangeArrowheads="1"/>
        </xdr:cNvSpPr>
      </xdr:nvSpPr>
      <xdr:spPr bwMode="auto">
        <a:xfrm>
          <a:off x="1948243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8" name="Text Box 1">
          <a:extLst>
            <a:ext uri="{FF2B5EF4-FFF2-40B4-BE49-F238E27FC236}">
              <a16:creationId xmlns:a16="http://schemas.microsoft.com/office/drawing/2014/main" id="{00000000-0008-0000-0100-000008000000}"/>
            </a:ext>
          </a:extLst>
        </xdr:cNvPr>
        <xdr:cNvSpPr txBox="1">
          <a:spLocks noChangeArrowheads="1"/>
        </xdr:cNvSpPr>
      </xdr:nvSpPr>
      <xdr:spPr bwMode="auto">
        <a:xfrm>
          <a:off x="1874202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9" name="Text Box 1">
          <a:extLst>
            <a:ext uri="{FF2B5EF4-FFF2-40B4-BE49-F238E27FC236}">
              <a16:creationId xmlns:a16="http://schemas.microsoft.com/office/drawing/2014/main" id="{00000000-0008-0000-0100-000009000000}"/>
            </a:ext>
          </a:extLst>
        </xdr:cNvPr>
        <xdr:cNvSpPr txBox="1">
          <a:spLocks noChangeArrowheads="1"/>
        </xdr:cNvSpPr>
      </xdr:nvSpPr>
      <xdr:spPr bwMode="auto">
        <a:xfrm>
          <a:off x="1281874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0" name="Text Box 1">
          <a:extLst>
            <a:ext uri="{FF2B5EF4-FFF2-40B4-BE49-F238E27FC236}">
              <a16:creationId xmlns:a16="http://schemas.microsoft.com/office/drawing/2014/main" id="{00000000-0008-0000-0100-00000A000000}"/>
            </a:ext>
          </a:extLst>
        </xdr:cNvPr>
        <xdr:cNvSpPr txBox="1">
          <a:spLocks noChangeArrowheads="1"/>
        </xdr:cNvSpPr>
      </xdr:nvSpPr>
      <xdr:spPr bwMode="auto">
        <a:xfrm>
          <a:off x="1800161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1" name="Text Box 1">
          <a:extLst>
            <a:ext uri="{FF2B5EF4-FFF2-40B4-BE49-F238E27FC236}">
              <a16:creationId xmlns:a16="http://schemas.microsoft.com/office/drawing/2014/main" id="{00000000-0008-0000-0100-00000B000000}"/>
            </a:ext>
          </a:extLst>
        </xdr:cNvPr>
        <xdr:cNvSpPr txBox="1">
          <a:spLocks noChangeArrowheads="1"/>
        </xdr:cNvSpPr>
      </xdr:nvSpPr>
      <xdr:spPr bwMode="auto">
        <a:xfrm>
          <a:off x="1726120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2" name="Text Box 1">
          <a:extLst>
            <a:ext uri="{FF2B5EF4-FFF2-40B4-BE49-F238E27FC236}">
              <a16:creationId xmlns:a16="http://schemas.microsoft.com/office/drawing/2014/main" id="{00000000-0008-0000-0100-00000C000000}"/>
            </a:ext>
          </a:extLst>
        </xdr:cNvPr>
        <xdr:cNvSpPr txBox="1">
          <a:spLocks noChangeArrowheads="1"/>
        </xdr:cNvSpPr>
      </xdr:nvSpPr>
      <xdr:spPr bwMode="auto">
        <a:xfrm>
          <a:off x="1652079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3" name="Text Box 1">
          <a:extLst>
            <a:ext uri="{FF2B5EF4-FFF2-40B4-BE49-F238E27FC236}">
              <a16:creationId xmlns:a16="http://schemas.microsoft.com/office/drawing/2014/main" id="{00000000-0008-0000-0100-00000D000000}"/>
            </a:ext>
          </a:extLst>
        </xdr:cNvPr>
        <xdr:cNvSpPr txBox="1">
          <a:spLocks noChangeArrowheads="1"/>
        </xdr:cNvSpPr>
      </xdr:nvSpPr>
      <xdr:spPr bwMode="auto">
        <a:xfrm>
          <a:off x="1578038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4" name="Text Box 1">
          <a:extLst>
            <a:ext uri="{FF2B5EF4-FFF2-40B4-BE49-F238E27FC236}">
              <a16:creationId xmlns:a16="http://schemas.microsoft.com/office/drawing/2014/main" id="{00000000-0008-0000-0100-00000E000000}"/>
            </a:ext>
          </a:extLst>
        </xdr:cNvPr>
        <xdr:cNvSpPr txBox="1">
          <a:spLocks noChangeArrowheads="1"/>
        </xdr:cNvSpPr>
      </xdr:nvSpPr>
      <xdr:spPr bwMode="auto">
        <a:xfrm>
          <a:off x="1503997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5" name="Text Box 1">
          <a:extLst>
            <a:ext uri="{FF2B5EF4-FFF2-40B4-BE49-F238E27FC236}">
              <a16:creationId xmlns:a16="http://schemas.microsoft.com/office/drawing/2014/main" id="{00000000-0008-0000-0100-00000F000000}"/>
            </a:ext>
          </a:extLst>
        </xdr:cNvPr>
        <xdr:cNvSpPr txBox="1">
          <a:spLocks noChangeArrowheads="1"/>
        </xdr:cNvSpPr>
      </xdr:nvSpPr>
      <xdr:spPr bwMode="auto">
        <a:xfrm>
          <a:off x="1429956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6" name="Text Box 1">
          <a:extLst>
            <a:ext uri="{FF2B5EF4-FFF2-40B4-BE49-F238E27FC236}">
              <a16:creationId xmlns:a16="http://schemas.microsoft.com/office/drawing/2014/main" id="{00000000-0008-0000-0100-000010000000}"/>
            </a:ext>
          </a:extLst>
        </xdr:cNvPr>
        <xdr:cNvSpPr txBox="1">
          <a:spLocks noChangeArrowheads="1"/>
        </xdr:cNvSpPr>
      </xdr:nvSpPr>
      <xdr:spPr bwMode="auto">
        <a:xfrm>
          <a:off x="1355915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7" name="Text Box 1">
          <a:extLst>
            <a:ext uri="{FF2B5EF4-FFF2-40B4-BE49-F238E27FC236}">
              <a16:creationId xmlns:a16="http://schemas.microsoft.com/office/drawing/2014/main" id="{00000000-0008-0000-0100-000011000000}"/>
            </a:ext>
          </a:extLst>
        </xdr:cNvPr>
        <xdr:cNvSpPr txBox="1">
          <a:spLocks noChangeArrowheads="1"/>
        </xdr:cNvSpPr>
      </xdr:nvSpPr>
      <xdr:spPr bwMode="auto">
        <a:xfrm>
          <a:off x="985710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118</xdr:col>
      <xdr:colOff>0</xdr:colOff>
      <xdr:row>287</xdr:row>
      <xdr:rowOff>190500</xdr:rowOff>
    </xdr:from>
    <xdr:to>
      <xdr:col>118</xdr:col>
      <xdr:colOff>107950</xdr:colOff>
      <xdr:row>289</xdr:row>
      <xdr:rowOff>115256</xdr:rowOff>
    </xdr:to>
    <xdr:sp macro="" textlink="">
      <xdr:nvSpPr>
        <xdr:cNvPr id="18" name="Text Box 1">
          <a:extLst>
            <a:ext uri="{FF2B5EF4-FFF2-40B4-BE49-F238E27FC236}">
              <a16:creationId xmlns:a16="http://schemas.microsoft.com/office/drawing/2014/main" id="{00000000-0008-0000-0100-000012000000}"/>
            </a:ext>
          </a:extLst>
        </xdr:cNvPr>
        <xdr:cNvSpPr txBox="1">
          <a:spLocks noChangeArrowheads="1"/>
        </xdr:cNvSpPr>
      </xdr:nvSpPr>
      <xdr:spPr bwMode="auto">
        <a:xfrm>
          <a:off x="91166950" y="52177950"/>
          <a:ext cx="10795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118</xdr:col>
      <xdr:colOff>0</xdr:colOff>
      <xdr:row>287</xdr:row>
      <xdr:rowOff>190500</xdr:rowOff>
    </xdr:from>
    <xdr:ext cx="107950" cy="273050"/>
    <xdr:sp macro="" textlink="">
      <xdr:nvSpPr>
        <xdr:cNvPr id="19" name="Text Box 1">
          <a:extLst>
            <a:ext uri="{FF2B5EF4-FFF2-40B4-BE49-F238E27FC236}">
              <a16:creationId xmlns:a16="http://schemas.microsoft.com/office/drawing/2014/main" id="{00000000-0008-0000-0100-000013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 name="Text Box 1">
          <a:extLst>
            <a:ext uri="{FF2B5EF4-FFF2-40B4-BE49-F238E27FC236}">
              <a16:creationId xmlns:a16="http://schemas.microsoft.com/office/drawing/2014/main" id="{00000000-0008-0000-0100-000014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 name="Text Box 1">
          <a:extLst>
            <a:ext uri="{FF2B5EF4-FFF2-40B4-BE49-F238E27FC236}">
              <a16:creationId xmlns:a16="http://schemas.microsoft.com/office/drawing/2014/main" id="{00000000-0008-0000-0100-000015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 name="Text Box 1">
          <a:extLst>
            <a:ext uri="{FF2B5EF4-FFF2-40B4-BE49-F238E27FC236}">
              <a16:creationId xmlns:a16="http://schemas.microsoft.com/office/drawing/2014/main" id="{00000000-0008-0000-0100-000016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 name="Text Box 1">
          <a:extLst>
            <a:ext uri="{FF2B5EF4-FFF2-40B4-BE49-F238E27FC236}">
              <a16:creationId xmlns:a16="http://schemas.microsoft.com/office/drawing/2014/main" id="{00000000-0008-0000-0100-000017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 name="Text Box 1">
          <a:extLst>
            <a:ext uri="{FF2B5EF4-FFF2-40B4-BE49-F238E27FC236}">
              <a16:creationId xmlns:a16="http://schemas.microsoft.com/office/drawing/2014/main" id="{00000000-0008-0000-0100-000018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 name="Text Box 1">
          <a:extLst>
            <a:ext uri="{FF2B5EF4-FFF2-40B4-BE49-F238E27FC236}">
              <a16:creationId xmlns:a16="http://schemas.microsoft.com/office/drawing/2014/main" id="{00000000-0008-0000-0100-000019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 name="Text Box 1">
          <a:extLst>
            <a:ext uri="{FF2B5EF4-FFF2-40B4-BE49-F238E27FC236}">
              <a16:creationId xmlns:a16="http://schemas.microsoft.com/office/drawing/2014/main" id="{00000000-0008-0000-0100-00001A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 name="Text Box 1">
          <a:extLst>
            <a:ext uri="{FF2B5EF4-FFF2-40B4-BE49-F238E27FC236}">
              <a16:creationId xmlns:a16="http://schemas.microsoft.com/office/drawing/2014/main" id="{00000000-0008-0000-0100-00001B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 name="Text Box 1">
          <a:extLst>
            <a:ext uri="{FF2B5EF4-FFF2-40B4-BE49-F238E27FC236}">
              <a16:creationId xmlns:a16="http://schemas.microsoft.com/office/drawing/2014/main" id="{00000000-0008-0000-0100-00001D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 name="Text Box 1">
          <a:extLst>
            <a:ext uri="{FF2B5EF4-FFF2-40B4-BE49-F238E27FC236}">
              <a16:creationId xmlns:a16="http://schemas.microsoft.com/office/drawing/2014/main" id="{00000000-0008-0000-0100-00001E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 name="Text Box 1">
          <a:extLst>
            <a:ext uri="{FF2B5EF4-FFF2-40B4-BE49-F238E27FC236}">
              <a16:creationId xmlns:a16="http://schemas.microsoft.com/office/drawing/2014/main" id="{00000000-0008-0000-0100-00001F000000}"/>
            </a:ext>
          </a:extLst>
        </xdr:cNvPr>
        <xdr:cNvSpPr txBox="1">
          <a:spLocks noChangeArrowheads="1"/>
        </xdr:cNvSpPr>
      </xdr:nvSpPr>
      <xdr:spPr bwMode="auto">
        <a:xfrm>
          <a:off x="9338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 name="Text Box 1">
          <a:extLst>
            <a:ext uri="{FF2B5EF4-FFF2-40B4-BE49-F238E27FC236}">
              <a16:creationId xmlns:a16="http://schemas.microsoft.com/office/drawing/2014/main" id="{00000000-0008-0000-0100-000020000000}"/>
            </a:ext>
          </a:extLst>
        </xdr:cNvPr>
        <xdr:cNvSpPr txBox="1">
          <a:spLocks noChangeArrowheads="1"/>
        </xdr:cNvSpPr>
      </xdr:nvSpPr>
      <xdr:spPr bwMode="auto">
        <a:xfrm>
          <a:off x="10079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5" name="Text Box 1">
          <a:extLst>
            <a:ext uri="{FF2B5EF4-FFF2-40B4-BE49-F238E27FC236}">
              <a16:creationId xmlns:a16="http://schemas.microsoft.com/office/drawing/2014/main" id="{00000000-0008-0000-0100-000023000000}"/>
            </a:ext>
          </a:extLst>
        </xdr:cNvPr>
        <xdr:cNvSpPr txBox="1">
          <a:spLocks noChangeArrowheads="1"/>
        </xdr:cNvSpPr>
      </xdr:nvSpPr>
      <xdr:spPr bwMode="auto">
        <a:xfrm>
          <a:off x="20463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6" name="Text Box 1">
          <a:extLst>
            <a:ext uri="{FF2B5EF4-FFF2-40B4-BE49-F238E27FC236}">
              <a16:creationId xmlns:a16="http://schemas.microsoft.com/office/drawing/2014/main" id="{00000000-0008-0000-0100-000024000000}"/>
            </a:ext>
          </a:extLst>
        </xdr:cNvPr>
        <xdr:cNvSpPr txBox="1">
          <a:spLocks noChangeArrowheads="1"/>
        </xdr:cNvSpPr>
      </xdr:nvSpPr>
      <xdr:spPr bwMode="auto">
        <a:xfrm>
          <a:off x="19721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7" name="Text Box 1">
          <a:extLst>
            <a:ext uri="{FF2B5EF4-FFF2-40B4-BE49-F238E27FC236}">
              <a16:creationId xmlns:a16="http://schemas.microsoft.com/office/drawing/2014/main" id="{00000000-0008-0000-0100-000025000000}"/>
            </a:ext>
          </a:extLst>
        </xdr:cNvPr>
        <xdr:cNvSpPr txBox="1">
          <a:spLocks noChangeArrowheads="1"/>
        </xdr:cNvSpPr>
      </xdr:nvSpPr>
      <xdr:spPr bwMode="auto">
        <a:xfrm>
          <a:off x="19721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8" name="Text Box 1">
          <a:extLst>
            <a:ext uri="{FF2B5EF4-FFF2-40B4-BE49-F238E27FC236}">
              <a16:creationId xmlns:a16="http://schemas.microsoft.com/office/drawing/2014/main" id="{00000000-0008-0000-0100-000026000000}"/>
            </a:ext>
          </a:extLst>
        </xdr:cNvPr>
        <xdr:cNvSpPr txBox="1">
          <a:spLocks noChangeArrowheads="1"/>
        </xdr:cNvSpPr>
      </xdr:nvSpPr>
      <xdr:spPr bwMode="auto">
        <a:xfrm>
          <a:off x="20463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9" name="Text Box 1">
          <a:extLst>
            <a:ext uri="{FF2B5EF4-FFF2-40B4-BE49-F238E27FC236}">
              <a16:creationId xmlns:a16="http://schemas.microsoft.com/office/drawing/2014/main" id="{00000000-0008-0000-0100-000027000000}"/>
            </a:ext>
          </a:extLst>
        </xdr:cNvPr>
        <xdr:cNvSpPr txBox="1">
          <a:spLocks noChangeArrowheads="1"/>
        </xdr:cNvSpPr>
      </xdr:nvSpPr>
      <xdr:spPr bwMode="auto">
        <a:xfrm>
          <a:off x="21946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0" name="Text Box 1">
          <a:extLst>
            <a:ext uri="{FF2B5EF4-FFF2-40B4-BE49-F238E27FC236}">
              <a16:creationId xmlns:a16="http://schemas.microsoft.com/office/drawing/2014/main" id="{00000000-0008-0000-0100-000028000000}"/>
            </a:ext>
          </a:extLst>
        </xdr:cNvPr>
        <xdr:cNvSpPr txBox="1">
          <a:spLocks noChangeArrowheads="1"/>
        </xdr:cNvSpPr>
      </xdr:nvSpPr>
      <xdr:spPr bwMode="auto">
        <a:xfrm>
          <a:off x="21205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1" name="Text Box 1">
          <a:extLst>
            <a:ext uri="{FF2B5EF4-FFF2-40B4-BE49-F238E27FC236}">
              <a16:creationId xmlns:a16="http://schemas.microsoft.com/office/drawing/2014/main" id="{00000000-0008-0000-0100-000029000000}"/>
            </a:ext>
          </a:extLst>
        </xdr:cNvPr>
        <xdr:cNvSpPr txBox="1">
          <a:spLocks noChangeArrowheads="1"/>
        </xdr:cNvSpPr>
      </xdr:nvSpPr>
      <xdr:spPr bwMode="auto">
        <a:xfrm>
          <a:off x="21205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2" name="Text Box 1">
          <a:extLst>
            <a:ext uri="{FF2B5EF4-FFF2-40B4-BE49-F238E27FC236}">
              <a16:creationId xmlns:a16="http://schemas.microsoft.com/office/drawing/2014/main" id="{00000000-0008-0000-0100-00002A000000}"/>
            </a:ext>
          </a:extLst>
        </xdr:cNvPr>
        <xdr:cNvSpPr txBox="1">
          <a:spLocks noChangeArrowheads="1"/>
        </xdr:cNvSpPr>
      </xdr:nvSpPr>
      <xdr:spPr bwMode="auto">
        <a:xfrm>
          <a:off x="21946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3" name="Text Box 1">
          <a:extLst>
            <a:ext uri="{FF2B5EF4-FFF2-40B4-BE49-F238E27FC236}">
              <a16:creationId xmlns:a16="http://schemas.microsoft.com/office/drawing/2014/main" id="{00000000-0008-0000-0100-00002B000000}"/>
            </a:ext>
          </a:extLst>
        </xdr:cNvPr>
        <xdr:cNvSpPr txBox="1">
          <a:spLocks noChangeArrowheads="1"/>
        </xdr:cNvSpPr>
      </xdr:nvSpPr>
      <xdr:spPr bwMode="auto">
        <a:xfrm>
          <a:off x="23430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4" name="Text Box 1">
          <a:extLst>
            <a:ext uri="{FF2B5EF4-FFF2-40B4-BE49-F238E27FC236}">
              <a16:creationId xmlns:a16="http://schemas.microsoft.com/office/drawing/2014/main" id="{00000000-0008-0000-0100-00002C000000}"/>
            </a:ext>
          </a:extLst>
        </xdr:cNvPr>
        <xdr:cNvSpPr txBox="1">
          <a:spLocks noChangeArrowheads="1"/>
        </xdr:cNvSpPr>
      </xdr:nvSpPr>
      <xdr:spPr bwMode="auto">
        <a:xfrm>
          <a:off x="22688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5" name="Text Box 1">
          <a:extLst>
            <a:ext uri="{FF2B5EF4-FFF2-40B4-BE49-F238E27FC236}">
              <a16:creationId xmlns:a16="http://schemas.microsoft.com/office/drawing/2014/main" id="{00000000-0008-0000-0100-00002D000000}"/>
            </a:ext>
          </a:extLst>
        </xdr:cNvPr>
        <xdr:cNvSpPr txBox="1">
          <a:spLocks noChangeArrowheads="1"/>
        </xdr:cNvSpPr>
      </xdr:nvSpPr>
      <xdr:spPr bwMode="auto">
        <a:xfrm>
          <a:off x="22688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6" name="Text Box 1">
          <a:extLst>
            <a:ext uri="{FF2B5EF4-FFF2-40B4-BE49-F238E27FC236}">
              <a16:creationId xmlns:a16="http://schemas.microsoft.com/office/drawing/2014/main" id="{00000000-0008-0000-0100-00002E000000}"/>
            </a:ext>
          </a:extLst>
        </xdr:cNvPr>
        <xdr:cNvSpPr txBox="1">
          <a:spLocks noChangeArrowheads="1"/>
        </xdr:cNvSpPr>
      </xdr:nvSpPr>
      <xdr:spPr bwMode="auto">
        <a:xfrm>
          <a:off x="23430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7" name="Text Box 1">
          <a:extLst>
            <a:ext uri="{FF2B5EF4-FFF2-40B4-BE49-F238E27FC236}">
              <a16:creationId xmlns:a16="http://schemas.microsoft.com/office/drawing/2014/main" id="{00000000-0008-0000-0100-00002F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8" name="Text Box 1">
          <a:extLst>
            <a:ext uri="{FF2B5EF4-FFF2-40B4-BE49-F238E27FC236}">
              <a16:creationId xmlns:a16="http://schemas.microsoft.com/office/drawing/2014/main" id="{00000000-0008-0000-0100-000030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49" name="Text Box 1">
          <a:extLst>
            <a:ext uri="{FF2B5EF4-FFF2-40B4-BE49-F238E27FC236}">
              <a16:creationId xmlns:a16="http://schemas.microsoft.com/office/drawing/2014/main" id="{00000000-0008-0000-0100-000031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0" name="Text Box 1">
          <a:extLst>
            <a:ext uri="{FF2B5EF4-FFF2-40B4-BE49-F238E27FC236}">
              <a16:creationId xmlns:a16="http://schemas.microsoft.com/office/drawing/2014/main" id="{00000000-0008-0000-0100-000032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1" name="Text Box 1">
          <a:extLst>
            <a:ext uri="{FF2B5EF4-FFF2-40B4-BE49-F238E27FC236}">
              <a16:creationId xmlns:a16="http://schemas.microsoft.com/office/drawing/2014/main" id="{00000000-0008-0000-0100-000033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2" name="Text Box 1">
          <a:extLst>
            <a:ext uri="{FF2B5EF4-FFF2-40B4-BE49-F238E27FC236}">
              <a16:creationId xmlns:a16="http://schemas.microsoft.com/office/drawing/2014/main" id="{00000000-0008-0000-0100-000034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3" name="Text Box 1">
          <a:extLst>
            <a:ext uri="{FF2B5EF4-FFF2-40B4-BE49-F238E27FC236}">
              <a16:creationId xmlns:a16="http://schemas.microsoft.com/office/drawing/2014/main" id="{00000000-0008-0000-0100-000035000000}"/>
            </a:ext>
          </a:extLst>
        </xdr:cNvPr>
        <xdr:cNvSpPr txBox="1">
          <a:spLocks noChangeArrowheads="1"/>
        </xdr:cNvSpPr>
      </xdr:nvSpPr>
      <xdr:spPr bwMode="auto">
        <a:xfrm>
          <a:off x="24171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4" name="Text Box 1">
          <a:extLst>
            <a:ext uri="{FF2B5EF4-FFF2-40B4-BE49-F238E27FC236}">
              <a16:creationId xmlns:a16="http://schemas.microsoft.com/office/drawing/2014/main" id="{00000000-0008-0000-0100-000036000000}"/>
            </a:ext>
          </a:extLst>
        </xdr:cNvPr>
        <xdr:cNvSpPr txBox="1">
          <a:spLocks noChangeArrowheads="1"/>
        </xdr:cNvSpPr>
      </xdr:nvSpPr>
      <xdr:spPr bwMode="auto">
        <a:xfrm>
          <a:off x="24913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5" name="Text Box 1">
          <a:extLst>
            <a:ext uri="{FF2B5EF4-FFF2-40B4-BE49-F238E27FC236}">
              <a16:creationId xmlns:a16="http://schemas.microsoft.com/office/drawing/2014/main" id="{00000000-0008-0000-0100-000037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6" name="Text Box 1">
          <a:extLst>
            <a:ext uri="{FF2B5EF4-FFF2-40B4-BE49-F238E27FC236}">
              <a16:creationId xmlns:a16="http://schemas.microsoft.com/office/drawing/2014/main" id="{00000000-0008-0000-0100-000038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7" name="Text Box 1">
          <a:extLst>
            <a:ext uri="{FF2B5EF4-FFF2-40B4-BE49-F238E27FC236}">
              <a16:creationId xmlns:a16="http://schemas.microsoft.com/office/drawing/2014/main" id="{00000000-0008-0000-0100-000039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8" name="Text Box 1">
          <a:extLst>
            <a:ext uri="{FF2B5EF4-FFF2-40B4-BE49-F238E27FC236}">
              <a16:creationId xmlns:a16="http://schemas.microsoft.com/office/drawing/2014/main" id="{00000000-0008-0000-0100-00003A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59" name="Text Box 1">
          <a:extLst>
            <a:ext uri="{FF2B5EF4-FFF2-40B4-BE49-F238E27FC236}">
              <a16:creationId xmlns:a16="http://schemas.microsoft.com/office/drawing/2014/main" id="{00000000-0008-0000-0100-00003B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0" name="Text Box 1">
          <a:extLst>
            <a:ext uri="{FF2B5EF4-FFF2-40B4-BE49-F238E27FC236}">
              <a16:creationId xmlns:a16="http://schemas.microsoft.com/office/drawing/2014/main" id="{00000000-0008-0000-0100-00003C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1" name="Text Box 1">
          <a:extLst>
            <a:ext uri="{FF2B5EF4-FFF2-40B4-BE49-F238E27FC236}">
              <a16:creationId xmlns:a16="http://schemas.microsoft.com/office/drawing/2014/main" id="{00000000-0008-0000-0100-00003D000000}"/>
            </a:ext>
          </a:extLst>
        </xdr:cNvPr>
        <xdr:cNvSpPr txBox="1">
          <a:spLocks noChangeArrowheads="1"/>
        </xdr:cNvSpPr>
      </xdr:nvSpPr>
      <xdr:spPr bwMode="auto">
        <a:xfrm>
          <a:off x="27138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62" name="Text Box 1">
          <a:extLst>
            <a:ext uri="{FF2B5EF4-FFF2-40B4-BE49-F238E27FC236}">
              <a16:creationId xmlns:a16="http://schemas.microsoft.com/office/drawing/2014/main" id="{00000000-0008-0000-0100-00003E000000}"/>
            </a:ext>
          </a:extLst>
        </xdr:cNvPr>
        <xdr:cNvSpPr txBox="1">
          <a:spLocks noChangeArrowheads="1"/>
        </xdr:cNvSpPr>
      </xdr:nvSpPr>
      <xdr:spPr bwMode="auto">
        <a:xfrm>
          <a:off x="27880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63" name="Text Box 1">
          <a:extLst>
            <a:ext uri="{FF2B5EF4-FFF2-40B4-BE49-F238E27FC236}">
              <a16:creationId xmlns:a16="http://schemas.microsoft.com/office/drawing/2014/main" id="{00000000-0008-0000-0100-00003F000000}"/>
            </a:ext>
          </a:extLst>
        </xdr:cNvPr>
        <xdr:cNvSpPr txBox="1">
          <a:spLocks noChangeArrowheads="1"/>
        </xdr:cNvSpPr>
      </xdr:nvSpPr>
      <xdr:spPr bwMode="auto">
        <a:xfrm>
          <a:off x="30847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64" name="Text Box 1">
          <a:extLst>
            <a:ext uri="{FF2B5EF4-FFF2-40B4-BE49-F238E27FC236}">
              <a16:creationId xmlns:a16="http://schemas.microsoft.com/office/drawing/2014/main" id="{00000000-0008-0000-0100-000040000000}"/>
            </a:ext>
          </a:extLst>
        </xdr:cNvPr>
        <xdr:cNvSpPr txBox="1">
          <a:spLocks noChangeArrowheads="1"/>
        </xdr:cNvSpPr>
      </xdr:nvSpPr>
      <xdr:spPr bwMode="auto">
        <a:xfrm>
          <a:off x="30105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65" name="Text Box 1">
          <a:extLst>
            <a:ext uri="{FF2B5EF4-FFF2-40B4-BE49-F238E27FC236}">
              <a16:creationId xmlns:a16="http://schemas.microsoft.com/office/drawing/2014/main" id="{00000000-0008-0000-0100-000041000000}"/>
            </a:ext>
          </a:extLst>
        </xdr:cNvPr>
        <xdr:cNvSpPr txBox="1">
          <a:spLocks noChangeArrowheads="1"/>
        </xdr:cNvSpPr>
      </xdr:nvSpPr>
      <xdr:spPr bwMode="auto">
        <a:xfrm>
          <a:off x="30105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66" name="Text Box 1">
          <a:extLst>
            <a:ext uri="{FF2B5EF4-FFF2-40B4-BE49-F238E27FC236}">
              <a16:creationId xmlns:a16="http://schemas.microsoft.com/office/drawing/2014/main" id="{00000000-0008-0000-0100-000042000000}"/>
            </a:ext>
          </a:extLst>
        </xdr:cNvPr>
        <xdr:cNvSpPr txBox="1">
          <a:spLocks noChangeArrowheads="1"/>
        </xdr:cNvSpPr>
      </xdr:nvSpPr>
      <xdr:spPr bwMode="auto">
        <a:xfrm>
          <a:off x="30847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67" name="Text Box 1">
          <a:extLst>
            <a:ext uri="{FF2B5EF4-FFF2-40B4-BE49-F238E27FC236}">
              <a16:creationId xmlns:a16="http://schemas.microsoft.com/office/drawing/2014/main" id="{00000000-0008-0000-0100-000043000000}"/>
            </a:ext>
          </a:extLst>
        </xdr:cNvPr>
        <xdr:cNvSpPr txBox="1">
          <a:spLocks noChangeArrowheads="1"/>
        </xdr:cNvSpPr>
      </xdr:nvSpPr>
      <xdr:spPr bwMode="auto">
        <a:xfrm>
          <a:off x="32330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68" name="Text Box 1">
          <a:extLst>
            <a:ext uri="{FF2B5EF4-FFF2-40B4-BE49-F238E27FC236}">
              <a16:creationId xmlns:a16="http://schemas.microsoft.com/office/drawing/2014/main" id="{00000000-0008-0000-0100-000044000000}"/>
            </a:ext>
          </a:extLst>
        </xdr:cNvPr>
        <xdr:cNvSpPr txBox="1">
          <a:spLocks noChangeArrowheads="1"/>
        </xdr:cNvSpPr>
      </xdr:nvSpPr>
      <xdr:spPr bwMode="auto">
        <a:xfrm>
          <a:off x="31588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69" name="Text Box 1">
          <a:extLst>
            <a:ext uri="{FF2B5EF4-FFF2-40B4-BE49-F238E27FC236}">
              <a16:creationId xmlns:a16="http://schemas.microsoft.com/office/drawing/2014/main" id="{00000000-0008-0000-0100-000045000000}"/>
            </a:ext>
          </a:extLst>
        </xdr:cNvPr>
        <xdr:cNvSpPr txBox="1">
          <a:spLocks noChangeArrowheads="1"/>
        </xdr:cNvSpPr>
      </xdr:nvSpPr>
      <xdr:spPr bwMode="auto">
        <a:xfrm>
          <a:off x="31588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70" name="Text Box 1">
          <a:extLst>
            <a:ext uri="{FF2B5EF4-FFF2-40B4-BE49-F238E27FC236}">
              <a16:creationId xmlns:a16="http://schemas.microsoft.com/office/drawing/2014/main" id="{00000000-0008-0000-0100-000046000000}"/>
            </a:ext>
          </a:extLst>
        </xdr:cNvPr>
        <xdr:cNvSpPr txBox="1">
          <a:spLocks noChangeArrowheads="1"/>
        </xdr:cNvSpPr>
      </xdr:nvSpPr>
      <xdr:spPr bwMode="auto">
        <a:xfrm>
          <a:off x="32330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71" name="Text Box 1">
          <a:extLst>
            <a:ext uri="{FF2B5EF4-FFF2-40B4-BE49-F238E27FC236}">
              <a16:creationId xmlns:a16="http://schemas.microsoft.com/office/drawing/2014/main" id="{00000000-0008-0000-0100-000047000000}"/>
            </a:ext>
          </a:extLst>
        </xdr:cNvPr>
        <xdr:cNvSpPr txBox="1">
          <a:spLocks noChangeArrowheads="1"/>
        </xdr:cNvSpPr>
      </xdr:nvSpPr>
      <xdr:spPr bwMode="auto">
        <a:xfrm>
          <a:off x="33813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72" name="Text Box 1">
          <a:extLst>
            <a:ext uri="{FF2B5EF4-FFF2-40B4-BE49-F238E27FC236}">
              <a16:creationId xmlns:a16="http://schemas.microsoft.com/office/drawing/2014/main" id="{00000000-0008-0000-0100-000048000000}"/>
            </a:ext>
          </a:extLst>
        </xdr:cNvPr>
        <xdr:cNvSpPr txBox="1">
          <a:spLocks noChangeArrowheads="1"/>
        </xdr:cNvSpPr>
      </xdr:nvSpPr>
      <xdr:spPr bwMode="auto">
        <a:xfrm>
          <a:off x="33072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73" name="Text Box 1">
          <a:extLst>
            <a:ext uri="{FF2B5EF4-FFF2-40B4-BE49-F238E27FC236}">
              <a16:creationId xmlns:a16="http://schemas.microsoft.com/office/drawing/2014/main" id="{00000000-0008-0000-0100-000049000000}"/>
            </a:ext>
          </a:extLst>
        </xdr:cNvPr>
        <xdr:cNvSpPr txBox="1">
          <a:spLocks noChangeArrowheads="1"/>
        </xdr:cNvSpPr>
      </xdr:nvSpPr>
      <xdr:spPr bwMode="auto">
        <a:xfrm>
          <a:off x="33072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74" name="Text Box 1">
          <a:extLst>
            <a:ext uri="{FF2B5EF4-FFF2-40B4-BE49-F238E27FC236}">
              <a16:creationId xmlns:a16="http://schemas.microsoft.com/office/drawing/2014/main" id="{00000000-0008-0000-0100-00004A000000}"/>
            </a:ext>
          </a:extLst>
        </xdr:cNvPr>
        <xdr:cNvSpPr txBox="1">
          <a:spLocks noChangeArrowheads="1"/>
        </xdr:cNvSpPr>
      </xdr:nvSpPr>
      <xdr:spPr bwMode="auto">
        <a:xfrm>
          <a:off x="33813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75" name="Text Box 1">
          <a:extLst>
            <a:ext uri="{FF2B5EF4-FFF2-40B4-BE49-F238E27FC236}">
              <a16:creationId xmlns:a16="http://schemas.microsoft.com/office/drawing/2014/main" id="{00000000-0008-0000-0100-00004B000000}"/>
            </a:ext>
          </a:extLst>
        </xdr:cNvPr>
        <xdr:cNvSpPr txBox="1">
          <a:spLocks noChangeArrowheads="1"/>
        </xdr:cNvSpPr>
      </xdr:nvSpPr>
      <xdr:spPr bwMode="auto">
        <a:xfrm>
          <a:off x="35297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76" name="Text Box 1">
          <a:extLst>
            <a:ext uri="{FF2B5EF4-FFF2-40B4-BE49-F238E27FC236}">
              <a16:creationId xmlns:a16="http://schemas.microsoft.com/office/drawing/2014/main" id="{00000000-0008-0000-0100-00004C000000}"/>
            </a:ext>
          </a:extLst>
        </xdr:cNvPr>
        <xdr:cNvSpPr txBox="1">
          <a:spLocks noChangeArrowheads="1"/>
        </xdr:cNvSpPr>
      </xdr:nvSpPr>
      <xdr:spPr bwMode="auto">
        <a:xfrm>
          <a:off x="34555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77" name="Text Box 1">
          <a:extLst>
            <a:ext uri="{FF2B5EF4-FFF2-40B4-BE49-F238E27FC236}">
              <a16:creationId xmlns:a16="http://schemas.microsoft.com/office/drawing/2014/main" id="{00000000-0008-0000-0100-00004D000000}"/>
            </a:ext>
          </a:extLst>
        </xdr:cNvPr>
        <xdr:cNvSpPr txBox="1">
          <a:spLocks noChangeArrowheads="1"/>
        </xdr:cNvSpPr>
      </xdr:nvSpPr>
      <xdr:spPr bwMode="auto">
        <a:xfrm>
          <a:off x="34555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78" name="Text Box 1">
          <a:extLst>
            <a:ext uri="{FF2B5EF4-FFF2-40B4-BE49-F238E27FC236}">
              <a16:creationId xmlns:a16="http://schemas.microsoft.com/office/drawing/2014/main" id="{00000000-0008-0000-0100-00004E000000}"/>
            </a:ext>
          </a:extLst>
        </xdr:cNvPr>
        <xdr:cNvSpPr txBox="1">
          <a:spLocks noChangeArrowheads="1"/>
        </xdr:cNvSpPr>
      </xdr:nvSpPr>
      <xdr:spPr bwMode="auto">
        <a:xfrm>
          <a:off x="35297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79" name="Text Box 1">
          <a:extLst>
            <a:ext uri="{FF2B5EF4-FFF2-40B4-BE49-F238E27FC236}">
              <a16:creationId xmlns:a16="http://schemas.microsoft.com/office/drawing/2014/main" id="{00000000-0008-0000-0100-00004F000000}"/>
            </a:ext>
          </a:extLst>
        </xdr:cNvPr>
        <xdr:cNvSpPr txBox="1">
          <a:spLocks noChangeArrowheads="1"/>
        </xdr:cNvSpPr>
      </xdr:nvSpPr>
      <xdr:spPr bwMode="auto">
        <a:xfrm>
          <a:off x="36780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80" name="Text Box 1">
          <a:extLst>
            <a:ext uri="{FF2B5EF4-FFF2-40B4-BE49-F238E27FC236}">
              <a16:creationId xmlns:a16="http://schemas.microsoft.com/office/drawing/2014/main" id="{00000000-0008-0000-0100-000050000000}"/>
            </a:ext>
          </a:extLst>
        </xdr:cNvPr>
        <xdr:cNvSpPr txBox="1">
          <a:spLocks noChangeArrowheads="1"/>
        </xdr:cNvSpPr>
      </xdr:nvSpPr>
      <xdr:spPr bwMode="auto">
        <a:xfrm>
          <a:off x="36038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81" name="Text Box 1">
          <a:extLst>
            <a:ext uri="{FF2B5EF4-FFF2-40B4-BE49-F238E27FC236}">
              <a16:creationId xmlns:a16="http://schemas.microsoft.com/office/drawing/2014/main" id="{00000000-0008-0000-0100-000051000000}"/>
            </a:ext>
          </a:extLst>
        </xdr:cNvPr>
        <xdr:cNvSpPr txBox="1">
          <a:spLocks noChangeArrowheads="1"/>
        </xdr:cNvSpPr>
      </xdr:nvSpPr>
      <xdr:spPr bwMode="auto">
        <a:xfrm>
          <a:off x="36038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82" name="Text Box 1">
          <a:extLst>
            <a:ext uri="{FF2B5EF4-FFF2-40B4-BE49-F238E27FC236}">
              <a16:creationId xmlns:a16="http://schemas.microsoft.com/office/drawing/2014/main" id="{00000000-0008-0000-0100-000052000000}"/>
            </a:ext>
          </a:extLst>
        </xdr:cNvPr>
        <xdr:cNvSpPr txBox="1">
          <a:spLocks noChangeArrowheads="1"/>
        </xdr:cNvSpPr>
      </xdr:nvSpPr>
      <xdr:spPr bwMode="auto">
        <a:xfrm>
          <a:off x="36780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83" name="Text Box 1">
          <a:extLst>
            <a:ext uri="{FF2B5EF4-FFF2-40B4-BE49-F238E27FC236}">
              <a16:creationId xmlns:a16="http://schemas.microsoft.com/office/drawing/2014/main" id="{00000000-0008-0000-0100-000053000000}"/>
            </a:ext>
          </a:extLst>
        </xdr:cNvPr>
        <xdr:cNvSpPr txBox="1">
          <a:spLocks noChangeArrowheads="1"/>
        </xdr:cNvSpPr>
      </xdr:nvSpPr>
      <xdr:spPr bwMode="auto">
        <a:xfrm>
          <a:off x="38263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84" name="Text Box 1">
          <a:extLst>
            <a:ext uri="{FF2B5EF4-FFF2-40B4-BE49-F238E27FC236}">
              <a16:creationId xmlns:a16="http://schemas.microsoft.com/office/drawing/2014/main" id="{00000000-0008-0000-0100-000054000000}"/>
            </a:ext>
          </a:extLst>
        </xdr:cNvPr>
        <xdr:cNvSpPr txBox="1">
          <a:spLocks noChangeArrowheads="1"/>
        </xdr:cNvSpPr>
      </xdr:nvSpPr>
      <xdr:spPr bwMode="auto">
        <a:xfrm>
          <a:off x="37522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85" name="Text Box 1">
          <a:extLst>
            <a:ext uri="{FF2B5EF4-FFF2-40B4-BE49-F238E27FC236}">
              <a16:creationId xmlns:a16="http://schemas.microsoft.com/office/drawing/2014/main" id="{00000000-0008-0000-0100-000055000000}"/>
            </a:ext>
          </a:extLst>
        </xdr:cNvPr>
        <xdr:cNvSpPr txBox="1">
          <a:spLocks noChangeArrowheads="1"/>
        </xdr:cNvSpPr>
      </xdr:nvSpPr>
      <xdr:spPr bwMode="auto">
        <a:xfrm>
          <a:off x="37522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86" name="Text Box 1">
          <a:extLst>
            <a:ext uri="{FF2B5EF4-FFF2-40B4-BE49-F238E27FC236}">
              <a16:creationId xmlns:a16="http://schemas.microsoft.com/office/drawing/2014/main" id="{00000000-0008-0000-0100-000056000000}"/>
            </a:ext>
          </a:extLst>
        </xdr:cNvPr>
        <xdr:cNvSpPr txBox="1">
          <a:spLocks noChangeArrowheads="1"/>
        </xdr:cNvSpPr>
      </xdr:nvSpPr>
      <xdr:spPr bwMode="auto">
        <a:xfrm>
          <a:off x="38263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87" name="Text Box 1">
          <a:extLst>
            <a:ext uri="{FF2B5EF4-FFF2-40B4-BE49-F238E27FC236}">
              <a16:creationId xmlns:a16="http://schemas.microsoft.com/office/drawing/2014/main" id="{00000000-0008-0000-0100-000057000000}"/>
            </a:ext>
          </a:extLst>
        </xdr:cNvPr>
        <xdr:cNvSpPr txBox="1">
          <a:spLocks noChangeArrowheads="1"/>
        </xdr:cNvSpPr>
      </xdr:nvSpPr>
      <xdr:spPr bwMode="auto">
        <a:xfrm>
          <a:off x="39747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88" name="Text Box 1">
          <a:extLst>
            <a:ext uri="{FF2B5EF4-FFF2-40B4-BE49-F238E27FC236}">
              <a16:creationId xmlns:a16="http://schemas.microsoft.com/office/drawing/2014/main" id="{00000000-0008-0000-0100-000058000000}"/>
            </a:ext>
          </a:extLst>
        </xdr:cNvPr>
        <xdr:cNvSpPr txBox="1">
          <a:spLocks noChangeArrowheads="1"/>
        </xdr:cNvSpPr>
      </xdr:nvSpPr>
      <xdr:spPr bwMode="auto">
        <a:xfrm>
          <a:off x="39005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89" name="Text Box 1">
          <a:extLst>
            <a:ext uri="{FF2B5EF4-FFF2-40B4-BE49-F238E27FC236}">
              <a16:creationId xmlns:a16="http://schemas.microsoft.com/office/drawing/2014/main" id="{00000000-0008-0000-0100-000059000000}"/>
            </a:ext>
          </a:extLst>
        </xdr:cNvPr>
        <xdr:cNvSpPr txBox="1">
          <a:spLocks noChangeArrowheads="1"/>
        </xdr:cNvSpPr>
      </xdr:nvSpPr>
      <xdr:spPr bwMode="auto">
        <a:xfrm>
          <a:off x="39005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90" name="Text Box 1">
          <a:extLst>
            <a:ext uri="{FF2B5EF4-FFF2-40B4-BE49-F238E27FC236}">
              <a16:creationId xmlns:a16="http://schemas.microsoft.com/office/drawing/2014/main" id="{00000000-0008-0000-0100-00005A000000}"/>
            </a:ext>
          </a:extLst>
        </xdr:cNvPr>
        <xdr:cNvSpPr txBox="1">
          <a:spLocks noChangeArrowheads="1"/>
        </xdr:cNvSpPr>
      </xdr:nvSpPr>
      <xdr:spPr bwMode="auto">
        <a:xfrm>
          <a:off x="39747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91" name="Text Box 1">
          <a:extLst>
            <a:ext uri="{FF2B5EF4-FFF2-40B4-BE49-F238E27FC236}">
              <a16:creationId xmlns:a16="http://schemas.microsoft.com/office/drawing/2014/main" id="{00000000-0008-0000-0100-00005B000000}"/>
            </a:ext>
          </a:extLst>
        </xdr:cNvPr>
        <xdr:cNvSpPr txBox="1">
          <a:spLocks noChangeArrowheads="1"/>
        </xdr:cNvSpPr>
      </xdr:nvSpPr>
      <xdr:spPr bwMode="auto">
        <a:xfrm>
          <a:off x="41230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92" name="Text Box 1">
          <a:extLst>
            <a:ext uri="{FF2B5EF4-FFF2-40B4-BE49-F238E27FC236}">
              <a16:creationId xmlns:a16="http://schemas.microsoft.com/office/drawing/2014/main" id="{00000000-0008-0000-0100-00005C000000}"/>
            </a:ext>
          </a:extLst>
        </xdr:cNvPr>
        <xdr:cNvSpPr txBox="1">
          <a:spLocks noChangeArrowheads="1"/>
        </xdr:cNvSpPr>
      </xdr:nvSpPr>
      <xdr:spPr bwMode="auto">
        <a:xfrm>
          <a:off x="40488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93" name="Text Box 1">
          <a:extLst>
            <a:ext uri="{FF2B5EF4-FFF2-40B4-BE49-F238E27FC236}">
              <a16:creationId xmlns:a16="http://schemas.microsoft.com/office/drawing/2014/main" id="{00000000-0008-0000-0100-00005D000000}"/>
            </a:ext>
          </a:extLst>
        </xdr:cNvPr>
        <xdr:cNvSpPr txBox="1">
          <a:spLocks noChangeArrowheads="1"/>
        </xdr:cNvSpPr>
      </xdr:nvSpPr>
      <xdr:spPr bwMode="auto">
        <a:xfrm>
          <a:off x="40488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94" name="Text Box 1">
          <a:extLst>
            <a:ext uri="{FF2B5EF4-FFF2-40B4-BE49-F238E27FC236}">
              <a16:creationId xmlns:a16="http://schemas.microsoft.com/office/drawing/2014/main" id="{00000000-0008-0000-0100-00005E000000}"/>
            </a:ext>
          </a:extLst>
        </xdr:cNvPr>
        <xdr:cNvSpPr txBox="1">
          <a:spLocks noChangeArrowheads="1"/>
        </xdr:cNvSpPr>
      </xdr:nvSpPr>
      <xdr:spPr bwMode="auto">
        <a:xfrm>
          <a:off x="41230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95" name="Text Box 1">
          <a:extLst>
            <a:ext uri="{FF2B5EF4-FFF2-40B4-BE49-F238E27FC236}">
              <a16:creationId xmlns:a16="http://schemas.microsoft.com/office/drawing/2014/main" id="{00000000-0008-0000-0100-00005F000000}"/>
            </a:ext>
          </a:extLst>
        </xdr:cNvPr>
        <xdr:cNvSpPr txBox="1">
          <a:spLocks noChangeArrowheads="1"/>
        </xdr:cNvSpPr>
      </xdr:nvSpPr>
      <xdr:spPr bwMode="auto">
        <a:xfrm>
          <a:off x="42713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96" name="Text Box 1">
          <a:extLst>
            <a:ext uri="{FF2B5EF4-FFF2-40B4-BE49-F238E27FC236}">
              <a16:creationId xmlns:a16="http://schemas.microsoft.com/office/drawing/2014/main" id="{00000000-0008-0000-0100-000060000000}"/>
            </a:ext>
          </a:extLst>
        </xdr:cNvPr>
        <xdr:cNvSpPr txBox="1">
          <a:spLocks noChangeArrowheads="1"/>
        </xdr:cNvSpPr>
      </xdr:nvSpPr>
      <xdr:spPr bwMode="auto">
        <a:xfrm>
          <a:off x="41972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97" name="Text Box 1">
          <a:extLst>
            <a:ext uri="{FF2B5EF4-FFF2-40B4-BE49-F238E27FC236}">
              <a16:creationId xmlns:a16="http://schemas.microsoft.com/office/drawing/2014/main" id="{00000000-0008-0000-0100-000061000000}"/>
            </a:ext>
          </a:extLst>
        </xdr:cNvPr>
        <xdr:cNvSpPr txBox="1">
          <a:spLocks noChangeArrowheads="1"/>
        </xdr:cNvSpPr>
      </xdr:nvSpPr>
      <xdr:spPr bwMode="auto">
        <a:xfrm>
          <a:off x="41972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98" name="Text Box 1">
          <a:extLst>
            <a:ext uri="{FF2B5EF4-FFF2-40B4-BE49-F238E27FC236}">
              <a16:creationId xmlns:a16="http://schemas.microsoft.com/office/drawing/2014/main" id="{00000000-0008-0000-0100-000062000000}"/>
            </a:ext>
          </a:extLst>
        </xdr:cNvPr>
        <xdr:cNvSpPr txBox="1">
          <a:spLocks noChangeArrowheads="1"/>
        </xdr:cNvSpPr>
      </xdr:nvSpPr>
      <xdr:spPr bwMode="auto">
        <a:xfrm>
          <a:off x="42713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99" name="Text Box 1">
          <a:extLst>
            <a:ext uri="{FF2B5EF4-FFF2-40B4-BE49-F238E27FC236}">
              <a16:creationId xmlns:a16="http://schemas.microsoft.com/office/drawing/2014/main" id="{00000000-0008-0000-0100-000063000000}"/>
            </a:ext>
          </a:extLst>
        </xdr:cNvPr>
        <xdr:cNvSpPr txBox="1">
          <a:spLocks noChangeArrowheads="1"/>
        </xdr:cNvSpPr>
      </xdr:nvSpPr>
      <xdr:spPr bwMode="auto">
        <a:xfrm>
          <a:off x="44197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100" name="Text Box 1">
          <a:extLst>
            <a:ext uri="{FF2B5EF4-FFF2-40B4-BE49-F238E27FC236}">
              <a16:creationId xmlns:a16="http://schemas.microsoft.com/office/drawing/2014/main" id="{00000000-0008-0000-0100-000064000000}"/>
            </a:ext>
          </a:extLst>
        </xdr:cNvPr>
        <xdr:cNvSpPr txBox="1">
          <a:spLocks noChangeArrowheads="1"/>
        </xdr:cNvSpPr>
      </xdr:nvSpPr>
      <xdr:spPr bwMode="auto">
        <a:xfrm>
          <a:off x="43455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101" name="Text Box 1">
          <a:extLst>
            <a:ext uri="{FF2B5EF4-FFF2-40B4-BE49-F238E27FC236}">
              <a16:creationId xmlns:a16="http://schemas.microsoft.com/office/drawing/2014/main" id="{00000000-0008-0000-0100-000065000000}"/>
            </a:ext>
          </a:extLst>
        </xdr:cNvPr>
        <xdr:cNvSpPr txBox="1">
          <a:spLocks noChangeArrowheads="1"/>
        </xdr:cNvSpPr>
      </xdr:nvSpPr>
      <xdr:spPr bwMode="auto">
        <a:xfrm>
          <a:off x="43455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102" name="Text Box 1">
          <a:extLst>
            <a:ext uri="{FF2B5EF4-FFF2-40B4-BE49-F238E27FC236}">
              <a16:creationId xmlns:a16="http://schemas.microsoft.com/office/drawing/2014/main" id="{00000000-0008-0000-0100-000066000000}"/>
            </a:ext>
          </a:extLst>
        </xdr:cNvPr>
        <xdr:cNvSpPr txBox="1">
          <a:spLocks noChangeArrowheads="1"/>
        </xdr:cNvSpPr>
      </xdr:nvSpPr>
      <xdr:spPr bwMode="auto">
        <a:xfrm>
          <a:off x="44197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103" name="Text Box 1">
          <a:extLst>
            <a:ext uri="{FF2B5EF4-FFF2-40B4-BE49-F238E27FC236}">
              <a16:creationId xmlns:a16="http://schemas.microsoft.com/office/drawing/2014/main" id="{00000000-0008-0000-0100-000067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104" name="Text Box 1">
          <a:extLst>
            <a:ext uri="{FF2B5EF4-FFF2-40B4-BE49-F238E27FC236}">
              <a16:creationId xmlns:a16="http://schemas.microsoft.com/office/drawing/2014/main" id="{00000000-0008-0000-0100-000068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105" name="Text Box 1">
          <a:extLst>
            <a:ext uri="{FF2B5EF4-FFF2-40B4-BE49-F238E27FC236}">
              <a16:creationId xmlns:a16="http://schemas.microsoft.com/office/drawing/2014/main" id="{00000000-0008-0000-0100-000069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106" name="Text Box 1">
          <a:extLst>
            <a:ext uri="{FF2B5EF4-FFF2-40B4-BE49-F238E27FC236}">
              <a16:creationId xmlns:a16="http://schemas.microsoft.com/office/drawing/2014/main" id="{00000000-0008-0000-0100-00006A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107" name="Text Box 1">
          <a:extLst>
            <a:ext uri="{FF2B5EF4-FFF2-40B4-BE49-F238E27FC236}">
              <a16:creationId xmlns:a16="http://schemas.microsoft.com/office/drawing/2014/main" id="{00000000-0008-0000-0100-00006B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108" name="Text Box 1">
          <a:extLst>
            <a:ext uri="{FF2B5EF4-FFF2-40B4-BE49-F238E27FC236}">
              <a16:creationId xmlns:a16="http://schemas.microsoft.com/office/drawing/2014/main" id="{00000000-0008-0000-0100-00006C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109" name="Text Box 1">
          <a:extLst>
            <a:ext uri="{FF2B5EF4-FFF2-40B4-BE49-F238E27FC236}">
              <a16:creationId xmlns:a16="http://schemas.microsoft.com/office/drawing/2014/main" id="{00000000-0008-0000-0100-00006D000000}"/>
            </a:ext>
          </a:extLst>
        </xdr:cNvPr>
        <xdr:cNvSpPr txBox="1">
          <a:spLocks noChangeArrowheads="1"/>
        </xdr:cNvSpPr>
      </xdr:nvSpPr>
      <xdr:spPr bwMode="auto">
        <a:xfrm>
          <a:off x="44938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110" name="Text Box 1">
          <a:extLst>
            <a:ext uri="{FF2B5EF4-FFF2-40B4-BE49-F238E27FC236}">
              <a16:creationId xmlns:a16="http://schemas.microsoft.com/office/drawing/2014/main" id="{00000000-0008-0000-0100-00006E000000}"/>
            </a:ext>
          </a:extLst>
        </xdr:cNvPr>
        <xdr:cNvSpPr txBox="1">
          <a:spLocks noChangeArrowheads="1"/>
        </xdr:cNvSpPr>
      </xdr:nvSpPr>
      <xdr:spPr bwMode="auto">
        <a:xfrm>
          <a:off x="45680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111" name="Text Box 1">
          <a:extLst>
            <a:ext uri="{FF2B5EF4-FFF2-40B4-BE49-F238E27FC236}">
              <a16:creationId xmlns:a16="http://schemas.microsoft.com/office/drawing/2014/main" id="{00000000-0008-0000-0100-00006F000000}"/>
            </a:ext>
          </a:extLst>
        </xdr:cNvPr>
        <xdr:cNvSpPr txBox="1">
          <a:spLocks noChangeArrowheads="1"/>
        </xdr:cNvSpPr>
      </xdr:nvSpPr>
      <xdr:spPr bwMode="auto">
        <a:xfrm>
          <a:off x="48647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112" name="Text Box 1">
          <a:extLst>
            <a:ext uri="{FF2B5EF4-FFF2-40B4-BE49-F238E27FC236}">
              <a16:creationId xmlns:a16="http://schemas.microsoft.com/office/drawing/2014/main" id="{00000000-0008-0000-0100-000070000000}"/>
            </a:ext>
          </a:extLst>
        </xdr:cNvPr>
        <xdr:cNvSpPr txBox="1">
          <a:spLocks noChangeArrowheads="1"/>
        </xdr:cNvSpPr>
      </xdr:nvSpPr>
      <xdr:spPr bwMode="auto">
        <a:xfrm>
          <a:off x="47905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113" name="Text Box 1">
          <a:extLst>
            <a:ext uri="{FF2B5EF4-FFF2-40B4-BE49-F238E27FC236}">
              <a16:creationId xmlns:a16="http://schemas.microsoft.com/office/drawing/2014/main" id="{00000000-0008-0000-0100-000071000000}"/>
            </a:ext>
          </a:extLst>
        </xdr:cNvPr>
        <xdr:cNvSpPr txBox="1">
          <a:spLocks noChangeArrowheads="1"/>
        </xdr:cNvSpPr>
      </xdr:nvSpPr>
      <xdr:spPr bwMode="auto">
        <a:xfrm>
          <a:off x="47905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114" name="Text Box 1">
          <a:extLst>
            <a:ext uri="{FF2B5EF4-FFF2-40B4-BE49-F238E27FC236}">
              <a16:creationId xmlns:a16="http://schemas.microsoft.com/office/drawing/2014/main" id="{00000000-0008-0000-0100-000072000000}"/>
            </a:ext>
          </a:extLst>
        </xdr:cNvPr>
        <xdr:cNvSpPr txBox="1">
          <a:spLocks noChangeArrowheads="1"/>
        </xdr:cNvSpPr>
      </xdr:nvSpPr>
      <xdr:spPr bwMode="auto">
        <a:xfrm>
          <a:off x="48647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115" name="Text Box 1">
          <a:extLst>
            <a:ext uri="{FF2B5EF4-FFF2-40B4-BE49-F238E27FC236}">
              <a16:creationId xmlns:a16="http://schemas.microsoft.com/office/drawing/2014/main" id="{00000000-0008-0000-0100-000073000000}"/>
            </a:ext>
          </a:extLst>
        </xdr:cNvPr>
        <xdr:cNvSpPr txBox="1">
          <a:spLocks noChangeArrowheads="1"/>
        </xdr:cNvSpPr>
      </xdr:nvSpPr>
      <xdr:spPr bwMode="auto">
        <a:xfrm>
          <a:off x="50130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116" name="Text Box 1">
          <a:extLst>
            <a:ext uri="{FF2B5EF4-FFF2-40B4-BE49-F238E27FC236}">
              <a16:creationId xmlns:a16="http://schemas.microsoft.com/office/drawing/2014/main" id="{00000000-0008-0000-0100-000074000000}"/>
            </a:ext>
          </a:extLst>
        </xdr:cNvPr>
        <xdr:cNvSpPr txBox="1">
          <a:spLocks noChangeArrowheads="1"/>
        </xdr:cNvSpPr>
      </xdr:nvSpPr>
      <xdr:spPr bwMode="auto">
        <a:xfrm>
          <a:off x="49389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117" name="Text Box 1">
          <a:extLst>
            <a:ext uri="{FF2B5EF4-FFF2-40B4-BE49-F238E27FC236}">
              <a16:creationId xmlns:a16="http://schemas.microsoft.com/office/drawing/2014/main" id="{00000000-0008-0000-0100-000075000000}"/>
            </a:ext>
          </a:extLst>
        </xdr:cNvPr>
        <xdr:cNvSpPr txBox="1">
          <a:spLocks noChangeArrowheads="1"/>
        </xdr:cNvSpPr>
      </xdr:nvSpPr>
      <xdr:spPr bwMode="auto">
        <a:xfrm>
          <a:off x="49389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118" name="Text Box 1">
          <a:extLst>
            <a:ext uri="{FF2B5EF4-FFF2-40B4-BE49-F238E27FC236}">
              <a16:creationId xmlns:a16="http://schemas.microsoft.com/office/drawing/2014/main" id="{00000000-0008-0000-0100-000076000000}"/>
            </a:ext>
          </a:extLst>
        </xdr:cNvPr>
        <xdr:cNvSpPr txBox="1">
          <a:spLocks noChangeArrowheads="1"/>
        </xdr:cNvSpPr>
      </xdr:nvSpPr>
      <xdr:spPr bwMode="auto">
        <a:xfrm>
          <a:off x="50130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119" name="Text Box 1">
          <a:extLst>
            <a:ext uri="{FF2B5EF4-FFF2-40B4-BE49-F238E27FC236}">
              <a16:creationId xmlns:a16="http://schemas.microsoft.com/office/drawing/2014/main" id="{00000000-0008-0000-0100-000077000000}"/>
            </a:ext>
          </a:extLst>
        </xdr:cNvPr>
        <xdr:cNvSpPr txBox="1">
          <a:spLocks noChangeArrowheads="1"/>
        </xdr:cNvSpPr>
      </xdr:nvSpPr>
      <xdr:spPr bwMode="auto">
        <a:xfrm>
          <a:off x="51614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120" name="Text Box 1">
          <a:extLst>
            <a:ext uri="{FF2B5EF4-FFF2-40B4-BE49-F238E27FC236}">
              <a16:creationId xmlns:a16="http://schemas.microsoft.com/office/drawing/2014/main" id="{00000000-0008-0000-0100-000078000000}"/>
            </a:ext>
          </a:extLst>
        </xdr:cNvPr>
        <xdr:cNvSpPr txBox="1">
          <a:spLocks noChangeArrowheads="1"/>
        </xdr:cNvSpPr>
      </xdr:nvSpPr>
      <xdr:spPr bwMode="auto">
        <a:xfrm>
          <a:off x="50872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121" name="Text Box 1">
          <a:extLst>
            <a:ext uri="{FF2B5EF4-FFF2-40B4-BE49-F238E27FC236}">
              <a16:creationId xmlns:a16="http://schemas.microsoft.com/office/drawing/2014/main" id="{00000000-0008-0000-0100-000079000000}"/>
            </a:ext>
          </a:extLst>
        </xdr:cNvPr>
        <xdr:cNvSpPr txBox="1">
          <a:spLocks noChangeArrowheads="1"/>
        </xdr:cNvSpPr>
      </xdr:nvSpPr>
      <xdr:spPr bwMode="auto">
        <a:xfrm>
          <a:off x="50872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122" name="Text Box 1">
          <a:extLst>
            <a:ext uri="{FF2B5EF4-FFF2-40B4-BE49-F238E27FC236}">
              <a16:creationId xmlns:a16="http://schemas.microsoft.com/office/drawing/2014/main" id="{00000000-0008-0000-0100-00007A000000}"/>
            </a:ext>
          </a:extLst>
        </xdr:cNvPr>
        <xdr:cNvSpPr txBox="1">
          <a:spLocks noChangeArrowheads="1"/>
        </xdr:cNvSpPr>
      </xdr:nvSpPr>
      <xdr:spPr bwMode="auto">
        <a:xfrm>
          <a:off x="516140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123" name="Text Box 1">
          <a:extLst>
            <a:ext uri="{FF2B5EF4-FFF2-40B4-BE49-F238E27FC236}">
              <a16:creationId xmlns:a16="http://schemas.microsoft.com/office/drawing/2014/main" id="{00000000-0008-0000-0100-00007B000000}"/>
            </a:ext>
          </a:extLst>
        </xdr:cNvPr>
        <xdr:cNvSpPr txBox="1">
          <a:spLocks noChangeArrowheads="1"/>
        </xdr:cNvSpPr>
      </xdr:nvSpPr>
      <xdr:spPr bwMode="auto">
        <a:xfrm>
          <a:off x="53097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124" name="Text Box 1">
          <a:extLst>
            <a:ext uri="{FF2B5EF4-FFF2-40B4-BE49-F238E27FC236}">
              <a16:creationId xmlns:a16="http://schemas.microsoft.com/office/drawing/2014/main" id="{00000000-0008-0000-0100-00007C000000}"/>
            </a:ext>
          </a:extLst>
        </xdr:cNvPr>
        <xdr:cNvSpPr txBox="1">
          <a:spLocks noChangeArrowheads="1"/>
        </xdr:cNvSpPr>
      </xdr:nvSpPr>
      <xdr:spPr bwMode="auto">
        <a:xfrm>
          <a:off x="52355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125" name="Text Box 1">
          <a:extLst>
            <a:ext uri="{FF2B5EF4-FFF2-40B4-BE49-F238E27FC236}">
              <a16:creationId xmlns:a16="http://schemas.microsoft.com/office/drawing/2014/main" id="{00000000-0008-0000-0100-00007D000000}"/>
            </a:ext>
          </a:extLst>
        </xdr:cNvPr>
        <xdr:cNvSpPr txBox="1">
          <a:spLocks noChangeArrowheads="1"/>
        </xdr:cNvSpPr>
      </xdr:nvSpPr>
      <xdr:spPr bwMode="auto">
        <a:xfrm>
          <a:off x="523557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126" name="Text Box 1">
          <a:extLst>
            <a:ext uri="{FF2B5EF4-FFF2-40B4-BE49-F238E27FC236}">
              <a16:creationId xmlns:a16="http://schemas.microsoft.com/office/drawing/2014/main" id="{00000000-0008-0000-0100-00007E000000}"/>
            </a:ext>
          </a:extLst>
        </xdr:cNvPr>
        <xdr:cNvSpPr txBox="1">
          <a:spLocks noChangeArrowheads="1"/>
        </xdr:cNvSpPr>
      </xdr:nvSpPr>
      <xdr:spPr bwMode="auto">
        <a:xfrm>
          <a:off x="530974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127" name="Text Box 1">
          <a:extLst>
            <a:ext uri="{FF2B5EF4-FFF2-40B4-BE49-F238E27FC236}">
              <a16:creationId xmlns:a16="http://schemas.microsoft.com/office/drawing/2014/main" id="{00000000-0008-0000-0100-00007F000000}"/>
            </a:ext>
          </a:extLst>
        </xdr:cNvPr>
        <xdr:cNvSpPr txBox="1">
          <a:spLocks noChangeArrowheads="1"/>
        </xdr:cNvSpPr>
      </xdr:nvSpPr>
      <xdr:spPr bwMode="auto">
        <a:xfrm>
          <a:off x="54580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128" name="Text Box 1">
          <a:extLst>
            <a:ext uri="{FF2B5EF4-FFF2-40B4-BE49-F238E27FC236}">
              <a16:creationId xmlns:a16="http://schemas.microsoft.com/office/drawing/2014/main" id="{00000000-0008-0000-0100-000080000000}"/>
            </a:ext>
          </a:extLst>
        </xdr:cNvPr>
        <xdr:cNvSpPr txBox="1">
          <a:spLocks noChangeArrowheads="1"/>
        </xdr:cNvSpPr>
      </xdr:nvSpPr>
      <xdr:spPr bwMode="auto">
        <a:xfrm>
          <a:off x="53839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129" name="Text Box 1">
          <a:extLst>
            <a:ext uri="{FF2B5EF4-FFF2-40B4-BE49-F238E27FC236}">
              <a16:creationId xmlns:a16="http://schemas.microsoft.com/office/drawing/2014/main" id="{00000000-0008-0000-0100-000081000000}"/>
            </a:ext>
          </a:extLst>
        </xdr:cNvPr>
        <xdr:cNvSpPr txBox="1">
          <a:spLocks noChangeArrowheads="1"/>
        </xdr:cNvSpPr>
      </xdr:nvSpPr>
      <xdr:spPr bwMode="auto">
        <a:xfrm>
          <a:off x="538391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130" name="Text Box 1">
          <a:extLst>
            <a:ext uri="{FF2B5EF4-FFF2-40B4-BE49-F238E27FC236}">
              <a16:creationId xmlns:a16="http://schemas.microsoft.com/office/drawing/2014/main" id="{00000000-0008-0000-0100-000082000000}"/>
            </a:ext>
          </a:extLst>
        </xdr:cNvPr>
        <xdr:cNvSpPr txBox="1">
          <a:spLocks noChangeArrowheads="1"/>
        </xdr:cNvSpPr>
      </xdr:nvSpPr>
      <xdr:spPr bwMode="auto">
        <a:xfrm>
          <a:off x="545807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131" name="Text Box 1">
          <a:extLst>
            <a:ext uri="{FF2B5EF4-FFF2-40B4-BE49-F238E27FC236}">
              <a16:creationId xmlns:a16="http://schemas.microsoft.com/office/drawing/2014/main" id="{00000000-0008-0000-0100-000083000000}"/>
            </a:ext>
          </a:extLst>
        </xdr:cNvPr>
        <xdr:cNvSpPr txBox="1">
          <a:spLocks noChangeArrowheads="1"/>
        </xdr:cNvSpPr>
      </xdr:nvSpPr>
      <xdr:spPr bwMode="auto">
        <a:xfrm>
          <a:off x="56064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132" name="Text Box 1">
          <a:extLst>
            <a:ext uri="{FF2B5EF4-FFF2-40B4-BE49-F238E27FC236}">
              <a16:creationId xmlns:a16="http://schemas.microsoft.com/office/drawing/2014/main" id="{00000000-0008-0000-0100-000084000000}"/>
            </a:ext>
          </a:extLst>
        </xdr:cNvPr>
        <xdr:cNvSpPr txBox="1">
          <a:spLocks noChangeArrowheads="1"/>
        </xdr:cNvSpPr>
      </xdr:nvSpPr>
      <xdr:spPr bwMode="auto">
        <a:xfrm>
          <a:off x="55322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133" name="Text Box 1">
          <a:extLst>
            <a:ext uri="{FF2B5EF4-FFF2-40B4-BE49-F238E27FC236}">
              <a16:creationId xmlns:a16="http://schemas.microsoft.com/office/drawing/2014/main" id="{00000000-0008-0000-0100-000085000000}"/>
            </a:ext>
          </a:extLst>
        </xdr:cNvPr>
        <xdr:cNvSpPr txBox="1">
          <a:spLocks noChangeArrowheads="1"/>
        </xdr:cNvSpPr>
      </xdr:nvSpPr>
      <xdr:spPr bwMode="auto">
        <a:xfrm>
          <a:off x="553224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134" name="Text Box 1">
          <a:extLst>
            <a:ext uri="{FF2B5EF4-FFF2-40B4-BE49-F238E27FC236}">
              <a16:creationId xmlns:a16="http://schemas.microsoft.com/office/drawing/2014/main" id="{00000000-0008-0000-0100-000086000000}"/>
            </a:ext>
          </a:extLst>
        </xdr:cNvPr>
        <xdr:cNvSpPr txBox="1">
          <a:spLocks noChangeArrowheads="1"/>
        </xdr:cNvSpPr>
      </xdr:nvSpPr>
      <xdr:spPr bwMode="auto">
        <a:xfrm>
          <a:off x="560641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135" name="Text Box 1">
          <a:extLst>
            <a:ext uri="{FF2B5EF4-FFF2-40B4-BE49-F238E27FC236}">
              <a16:creationId xmlns:a16="http://schemas.microsoft.com/office/drawing/2014/main" id="{00000000-0008-0000-0100-000087000000}"/>
            </a:ext>
          </a:extLst>
        </xdr:cNvPr>
        <xdr:cNvSpPr txBox="1">
          <a:spLocks noChangeArrowheads="1"/>
        </xdr:cNvSpPr>
      </xdr:nvSpPr>
      <xdr:spPr bwMode="auto">
        <a:xfrm>
          <a:off x="57547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136" name="Text Box 1">
          <a:extLst>
            <a:ext uri="{FF2B5EF4-FFF2-40B4-BE49-F238E27FC236}">
              <a16:creationId xmlns:a16="http://schemas.microsoft.com/office/drawing/2014/main" id="{00000000-0008-0000-0100-000088000000}"/>
            </a:ext>
          </a:extLst>
        </xdr:cNvPr>
        <xdr:cNvSpPr txBox="1">
          <a:spLocks noChangeArrowheads="1"/>
        </xdr:cNvSpPr>
      </xdr:nvSpPr>
      <xdr:spPr bwMode="auto">
        <a:xfrm>
          <a:off x="56805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137" name="Text Box 1">
          <a:extLst>
            <a:ext uri="{FF2B5EF4-FFF2-40B4-BE49-F238E27FC236}">
              <a16:creationId xmlns:a16="http://schemas.microsoft.com/office/drawing/2014/main" id="{00000000-0008-0000-0100-000089000000}"/>
            </a:ext>
          </a:extLst>
        </xdr:cNvPr>
        <xdr:cNvSpPr txBox="1">
          <a:spLocks noChangeArrowheads="1"/>
        </xdr:cNvSpPr>
      </xdr:nvSpPr>
      <xdr:spPr bwMode="auto">
        <a:xfrm>
          <a:off x="568058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138" name="Text Box 1">
          <a:extLst>
            <a:ext uri="{FF2B5EF4-FFF2-40B4-BE49-F238E27FC236}">
              <a16:creationId xmlns:a16="http://schemas.microsoft.com/office/drawing/2014/main" id="{00000000-0008-0000-0100-00008A000000}"/>
            </a:ext>
          </a:extLst>
        </xdr:cNvPr>
        <xdr:cNvSpPr txBox="1">
          <a:spLocks noChangeArrowheads="1"/>
        </xdr:cNvSpPr>
      </xdr:nvSpPr>
      <xdr:spPr bwMode="auto">
        <a:xfrm>
          <a:off x="575475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139" name="Text Box 1">
          <a:extLst>
            <a:ext uri="{FF2B5EF4-FFF2-40B4-BE49-F238E27FC236}">
              <a16:creationId xmlns:a16="http://schemas.microsoft.com/office/drawing/2014/main" id="{00000000-0008-0000-0100-00008B000000}"/>
            </a:ext>
          </a:extLst>
        </xdr:cNvPr>
        <xdr:cNvSpPr txBox="1">
          <a:spLocks noChangeArrowheads="1"/>
        </xdr:cNvSpPr>
      </xdr:nvSpPr>
      <xdr:spPr bwMode="auto">
        <a:xfrm>
          <a:off x="59030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140" name="Text Box 1">
          <a:extLst>
            <a:ext uri="{FF2B5EF4-FFF2-40B4-BE49-F238E27FC236}">
              <a16:creationId xmlns:a16="http://schemas.microsoft.com/office/drawing/2014/main" id="{00000000-0008-0000-0100-00008C000000}"/>
            </a:ext>
          </a:extLst>
        </xdr:cNvPr>
        <xdr:cNvSpPr txBox="1">
          <a:spLocks noChangeArrowheads="1"/>
        </xdr:cNvSpPr>
      </xdr:nvSpPr>
      <xdr:spPr bwMode="auto">
        <a:xfrm>
          <a:off x="58289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141" name="Text Box 1">
          <a:extLst>
            <a:ext uri="{FF2B5EF4-FFF2-40B4-BE49-F238E27FC236}">
              <a16:creationId xmlns:a16="http://schemas.microsoft.com/office/drawing/2014/main" id="{00000000-0008-0000-0100-00008D000000}"/>
            </a:ext>
          </a:extLst>
        </xdr:cNvPr>
        <xdr:cNvSpPr txBox="1">
          <a:spLocks noChangeArrowheads="1"/>
        </xdr:cNvSpPr>
      </xdr:nvSpPr>
      <xdr:spPr bwMode="auto">
        <a:xfrm>
          <a:off x="582891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142" name="Text Box 1">
          <a:extLst>
            <a:ext uri="{FF2B5EF4-FFF2-40B4-BE49-F238E27FC236}">
              <a16:creationId xmlns:a16="http://schemas.microsoft.com/office/drawing/2014/main" id="{00000000-0008-0000-0100-00008E000000}"/>
            </a:ext>
          </a:extLst>
        </xdr:cNvPr>
        <xdr:cNvSpPr txBox="1">
          <a:spLocks noChangeArrowheads="1"/>
        </xdr:cNvSpPr>
      </xdr:nvSpPr>
      <xdr:spPr bwMode="auto">
        <a:xfrm>
          <a:off x="590308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143" name="Text Box 1">
          <a:extLst>
            <a:ext uri="{FF2B5EF4-FFF2-40B4-BE49-F238E27FC236}">
              <a16:creationId xmlns:a16="http://schemas.microsoft.com/office/drawing/2014/main" id="{00000000-0008-0000-0100-00008F000000}"/>
            </a:ext>
          </a:extLst>
        </xdr:cNvPr>
        <xdr:cNvSpPr txBox="1">
          <a:spLocks noChangeArrowheads="1"/>
        </xdr:cNvSpPr>
      </xdr:nvSpPr>
      <xdr:spPr bwMode="auto">
        <a:xfrm>
          <a:off x="60514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144" name="Text Box 1">
          <a:extLst>
            <a:ext uri="{FF2B5EF4-FFF2-40B4-BE49-F238E27FC236}">
              <a16:creationId xmlns:a16="http://schemas.microsoft.com/office/drawing/2014/main" id="{00000000-0008-0000-0100-000090000000}"/>
            </a:ext>
          </a:extLst>
        </xdr:cNvPr>
        <xdr:cNvSpPr txBox="1">
          <a:spLocks noChangeArrowheads="1"/>
        </xdr:cNvSpPr>
      </xdr:nvSpPr>
      <xdr:spPr bwMode="auto">
        <a:xfrm>
          <a:off x="59772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145" name="Text Box 1">
          <a:extLst>
            <a:ext uri="{FF2B5EF4-FFF2-40B4-BE49-F238E27FC236}">
              <a16:creationId xmlns:a16="http://schemas.microsoft.com/office/drawing/2014/main" id="{00000000-0008-0000-0100-000091000000}"/>
            </a:ext>
          </a:extLst>
        </xdr:cNvPr>
        <xdr:cNvSpPr txBox="1">
          <a:spLocks noChangeArrowheads="1"/>
        </xdr:cNvSpPr>
      </xdr:nvSpPr>
      <xdr:spPr bwMode="auto">
        <a:xfrm>
          <a:off x="597725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146" name="Text Box 1">
          <a:extLst>
            <a:ext uri="{FF2B5EF4-FFF2-40B4-BE49-F238E27FC236}">
              <a16:creationId xmlns:a16="http://schemas.microsoft.com/office/drawing/2014/main" id="{00000000-0008-0000-0100-000092000000}"/>
            </a:ext>
          </a:extLst>
        </xdr:cNvPr>
        <xdr:cNvSpPr txBox="1">
          <a:spLocks noChangeArrowheads="1"/>
        </xdr:cNvSpPr>
      </xdr:nvSpPr>
      <xdr:spPr bwMode="auto">
        <a:xfrm>
          <a:off x="605142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147" name="Text Box 1">
          <a:extLst>
            <a:ext uri="{FF2B5EF4-FFF2-40B4-BE49-F238E27FC236}">
              <a16:creationId xmlns:a16="http://schemas.microsoft.com/office/drawing/2014/main" id="{00000000-0008-0000-0100-000093000000}"/>
            </a:ext>
          </a:extLst>
        </xdr:cNvPr>
        <xdr:cNvSpPr txBox="1">
          <a:spLocks noChangeArrowheads="1"/>
        </xdr:cNvSpPr>
      </xdr:nvSpPr>
      <xdr:spPr bwMode="auto">
        <a:xfrm>
          <a:off x="61997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148" name="Text Box 1">
          <a:extLst>
            <a:ext uri="{FF2B5EF4-FFF2-40B4-BE49-F238E27FC236}">
              <a16:creationId xmlns:a16="http://schemas.microsoft.com/office/drawing/2014/main" id="{00000000-0008-0000-0100-000094000000}"/>
            </a:ext>
          </a:extLst>
        </xdr:cNvPr>
        <xdr:cNvSpPr txBox="1">
          <a:spLocks noChangeArrowheads="1"/>
        </xdr:cNvSpPr>
      </xdr:nvSpPr>
      <xdr:spPr bwMode="auto">
        <a:xfrm>
          <a:off x="61255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149" name="Text Box 1">
          <a:extLst>
            <a:ext uri="{FF2B5EF4-FFF2-40B4-BE49-F238E27FC236}">
              <a16:creationId xmlns:a16="http://schemas.microsoft.com/office/drawing/2014/main" id="{00000000-0008-0000-0100-000095000000}"/>
            </a:ext>
          </a:extLst>
        </xdr:cNvPr>
        <xdr:cNvSpPr txBox="1">
          <a:spLocks noChangeArrowheads="1"/>
        </xdr:cNvSpPr>
      </xdr:nvSpPr>
      <xdr:spPr bwMode="auto">
        <a:xfrm>
          <a:off x="612559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150" name="Text Box 1">
          <a:extLst>
            <a:ext uri="{FF2B5EF4-FFF2-40B4-BE49-F238E27FC236}">
              <a16:creationId xmlns:a16="http://schemas.microsoft.com/office/drawing/2014/main" id="{00000000-0008-0000-0100-000096000000}"/>
            </a:ext>
          </a:extLst>
        </xdr:cNvPr>
        <xdr:cNvSpPr txBox="1">
          <a:spLocks noChangeArrowheads="1"/>
        </xdr:cNvSpPr>
      </xdr:nvSpPr>
      <xdr:spPr bwMode="auto">
        <a:xfrm>
          <a:off x="619975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151" name="Text Box 1">
          <a:extLst>
            <a:ext uri="{FF2B5EF4-FFF2-40B4-BE49-F238E27FC236}">
              <a16:creationId xmlns:a16="http://schemas.microsoft.com/office/drawing/2014/main" id="{00000000-0008-0000-0100-000097000000}"/>
            </a:ext>
          </a:extLst>
        </xdr:cNvPr>
        <xdr:cNvSpPr txBox="1">
          <a:spLocks noChangeArrowheads="1"/>
        </xdr:cNvSpPr>
      </xdr:nvSpPr>
      <xdr:spPr bwMode="auto">
        <a:xfrm>
          <a:off x="63480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152" name="Text Box 1">
          <a:extLst>
            <a:ext uri="{FF2B5EF4-FFF2-40B4-BE49-F238E27FC236}">
              <a16:creationId xmlns:a16="http://schemas.microsoft.com/office/drawing/2014/main" id="{00000000-0008-0000-0100-000098000000}"/>
            </a:ext>
          </a:extLst>
        </xdr:cNvPr>
        <xdr:cNvSpPr txBox="1">
          <a:spLocks noChangeArrowheads="1"/>
        </xdr:cNvSpPr>
      </xdr:nvSpPr>
      <xdr:spPr bwMode="auto">
        <a:xfrm>
          <a:off x="62739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153" name="Text Box 1">
          <a:extLst>
            <a:ext uri="{FF2B5EF4-FFF2-40B4-BE49-F238E27FC236}">
              <a16:creationId xmlns:a16="http://schemas.microsoft.com/office/drawing/2014/main" id="{00000000-0008-0000-0100-000099000000}"/>
            </a:ext>
          </a:extLst>
        </xdr:cNvPr>
        <xdr:cNvSpPr txBox="1">
          <a:spLocks noChangeArrowheads="1"/>
        </xdr:cNvSpPr>
      </xdr:nvSpPr>
      <xdr:spPr bwMode="auto">
        <a:xfrm>
          <a:off x="627392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154" name="Text Box 1">
          <a:extLst>
            <a:ext uri="{FF2B5EF4-FFF2-40B4-BE49-F238E27FC236}">
              <a16:creationId xmlns:a16="http://schemas.microsoft.com/office/drawing/2014/main" id="{00000000-0008-0000-0100-00009A000000}"/>
            </a:ext>
          </a:extLst>
        </xdr:cNvPr>
        <xdr:cNvSpPr txBox="1">
          <a:spLocks noChangeArrowheads="1"/>
        </xdr:cNvSpPr>
      </xdr:nvSpPr>
      <xdr:spPr bwMode="auto">
        <a:xfrm>
          <a:off x="634809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155" name="Text Box 1">
          <a:extLst>
            <a:ext uri="{FF2B5EF4-FFF2-40B4-BE49-F238E27FC236}">
              <a16:creationId xmlns:a16="http://schemas.microsoft.com/office/drawing/2014/main" id="{00000000-0008-0000-0100-00009B000000}"/>
            </a:ext>
          </a:extLst>
        </xdr:cNvPr>
        <xdr:cNvSpPr txBox="1">
          <a:spLocks noChangeArrowheads="1"/>
        </xdr:cNvSpPr>
      </xdr:nvSpPr>
      <xdr:spPr bwMode="auto">
        <a:xfrm>
          <a:off x="64964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156" name="Text Box 1">
          <a:extLst>
            <a:ext uri="{FF2B5EF4-FFF2-40B4-BE49-F238E27FC236}">
              <a16:creationId xmlns:a16="http://schemas.microsoft.com/office/drawing/2014/main" id="{00000000-0008-0000-0100-00009C000000}"/>
            </a:ext>
          </a:extLst>
        </xdr:cNvPr>
        <xdr:cNvSpPr txBox="1">
          <a:spLocks noChangeArrowheads="1"/>
        </xdr:cNvSpPr>
      </xdr:nvSpPr>
      <xdr:spPr bwMode="auto">
        <a:xfrm>
          <a:off x="64222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157" name="Text Box 1">
          <a:extLst>
            <a:ext uri="{FF2B5EF4-FFF2-40B4-BE49-F238E27FC236}">
              <a16:creationId xmlns:a16="http://schemas.microsoft.com/office/drawing/2014/main" id="{00000000-0008-0000-0100-00009D000000}"/>
            </a:ext>
          </a:extLst>
        </xdr:cNvPr>
        <xdr:cNvSpPr txBox="1">
          <a:spLocks noChangeArrowheads="1"/>
        </xdr:cNvSpPr>
      </xdr:nvSpPr>
      <xdr:spPr bwMode="auto">
        <a:xfrm>
          <a:off x="642226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158" name="Text Box 1">
          <a:extLst>
            <a:ext uri="{FF2B5EF4-FFF2-40B4-BE49-F238E27FC236}">
              <a16:creationId xmlns:a16="http://schemas.microsoft.com/office/drawing/2014/main" id="{00000000-0008-0000-0100-00009E000000}"/>
            </a:ext>
          </a:extLst>
        </xdr:cNvPr>
        <xdr:cNvSpPr txBox="1">
          <a:spLocks noChangeArrowheads="1"/>
        </xdr:cNvSpPr>
      </xdr:nvSpPr>
      <xdr:spPr bwMode="auto">
        <a:xfrm>
          <a:off x="649643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159" name="Text Box 1">
          <a:extLst>
            <a:ext uri="{FF2B5EF4-FFF2-40B4-BE49-F238E27FC236}">
              <a16:creationId xmlns:a16="http://schemas.microsoft.com/office/drawing/2014/main" id="{00000000-0008-0000-0100-00009F000000}"/>
            </a:ext>
          </a:extLst>
        </xdr:cNvPr>
        <xdr:cNvSpPr txBox="1">
          <a:spLocks noChangeArrowheads="1"/>
        </xdr:cNvSpPr>
      </xdr:nvSpPr>
      <xdr:spPr bwMode="auto">
        <a:xfrm>
          <a:off x="66447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160" name="Text Box 1">
          <a:extLst>
            <a:ext uri="{FF2B5EF4-FFF2-40B4-BE49-F238E27FC236}">
              <a16:creationId xmlns:a16="http://schemas.microsoft.com/office/drawing/2014/main" id="{00000000-0008-0000-0100-0000A0000000}"/>
            </a:ext>
          </a:extLst>
        </xdr:cNvPr>
        <xdr:cNvSpPr txBox="1">
          <a:spLocks noChangeArrowheads="1"/>
        </xdr:cNvSpPr>
      </xdr:nvSpPr>
      <xdr:spPr bwMode="auto">
        <a:xfrm>
          <a:off x="65705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161" name="Text Box 1">
          <a:extLst>
            <a:ext uri="{FF2B5EF4-FFF2-40B4-BE49-F238E27FC236}">
              <a16:creationId xmlns:a16="http://schemas.microsoft.com/office/drawing/2014/main" id="{00000000-0008-0000-0100-0000A1000000}"/>
            </a:ext>
          </a:extLst>
        </xdr:cNvPr>
        <xdr:cNvSpPr txBox="1">
          <a:spLocks noChangeArrowheads="1"/>
        </xdr:cNvSpPr>
      </xdr:nvSpPr>
      <xdr:spPr bwMode="auto">
        <a:xfrm>
          <a:off x="657059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162" name="Text Box 1">
          <a:extLst>
            <a:ext uri="{FF2B5EF4-FFF2-40B4-BE49-F238E27FC236}">
              <a16:creationId xmlns:a16="http://schemas.microsoft.com/office/drawing/2014/main" id="{00000000-0008-0000-0100-0000A2000000}"/>
            </a:ext>
          </a:extLst>
        </xdr:cNvPr>
        <xdr:cNvSpPr txBox="1">
          <a:spLocks noChangeArrowheads="1"/>
        </xdr:cNvSpPr>
      </xdr:nvSpPr>
      <xdr:spPr bwMode="auto">
        <a:xfrm>
          <a:off x="6644767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163" name="Text Box 1">
          <a:extLst>
            <a:ext uri="{FF2B5EF4-FFF2-40B4-BE49-F238E27FC236}">
              <a16:creationId xmlns:a16="http://schemas.microsoft.com/office/drawing/2014/main" id="{00000000-0008-0000-0100-0000A3000000}"/>
            </a:ext>
          </a:extLst>
        </xdr:cNvPr>
        <xdr:cNvSpPr txBox="1">
          <a:spLocks noChangeArrowheads="1"/>
        </xdr:cNvSpPr>
      </xdr:nvSpPr>
      <xdr:spPr bwMode="auto">
        <a:xfrm>
          <a:off x="67931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164" name="Text Box 1">
          <a:extLst>
            <a:ext uri="{FF2B5EF4-FFF2-40B4-BE49-F238E27FC236}">
              <a16:creationId xmlns:a16="http://schemas.microsoft.com/office/drawing/2014/main" id="{00000000-0008-0000-0100-0000A4000000}"/>
            </a:ext>
          </a:extLst>
        </xdr:cNvPr>
        <xdr:cNvSpPr txBox="1">
          <a:spLocks noChangeArrowheads="1"/>
        </xdr:cNvSpPr>
      </xdr:nvSpPr>
      <xdr:spPr bwMode="auto">
        <a:xfrm>
          <a:off x="67189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165" name="Text Box 1">
          <a:extLst>
            <a:ext uri="{FF2B5EF4-FFF2-40B4-BE49-F238E27FC236}">
              <a16:creationId xmlns:a16="http://schemas.microsoft.com/office/drawing/2014/main" id="{00000000-0008-0000-0100-0000A5000000}"/>
            </a:ext>
          </a:extLst>
        </xdr:cNvPr>
        <xdr:cNvSpPr txBox="1">
          <a:spLocks noChangeArrowheads="1"/>
        </xdr:cNvSpPr>
      </xdr:nvSpPr>
      <xdr:spPr bwMode="auto">
        <a:xfrm>
          <a:off x="6718935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166" name="Text Box 1">
          <a:extLst>
            <a:ext uri="{FF2B5EF4-FFF2-40B4-BE49-F238E27FC236}">
              <a16:creationId xmlns:a16="http://schemas.microsoft.com/office/drawing/2014/main" id="{00000000-0008-0000-0100-0000A6000000}"/>
            </a:ext>
          </a:extLst>
        </xdr:cNvPr>
        <xdr:cNvSpPr txBox="1">
          <a:spLocks noChangeArrowheads="1"/>
        </xdr:cNvSpPr>
      </xdr:nvSpPr>
      <xdr:spPr bwMode="auto">
        <a:xfrm>
          <a:off x="6793103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167" name="Text Box 1">
          <a:extLst>
            <a:ext uri="{FF2B5EF4-FFF2-40B4-BE49-F238E27FC236}">
              <a16:creationId xmlns:a16="http://schemas.microsoft.com/office/drawing/2014/main" id="{00000000-0008-0000-0100-0000A7000000}"/>
            </a:ext>
          </a:extLst>
        </xdr:cNvPr>
        <xdr:cNvSpPr txBox="1">
          <a:spLocks noChangeArrowheads="1"/>
        </xdr:cNvSpPr>
      </xdr:nvSpPr>
      <xdr:spPr bwMode="auto">
        <a:xfrm>
          <a:off x="69414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168" name="Text Box 1">
          <a:extLst>
            <a:ext uri="{FF2B5EF4-FFF2-40B4-BE49-F238E27FC236}">
              <a16:creationId xmlns:a16="http://schemas.microsoft.com/office/drawing/2014/main" id="{00000000-0008-0000-0100-0000A8000000}"/>
            </a:ext>
          </a:extLst>
        </xdr:cNvPr>
        <xdr:cNvSpPr txBox="1">
          <a:spLocks noChangeArrowheads="1"/>
        </xdr:cNvSpPr>
      </xdr:nvSpPr>
      <xdr:spPr bwMode="auto">
        <a:xfrm>
          <a:off x="68672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169" name="Text Box 1">
          <a:extLst>
            <a:ext uri="{FF2B5EF4-FFF2-40B4-BE49-F238E27FC236}">
              <a16:creationId xmlns:a16="http://schemas.microsoft.com/office/drawing/2014/main" id="{00000000-0008-0000-0100-0000A9000000}"/>
            </a:ext>
          </a:extLst>
        </xdr:cNvPr>
        <xdr:cNvSpPr txBox="1">
          <a:spLocks noChangeArrowheads="1"/>
        </xdr:cNvSpPr>
      </xdr:nvSpPr>
      <xdr:spPr bwMode="auto">
        <a:xfrm>
          <a:off x="6867271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170" name="Text Box 1">
          <a:extLst>
            <a:ext uri="{FF2B5EF4-FFF2-40B4-BE49-F238E27FC236}">
              <a16:creationId xmlns:a16="http://schemas.microsoft.com/office/drawing/2014/main" id="{00000000-0008-0000-0100-0000AA000000}"/>
            </a:ext>
          </a:extLst>
        </xdr:cNvPr>
        <xdr:cNvSpPr txBox="1">
          <a:spLocks noChangeArrowheads="1"/>
        </xdr:cNvSpPr>
      </xdr:nvSpPr>
      <xdr:spPr bwMode="auto">
        <a:xfrm>
          <a:off x="6941439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1" name="Text Box 1">
          <a:extLst>
            <a:ext uri="{FF2B5EF4-FFF2-40B4-BE49-F238E27FC236}">
              <a16:creationId xmlns:a16="http://schemas.microsoft.com/office/drawing/2014/main" id="{00000000-0008-0000-0100-0000AB000000}"/>
            </a:ext>
          </a:extLst>
        </xdr:cNvPr>
        <xdr:cNvSpPr txBox="1">
          <a:spLocks noChangeArrowheads="1"/>
        </xdr:cNvSpPr>
      </xdr:nvSpPr>
      <xdr:spPr bwMode="auto">
        <a:xfrm>
          <a:off x="1826260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2" name="Text Box 1">
          <a:extLst>
            <a:ext uri="{FF2B5EF4-FFF2-40B4-BE49-F238E27FC236}">
              <a16:creationId xmlns:a16="http://schemas.microsoft.com/office/drawing/2014/main" id="{00000000-0008-0000-0100-0000AC000000}"/>
            </a:ext>
          </a:extLst>
        </xdr:cNvPr>
        <xdr:cNvSpPr txBox="1">
          <a:spLocks noChangeArrowheads="1"/>
        </xdr:cNvSpPr>
      </xdr:nvSpPr>
      <xdr:spPr bwMode="auto">
        <a:xfrm>
          <a:off x="1900428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3" name="Text Box 1">
          <a:extLst>
            <a:ext uri="{FF2B5EF4-FFF2-40B4-BE49-F238E27FC236}">
              <a16:creationId xmlns:a16="http://schemas.microsoft.com/office/drawing/2014/main" id="{00000000-0008-0000-0100-0000AD000000}"/>
            </a:ext>
          </a:extLst>
        </xdr:cNvPr>
        <xdr:cNvSpPr txBox="1">
          <a:spLocks noChangeArrowheads="1"/>
        </xdr:cNvSpPr>
      </xdr:nvSpPr>
      <xdr:spPr bwMode="auto">
        <a:xfrm>
          <a:off x="69088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4" name="Text Box 1">
          <a:extLst>
            <a:ext uri="{FF2B5EF4-FFF2-40B4-BE49-F238E27FC236}">
              <a16:creationId xmlns:a16="http://schemas.microsoft.com/office/drawing/2014/main" id="{00000000-0008-0000-0100-0000AE000000}"/>
            </a:ext>
          </a:extLst>
        </xdr:cNvPr>
        <xdr:cNvSpPr txBox="1">
          <a:spLocks noChangeArrowheads="1"/>
        </xdr:cNvSpPr>
      </xdr:nvSpPr>
      <xdr:spPr bwMode="auto">
        <a:xfrm>
          <a:off x="14325600" y="521970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5" name="Text Box 1">
          <a:extLst>
            <a:ext uri="{FF2B5EF4-FFF2-40B4-BE49-F238E27FC236}">
              <a16:creationId xmlns:a16="http://schemas.microsoft.com/office/drawing/2014/main" id="{00000000-0008-0000-0100-0000AF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6" name="Text Box 1">
          <a:extLst>
            <a:ext uri="{FF2B5EF4-FFF2-40B4-BE49-F238E27FC236}">
              <a16:creationId xmlns:a16="http://schemas.microsoft.com/office/drawing/2014/main" id="{00000000-0008-0000-0100-0000B0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7" name="Text Box 1">
          <a:extLst>
            <a:ext uri="{FF2B5EF4-FFF2-40B4-BE49-F238E27FC236}">
              <a16:creationId xmlns:a16="http://schemas.microsoft.com/office/drawing/2014/main" id="{00000000-0008-0000-0100-0000B1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8" name="Text Box 1">
          <a:extLst>
            <a:ext uri="{FF2B5EF4-FFF2-40B4-BE49-F238E27FC236}">
              <a16:creationId xmlns:a16="http://schemas.microsoft.com/office/drawing/2014/main" id="{00000000-0008-0000-0100-0000B2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79" name="Text Box 1">
          <a:extLst>
            <a:ext uri="{FF2B5EF4-FFF2-40B4-BE49-F238E27FC236}">
              <a16:creationId xmlns:a16="http://schemas.microsoft.com/office/drawing/2014/main" id="{00000000-0008-0000-0100-0000B3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0" name="Text Box 1">
          <a:extLst>
            <a:ext uri="{FF2B5EF4-FFF2-40B4-BE49-F238E27FC236}">
              <a16:creationId xmlns:a16="http://schemas.microsoft.com/office/drawing/2014/main" id="{00000000-0008-0000-0100-0000B4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1" name="Text Box 1">
          <a:extLst>
            <a:ext uri="{FF2B5EF4-FFF2-40B4-BE49-F238E27FC236}">
              <a16:creationId xmlns:a16="http://schemas.microsoft.com/office/drawing/2014/main" id="{00000000-0008-0000-0100-0000B5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2" name="Text Box 1">
          <a:extLst>
            <a:ext uri="{FF2B5EF4-FFF2-40B4-BE49-F238E27FC236}">
              <a16:creationId xmlns:a16="http://schemas.microsoft.com/office/drawing/2014/main" id="{00000000-0008-0000-0100-0000B6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3" name="Text Box 1">
          <a:extLst>
            <a:ext uri="{FF2B5EF4-FFF2-40B4-BE49-F238E27FC236}">
              <a16:creationId xmlns:a16="http://schemas.microsoft.com/office/drawing/2014/main" id="{00000000-0008-0000-0100-0000B7000000}"/>
            </a:ext>
          </a:extLst>
        </xdr:cNvPr>
        <xdr:cNvSpPr txBox="1">
          <a:spLocks noChangeArrowheads="1"/>
        </xdr:cNvSpPr>
      </xdr:nvSpPr>
      <xdr:spPr bwMode="auto">
        <a:xfrm>
          <a:off x="6908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184" name="Text Box 1">
          <a:extLst>
            <a:ext uri="{FF2B5EF4-FFF2-40B4-BE49-F238E27FC236}">
              <a16:creationId xmlns:a16="http://schemas.microsoft.com/office/drawing/2014/main" id="{00000000-0008-0000-0100-0000B8000000}"/>
            </a:ext>
          </a:extLst>
        </xdr:cNvPr>
        <xdr:cNvSpPr txBox="1">
          <a:spLocks noChangeArrowheads="1"/>
        </xdr:cNvSpPr>
      </xdr:nvSpPr>
      <xdr:spPr bwMode="auto">
        <a:xfrm>
          <a:off x="14325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185" name="Text Box 1">
          <a:extLst>
            <a:ext uri="{FF2B5EF4-FFF2-40B4-BE49-F238E27FC236}">
              <a16:creationId xmlns:a16="http://schemas.microsoft.com/office/drawing/2014/main" id="{00000000-0008-0000-0100-0000B9000000}"/>
            </a:ext>
          </a:extLst>
        </xdr:cNvPr>
        <xdr:cNvSpPr txBox="1">
          <a:spLocks noChangeArrowheads="1"/>
        </xdr:cNvSpPr>
      </xdr:nvSpPr>
      <xdr:spPr bwMode="auto">
        <a:xfrm>
          <a:off x="607669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186" name="Text Box 1">
          <a:extLst>
            <a:ext uri="{FF2B5EF4-FFF2-40B4-BE49-F238E27FC236}">
              <a16:creationId xmlns:a16="http://schemas.microsoft.com/office/drawing/2014/main" id="{00000000-0008-0000-0100-0000BA000000}"/>
            </a:ext>
          </a:extLst>
        </xdr:cNvPr>
        <xdr:cNvSpPr txBox="1">
          <a:spLocks noChangeArrowheads="1"/>
        </xdr:cNvSpPr>
      </xdr:nvSpPr>
      <xdr:spPr bwMode="auto">
        <a:xfrm>
          <a:off x="600252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187" name="Text Box 1">
          <a:extLst>
            <a:ext uri="{FF2B5EF4-FFF2-40B4-BE49-F238E27FC236}">
              <a16:creationId xmlns:a16="http://schemas.microsoft.com/office/drawing/2014/main" id="{00000000-0008-0000-0100-0000BB000000}"/>
            </a:ext>
          </a:extLst>
        </xdr:cNvPr>
        <xdr:cNvSpPr txBox="1">
          <a:spLocks noChangeArrowheads="1"/>
        </xdr:cNvSpPr>
      </xdr:nvSpPr>
      <xdr:spPr bwMode="auto">
        <a:xfrm>
          <a:off x="600252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188" name="Text Box 1">
          <a:extLst>
            <a:ext uri="{FF2B5EF4-FFF2-40B4-BE49-F238E27FC236}">
              <a16:creationId xmlns:a16="http://schemas.microsoft.com/office/drawing/2014/main" id="{00000000-0008-0000-0100-0000BC000000}"/>
            </a:ext>
          </a:extLst>
        </xdr:cNvPr>
        <xdr:cNvSpPr txBox="1">
          <a:spLocks noChangeArrowheads="1"/>
        </xdr:cNvSpPr>
      </xdr:nvSpPr>
      <xdr:spPr bwMode="auto">
        <a:xfrm>
          <a:off x="6076696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189" name="Text Box 1">
          <a:extLst>
            <a:ext uri="{FF2B5EF4-FFF2-40B4-BE49-F238E27FC236}">
              <a16:creationId xmlns:a16="http://schemas.microsoft.com/office/drawing/2014/main" id="{00000000-0008-0000-0100-0000BD000000}"/>
            </a:ext>
          </a:extLst>
        </xdr:cNvPr>
        <xdr:cNvSpPr txBox="1">
          <a:spLocks noChangeArrowheads="1"/>
        </xdr:cNvSpPr>
      </xdr:nvSpPr>
      <xdr:spPr bwMode="auto">
        <a:xfrm>
          <a:off x="622503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190" name="Text Box 1">
          <a:extLst>
            <a:ext uri="{FF2B5EF4-FFF2-40B4-BE49-F238E27FC236}">
              <a16:creationId xmlns:a16="http://schemas.microsoft.com/office/drawing/2014/main" id="{00000000-0008-0000-0100-0000BE000000}"/>
            </a:ext>
          </a:extLst>
        </xdr:cNvPr>
        <xdr:cNvSpPr txBox="1">
          <a:spLocks noChangeArrowheads="1"/>
        </xdr:cNvSpPr>
      </xdr:nvSpPr>
      <xdr:spPr bwMode="auto">
        <a:xfrm>
          <a:off x="615086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191" name="Text Box 1">
          <a:extLst>
            <a:ext uri="{FF2B5EF4-FFF2-40B4-BE49-F238E27FC236}">
              <a16:creationId xmlns:a16="http://schemas.microsoft.com/office/drawing/2014/main" id="{00000000-0008-0000-0100-0000BF000000}"/>
            </a:ext>
          </a:extLst>
        </xdr:cNvPr>
        <xdr:cNvSpPr txBox="1">
          <a:spLocks noChangeArrowheads="1"/>
        </xdr:cNvSpPr>
      </xdr:nvSpPr>
      <xdr:spPr bwMode="auto">
        <a:xfrm>
          <a:off x="615086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192" name="Text Box 1">
          <a:extLst>
            <a:ext uri="{FF2B5EF4-FFF2-40B4-BE49-F238E27FC236}">
              <a16:creationId xmlns:a16="http://schemas.microsoft.com/office/drawing/2014/main" id="{00000000-0008-0000-0100-0000C0000000}"/>
            </a:ext>
          </a:extLst>
        </xdr:cNvPr>
        <xdr:cNvSpPr txBox="1">
          <a:spLocks noChangeArrowheads="1"/>
        </xdr:cNvSpPr>
      </xdr:nvSpPr>
      <xdr:spPr bwMode="auto">
        <a:xfrm>
          <a:off x="622503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3" name="Text Box 1">
          <a:extLst>
            <a:ext uri="{FF2B5EF4-FFF2-40B4-BE49-F238E27FC236}">
              <a16:creationId xmlns:a16="http://schemas.microsoft.com/office/drawing/2014/main" id="{00000000-0008-0000-0100-0000C1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4" name="Text Box 1">
          <a:extLst>
            <a:ext uri="{FF2B5EF4-FFF2-40B4-BE49-F238E27FC236}">
              <a16:creationId xmlns:a16="http://schemas.microsoft.com/office/drawing/2014/main" id="{00000000-0008-0000-0100-0000C2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5" name="Text Box 1">
          <a:extLst>
            <a:ext uri="{FF2B5EF4-FFF2-40B4-BE49-F238E27FC236}">
              <a16:creationId xmlns:a16="http://schemas.microsoft.com/office/drawing/2014/main" id="{00000000-0008-0000-0100-0000C3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6" name="Text Box 1">
          <a:extLst>
            <a:ext uri="{FF2B5EF4-FFF2-40B4-BE49-F238E27FC236}">
              <a16:creationId xmlns:a16="http://schemas.microsoft.com/office/drawing/2014/main" id="{00000000-0008-0000-0100-0000C4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197" name="Text Box 1">
          <a:extLst>
            <a:ext uri="{FF2B5EF4-FFF2-40B4-BE49-F238E27FC236}">
              <a16:creationId xmlns:a16="http://schemas.microsoft.com/office/drawing/2014/main" id="{00000000-0008-0000-0100-0000C5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8" name="Text Box 1">
          <a:extLst>
            <a:ext uri="{FF2B5EF4-FFF2-40B4-BE49-F238E27FC236}">
              <a16:creationId xmlns:a16="http://schemas.microsoft.com/office/drawing/2014/main" id="{00000000-0008-0000-0100-0000C6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199" name="Text Box 1">
          <a:extLst>
            <a:ext uri="{FF2B5EF4-FFF2-40B4-BE49-F238E27FC236}">
              <a16:creationId xmlns:a16="http://schemas.microsoft.com/office/drawing/2014/main" id="{00000000-0008-0000-0100-0000C7000000}"/>
            </a:ext>
          </a:extLst>
        </xdr:cNvPr>
        <xdr:cNvSpPr txBox="1">
          <a:spLocks noChangeArrowheads="1"/>
        </xdr:cNvSpPr>
      </xdr:nvSpPr>
      <xdr:spPr bwMode="auto">
        <a:xfrm>
          <a:off x="6299200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200" name="Text Box 1">
          <a:extLst>
            <a:ext uri="{FF2B5EF4-FFF2-40B4-BE49-F238E27FC236}">
              <a16:creationId xmlns:a16="http://schemas.microsoft.com/office/drawing/2014/main" id="{00000000-0008-0000-0100-0000C8000000}"/>
            </a:ext>
          </a:extLst>
        </xdr:cNvPr>
        <xdr:cNvSpPr txBox="1">
          <a:spLocks noChangeArrowheads="1"/>
        </xdr:cNvSpPr>
      </xdr:nvSpPr>
      <xdr:spPr bwMode="auto">
        <a:xfrm>
          <a:off x="6373368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1" name="Text Box 1">
          <a:extLst>
            <a:ext uri="{FF2B5EF4-FFF2-40B4-BE49-F238E27FC236}">
              <a16:creationId xmlns:a16="http://schemas.microsoft.com/office/drawing/2014/main" id="{00000000-0008-0000-0100-0000C9000000}"/>
            </a:ext>
          </a:extLst>
        </xdr:cNvPr>
        <xdr:cNvSpPr txBox="1">
          <a:spLocks noChangeArrowheads="1"/>
        </xdr:cNvSpPr>
      </xdr:nvSpPr>
      <xdr:spPr bwMode="auto">
        <a:xfrm>
          <a:off x="2640203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2" name="Text Box 1">
          <a:extLst>
            <a:ext uri="{FF2B5EF4-FFF2-40B4-BE49-F238E27FC236}">
              <a16:creationId xmlns:a16="http://schemas.microsoft.com/office/drawing/2014/main" id="{00000000-0008-0000-0100-0000CA000000}"/>
            </a:ext>
          </a:extLst>
        </xdr:cNvPr>
        <xdr:cNvSpPr txBox="1">
          <a:spLocks noChangeArrowheads="1"/>
        </xdr:cNvSpPr>
      </xdr:nvSpPr>
      <xdr:spPr bwMode="auto">
        <a:xfrm>
          <a:off x="2566035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3" name="Text Box 1">
          <a:extLst>
            <a:ext uri="{FF2B5EF4-FFF2-40B4-BE49-F238E27FC236}">
              <a16:creationId xmlns:a16="http://schemas.microsoft.com/office/drawing/2014/main" id="{00000000-0008-0000-0100-0000CB000000}"/>
            </a:ext>
          </a:extLst>
        </xdr:cNvPr>
        <xdr:cNvSpPr txBox="1">
          <a:spLocks noChangeArrowheads="1"/>
        </xdr:cNvSpPr>
      </xdr:nvSpPr>
      <xdr:spPr bwMode="auto">
        <a:xfrm>
          <a:off x="2566035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4" name="Text Box 1">
          <a:extLst>
            <a:ext uri="{FF2B5EF4-FFF2-40B4-BE49-F238E27FC236}">
              <a16:creationId xmlns:a16="http://schemas.microsoft.com/office/drawing/2014/main" id="{00000000-0008-0000-0100-0000CC000000}"/>
            </a:ext>
          </a:extLst>
        </xdr:cNvPr>
        <xdr:cNvSpPr txBox="1">
          <a:spLocks noChangeArrowheads="1"/>
        </xdr:cNvSpPr>
      </xdr:nvSpPr>
      <xdr:spPr bwMode="auto">
        <a:xfrm>
          <a:off x="2640203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5" name="Text Box 1">
          <a:extLst>
            <a:ext uri="{FF2B5EF4-FFF2-40B4-BE49-F238E27FC236}">
              <a16:creationId xmlns:a16="http://schemas.microsoft.com/office/drawing/2014/main" id="{00000000-0008-0000-0100-0000C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6" name="Text Box 1">
          <a:extLst>
            <a:ext uri="{FF2B5EF4-FFF2-40B4-BE49-F238E27FC236}">
              <a16:creationId xmlns:a16="http://schemas.microsoft.com/office/drawing/2014/main" id="{00000000-0008-0000-0100-0000C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7" name="Text Box 1">
          <a:extLst>
            <a:ext uri="{FF2B5EF4-FFF2-40B4-BE49-F238E27FC236}">
              <a16:creationId xmlns:a16="http://schemas.microsoft.com/office/drawing/2014/main" id="{00000000-0008-0000-0100-0000C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8" name="Text Box 1">
          <a:extLst>
            <a:ext uri="{FF2B5EF4-FFF2-40B4-BE49-F238E27FC236}">
              <a16:creationId xmlns:a16="http://schemas.microsoft.com/office/drawing/2014/main" id="{00000000-0008-0000-0100-0000D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09" name="Text Box 1">
          <a:extLst>
            <a:ext uri="{FF2B5EF4-FFF2-40B4-BE49-F238E27FC236}">
              <a16:creationId xmlns:a16="http://schemas.microsoft.com/office/drawing/2014/main" id="{00000000-0008-0000-0100-0000D1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0" name="Text Box 1">
          <a:extLst>
            <a:ext uri="{FF2B5EF4-FFF2-40B4-BE49-F238E27FC236}">
              <a16:creationId xmlns:a16="http://schemas.microsoft.com/office/drawing/2014/main" id="{00000000-0008-0000-0100-0000D2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1" name="Text Box 1">
          <a:extLst>
            <a:ext uri="{FF2B5EF4-FFF2-40B4-BE49-F238E27FC236}">
              <a16:creationId xmlns:a16="http://schemas.microsoft.com/office/drawing/2014/main" id="{00000000-0008-0000-0100-0000D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2" name="Text Box 1">
          <a:extLst>
            <a:ext uri="{FF2B5EF4-FFF2-40B4-BE49-F238E27FC236}">
              <a16:creationId xmlns:a16="http://schemas.microsoft.com/office/drawing/2014/main" id="{00000000-0008-0000-0100-0000D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3" name="Text Box 1">
          <a:extLst>
            <a:ext uri="{FF2B5EF4-FFF2-40B4-BE49-F238E27FC236}">
              <a16:creationId xmlns:a16="http://schemas.microsoft.com/office/drawing/2014/main" id="{00000000-0008-0000-0100-0000D5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4" name="Text Box 1">
          <a:extLst>
            <a:ext uri="{FF2B5EF4-FFF2-40B4-BE49-F238E27FC236}">
              <a16:creationId xmlns:a16="http://schemas.microsoft.com/office/drawing/2014/main" id="{00000000-0008-0000-0100-0000D6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5" name="Text Box 1">
          <a:extLst>
            <a:ext uri="{FF2B5EF4-FFF2-40B4-BE49-F238E27FC236}">
              <a16:creationId xmlns:a16="http://schemas.microsoft.com/office/drawing/2014/main" id="{00000000-0008-0000-0100-0000D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6" name="Text Box 1">
          <a:extLst>
            <a:ext uri="{FF2B5EF4-FFF2-40B4-BE49-F238E27FC236}">
              <a16:creationId xmlns:a16="http://schemas.microsoft.com/office/drawing/2014/main" id="{00000000-0008-0000-0100-0000D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7" name="Text Box 1">
          <a:extLst>
            <a:ext uri="{FF2B5EF4-FFF2-40B4-BE49-F238E27FC236}">
              <a16:creationId xmlns:a16="http://schemas.microsoft.com/office/drawing/2014/main" id="{00000000-0008-0000-0100-0000D9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8" name="Text Box 1">
          <a:extLst>
            <a:ext uri="{FF2B5EF4-FFF2-40B4-BE49-F238E27FC236}">
              <a16:creationId xmlns:a16="http://schemas.microsoft.com/office/drawing/2014/main" id="{00000000-0008-0000-0100-0000DA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19" name="Text Box 1">
          <a:extLst>
            <a:ext uri="{FF2B5EF4-FFF2-40B4-BE49-F238E27FC236}">
              <a16:creationId xmlns:a16="http://schemas.microsoft.com/office/drawing/2014/main" id="{00000000-0008-0000-0100-0000D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0" name="Text Box 1">
          <a:extLst>
            <a:ext uri="{FF2B5EF4-FFF2-40B4-BE49-F238E27FC236}">
              <a16:creationId xmlns:a16="http://schemas.microsoft.com/office/drawing/2014/main" id="{00000000-0008-0000-0100-0000D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1" name="Text Box 1">
          <a:extLst>
            <a:ext uri="{FF2B5EF4-FFF2-40B4-BE49-F238E27FC236}">
              <a16:creationId xmlns:a16="http://schemas.microsoft.com/office/drawing/2014/main" id="{00000000-0008-0000-0100-0000DD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2" name="Text Box 1">
          <a:extLst>
            <a:ext uri="{FF2B5EF4-FFF2-40B4-BE49-F238E27FC236}">
              <a16:creationId xmlns:a16="http://schemas.microsoft.com/office/drawing/2014/main" id="{00000000-0008-0000-0100-0000DE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3" name="Text Box 1">
          <a:extLst>
            <a:ext uri="{FF2B5EF4-FFF2-40B4-BE49-F238E27FC236}">
              <a16:creationId xmlns:a16="http://schemas.microsoft.com/office/drawing/2014/main" id="{00000000-0008-0000-0100-0000D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4" name="Text Box 1">
          <a:extLst>
            <a:ext uri="{FF2B5EF4-FFF2-40B4-BE49-F238E27FC236}">
              <a16:creationId xmlns:a16="http://schemas.microsoft.com/office/drawing/2014/main" id="{00000000-0008-0000-0100-0000E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5" name="Text Box 1">
          <a:extLst>
            <a:ext uri="{FF2B5EF4-FFF2-40B4-BE49-F238E27FC236}">
              <a16:creationId xmlns:a16="http://schemas.microsoft.com/office/drawing/2014/main" id="{00000000-0008-0000-0100-0000E1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6" name="Text Box 1">
          <a:extLst>
            <a:ext uri="{FF2B5EF4-FFF2-40B4-BE49-F238E27FC236}">
              <a16:creationId xmlns:a16="http://schemas.microsoft.com/office/drawing/2014/main" id="{00000000-0008-0000-0100-0000E2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7" name="Text Box 1">
          <a:extLst>
            <a:ext uri="{FF2B5EF4-FFF2-40B4-BE49-F238E27FC236}">
              <a16:creationId xmlns:a16="http://schemas.microsoft.com/office/drawing/2014/main" id="{00000000-0008-0000-0100-0000E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8" name="Text Box 1">
          <a:extLst>
            <a:ext uri="{FF2B5EF4-FFF2-40B4-BE49-F238E27FC236}">
              <a16:creationId xmlns:a16="http://schemas.microsoft.com/office/drawing/2014/main" id="{00000000-0008-0000-0100-0000E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29" name="Text Box 1">
          <a:extLst>
            <a:ext uri="{FF2B5EF4-FFF2-40B4-BE49-F238E27FC236}">
              <a16:creationId xmlns:a16="http://schemas.microsoft.com/office/drawing/2014/main" id="{00000000-0008-0000-0100-0000E5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0" name="Text Box 1">
          <a:extLst>
            <a:ext uri="{FF2B5EF4-FFF2-40B4-BE49-F238E27FC236}">
              <a16:creationId xmlns:a16="http://schemas.microsoft.com/office/drawing/2014/main" id="{00000000-0008-0000-0100-0000E6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1" name="Text Box 1">
          <a:extLst>
            <a:ext uri="{FF2B5EF4-FFF2-40B4-BE49-F238E27FC236}">
              <a16:creationId xmlns:a16="http://schemas.microsoft.com/office/drawing/2014/main" id="{00000000-0008-0000-0100-0000E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2" name="Text Box 1">
          <a:extLst>
            <a:ext uri="{FF2B5EF4-FFF2-40B4-BE49-F238E27FC236}">
              <a16:creationId xmlns:a16="http://schemas.microsoft.com/office/drawing/2014/main" id="{00000000-0008-0000-0100-0000E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3" name="Text Box 1">
          <a:extLst>
            <a:ext uri="{FF2B5EF4-FFF2-40B4-BE49-F238E27FC236}">
              <a16:creationId xmlns:a16="http://schemas.microsoft.com/office/drawing/2014/main" id="{00000000-0008-0000-0100-0000E9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4" name="Text Box 1">
          <a:extLst>
            <a:ext uri="{FF2B5EF4-FFF2-40B4-BE49-F238E27FC236}">
              <a16:creationId xmlns:a16="http://schemas.microsoft.com/office/drawing/2014/main" id="{00000000-0008-0000-0100-0000EA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5" name="Text Box 1">
          <a:extLst>
            <a:ext uri="{FF2B5EF4-FFF2-40B4-BE49-F238E27FC236}">
              <a16:creationId xmlns:a16="http://schemas.microsoft.com/office/drawing/2014/main" id="{00000000-0008-0000-0100-0000E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6" name="Text Box 1">
          <a:extLst>
            <a:ext uri="{FF2B5EF4-FFF2-40B4-BE49-F238E27FC236}">
              <a16:creationId xmlns:a16="http://schemas.microsoft.com/office/drawing/2014/main" id="{00000000-0008-0000-0100-0000E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7" name="Text Box 1">
          <a:extLst>
            <a:ext uri="{FF2B5EF4-FFF2-40B4-BE49-F238E27FC236}">
              <a16:creationId xmlns:a16="http://schemas.microsoft.com/office/drawing/2014/main" id="{00000000-0008-0000-0100-0000E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8" name="Text Box 1">
          <a:extLst>
            <a:ext uri="{FF2B5EF4-FFF2-40B4-BE49-F238E27FC236}">
              <a16:creationId xmlns:a16="http://schemas.microsoft.com/office/drawing/2014/main" id="{00000000-0008-0000-0100-0000E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39" name="Text Box 1">
          <a:extLst>
            <a:ext uri="{FF2B5EF4-FFF2-40B4-BE49-F238E27FC236}">
              <a16:creationId xmlns:a16="http://schemas.microsoft.com/office/drawing/2014/main" id="{00000000-0008-0000-0100-0000E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0" name="Text Box 1">
          <a:extLst>
            <a:ext uri="{FF2B5EF4-FFF2-40B4-BE49-F238E27FC236}">
              <a16:creationId xmlns:a16="http://schemas.microsoft.com/office/drawing/2014/main" id="{00000000-0008-0000-0100-0000F0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1" name="Text Box 1">
          <a:extLst>
            <a:ext uri="{FF2B5EF4-FFF2-40B4-BE49-F238E27FC236}">
              <a16:creationId xmlns:a16="http://schemas.microsoft.com/office/drawing/2014/main" id="{00000000-0008-0000-0100-0000F1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2" name="Text Box 1">
          <a:extLst>
            <a:ext uri="{FF2B5EF4-FFF2-40B4-BE49-F238E27FC236}">
              <a16:creationId xmlns:a16="http://schemas.microsoft.com/office/drawing/2014/main" id="{00000000-0008-0000-0100-0000F2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3" name="Text Box 1">
          <a:extLst>
            <a:ext uri="{FF2B5EF4-FFF2-40B4-BE49-F238E27FC236}">
              <a16:creationId xmlns:a16="http://schemas.microsoft.com/office/drawing/2014/main" id="{00000000-0008-0000-0100-0000F3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4" name="Text Box 1">
          <a:extLst>
            <a:ext uri="{FF2B5EF4-FFF2-40B4-BE49-F238E27FC236}">
              <a16:creationId xmlns:a16="http://schemas.microsoft.com/office/drawing/2014/main" id="{00000000-0008-0000-0100-0000F4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5" name="Text Box 1">
          <a:extLst>
            <a:ext uri="{FF2B5EF4-FFF2-40B4-BE49-F238E27FC236}">
              <a16:creationId xmlns:a16="http://schemas.microsoft.com/office/drawing/2014/main" id="{00000000-0008-0000-0100-0000F5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6" name="Text Box 1">
          <a:extLst>
            <a:ext uri="{FF2B5EF4-FFF2-40B4-BE49-F238E27FC236}">
              <a16:creationId xmlns:a16="http://schemas.microsoft.com/office/drawing/2014/main" id="{00000000-0008-0000-0100-0000F6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7" name="Text Box 1">
          <a:extLst>
            <a:ext uri="{FF2B5EF4-FFF2-40B4-BE49-F238E27FC236}">
              <a16:creationId xmlns:a16="http://schemas.microsoft.com/office/drawing/2014/main" id="{00000000-0008-0000-0100-0000F7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8" name="Text Box 1">
          <a:extLst>
            <a:ext uri="{FF2B5EF4-FFF2-40B4-BE49-F238E27FC236}">
              <a16:creationId xmlns:a16="http://schemas.microsoft.com/office/drawing/2014/main" id="{00000000-0008-0000-0100-0000F8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49" name="Text Box 1">
          <a:extLst>
            <a:ext uri="{FF2B5EF4-FFF2-40B4-BE49-F238E27FC236}">
              <a16:creationId xmlns:a16="http://schemas.microsoft.com/office/drawing/2014/main" id="{00000000-0008-0000-0100-0000F9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0" name="Text Box 1">
          <a:extLst>
            <a:ext uri="{FF2B5EF4-FFF2-40B4-BE49-F238E27FC236}">
              <a16:creationId xmlns:a16="http://schemas.microsoft.com/office/drawing/2014/main" id="{00000000-0008-0000-0100-0000FA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1" name="Text Box 1">
          <a:extLst>
            <a:ext uri="{FF2B5EF4-FFF2-40B4-BE49-F238E27FC236}">
              <a16:creationId xmlns:a16="http://schemas.microsoft.com/office/drawing/2014/main" id="{00000000-0008-0000-0100-0000FB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2" name="Text Box 1">
          <a:extLst>
            <a:ext uri="{FF2B5EF4-FFF2-40B4-BE49-F238E27FC236}">
              <a16:creationId xmlns:a16="http://schemas.microsoft.com/office/drawing/2014/main" id="{00000000-0008-0000-0100-0000FC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3" name="Text Box 1">
          <a:extLst>
            <a:ext uri="{FF2B5EF4-FFF2-40B4-BE49-F238E27FC236}">
              <a16:creationId xmlns:a16="http://schemas.microsoft.com/office/drawing/2014/main" id="{00000000-0008-0000-0100-0000FD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4" name="Text Box 1">
          <a:extLst>
            <a:ext uri="{FF2B5EF4-FFF2-40B4-BE49-F238E27FC236}">
              <a16:creationId xmlns:a16="http://schemas.microsoft.com/office/drawing/2014/main" id="{00000000-0008-0000-0100-0000FE00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5" name="Text Box 1">
          <a:extLst>
            <a:ext uri="{FF2B5EF4-FFF2-40B4-BE49-F238E27FC236}">
              <a16:creationId xmlns:a16="http://schemas.microsoft.com/office/drawing/2014/main" id="{00000000-0008-0000-0100-0000FF00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6" name="Text Box 1">
          <a:extLst>
            <a:ext uri="{FF2B5EF4-FFF2-40B4-BE49-F238E27FC236}">
              <a16:creationId xmlns:a16="http://schemas.microsoft.com/office/drawing/2014/main" id="{00000000-0008-0000-0100-00000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7" name="Text Box 1">
          <a:extLst>
            <a:ext uri="{FF2B5EF4-FFF2-40B4-BE49-F238E27FC236}">
              <a16:creationId xmlns:a16="http://schemas.microsoft.com/office/drawing/2014/main" id="{00000000-0008-0000-0100-00000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8" name="Text Box 1">
          <a:extLst>
            <a:ext uri="{FF2B5EF4-FFF2-40B4-BE49-F238E27FC236}">
              <a16:creationId xmlns:a16="http://schemas.microsoft.com/office/drawing/2014/main" id="{00000000-0008-0000-0100-00000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59" name="Text Box 1">
          <a:extLst>
            <a:ext uri="{FF2B5EF4-FFF2-40B4-BE49-F238E27FC236}">
              <a16:creationId xmlns:a16="http://schemas.microsoft.com/office/drawing/2014/main" id="{00000000-0008-0000-0100-00000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0" name="Text Box 1">
          <a:extLst>
            <a:ext uri="{FF2B5EF4-FFF2-40B4-BE49-F238E27FC236}">
              <a16:creationId xmlns:a16="http://schemas.microsoft.com/office/drawing/2014/main" id="{00000000-0008-0000-0100-00000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1" name="Text Box 1">
          <a:extLst>
            <a:ext uri="{FF2B5EF4-FFF2-40B4-BE49-F238E27FC236}">
              <a16:creationId xmlns:a16="http://schemas.microsoft.com/office/drawing/2014/main" id="{00000000-0008-0000-0100-00000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2" name="Text Box 1">
          <a:extLst>
            <a:ext uri="{FF2B5EF4-FFF2-40B4-BE49-F238E27FC236}">
              <a16:creationId xmlns:a16="http://schemas.microsoft.com/office/drawing/2014/main" id="{00000000-0008-0000-0100-00000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3" name="Text Box 1">
          <a:extLst>
            <a:ext uri="{FF2B5EF4-FFF2-40B4-BE49-F238E27FC236}">
              <a16:creationId xmlns:a16="http://schemas.microsoft.com/office/drawing/2014/main" id="{00000000-0008-0000-0100-00000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4" name="Text Box 1">
          <a:extLst>
            <a:ext uri="{FF2B5EF4-FFF2-40B4-BE49-F238E27FC236}">
              <a16:creationId xmlns:a16="http://schemas.microsoft.com/office/drawing/2014/main" id="{00000000-0008-0000-0100-00000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5" name="Text Box 1">
          <a:extLst>
            <a:ext uri="{FF2B5EF4-FFF2-40B4-BE49-F238E27FC236}">
              <a16:creationId xmlns:a16="http://schemas.microsoft.com/office/drawing/2014/main" id="{00000000-0008-0000-0100-00000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6" name="Text Box 1">
          <a:extLst>
            <a:ext uri="{FF2B5EF4-FFF2-40B4-BE49-F238E27FC236}">
              <a16:creationId xmlns:a16="http://schemas.microsoft.com/office/drawing/2014/main" id="{00000000-0008-0000-0100-00000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7" name="Text Box 1">
          <a:extLst>
            <a:ext uri="{FF2B5EF4-FFF2-40B4-BE49-F238E27FC236}">
              <a16:creationId xmlns:a16="http://schemas.microsoft.com/office/drawing/2014/main" id="{00000000-0008-0000-0100-00000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8" name="Text Box 1">
          <a:extLst>
            <a:ext uri="{FF2B5EF4-FFF2-40B4-BE49-F238E27FC236}">
              <a16:creationId xmlns:a16="http://schemas.microsoft.com/office/drawing/2014/main" id="{00000000-0008-0000-0100-00000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69" name="Text Box 1">
          <a:extLst>
            <a:ext uri="{FF2B5EF4-FFF2-40B4-BE49-F238E27FC236}">
              <a16:creationId xmlns:a16="http://schemas.microsoft.com/office/drawing/2014/main" id="{00000000-0008-0000-0100-00000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0" name="Text Box 1">
          <a:extLst>
            <a:ext uri="{FF2B5EF4-FFF2-40B4-BE49-F238E27FC236}">
              <a16:creationId xmlns:a16="http://schemas.microsoft.com/office/drawing/2014/main" id="{00000000-0008-0000-0100-00000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1" name="Text Box 1">
          <a:extLst>
            <a:ext uri="{FF2B5EF4-FFF2-40B4-BE49-F238E27FC236}">
              <a16:creationId xmlns:a16="http://schemas.microsoft.com/office/drawing/2014/main" id="{00000000-0008-0000-0100-00000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2" name="Text Box 1">
          <a:extLst>
            <a:ext uri="{FF2B5EF4-FFF2-40B4-BE49-F238E27FC236}">
              <a16:creationId xmlns:a16="http://schemas.microsoft.com/office/drawing/2014/main" id="{00000000-0008-0000-0100-00001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3" name="Text Box 1">
          <a:extLst>
            <a:ext uri="{FF2B5EF4-FFF2-40B4-BE49-F238E27FC236}">
              <a16:creationId xmlns:a16="http://schemas.microsoft.com/office/drawing/2014/main" id="{00000000-0008-0000-0100-00001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4" name="Text Box 1">
          <a:extLst>
            <a:ext uri="{FF2B5EF4-FFF2-40B4-BE49-F238E27FC236}">
              <a16:creationId xmlns:a16="http://schemas.microsoft.com/office/drawing/2014/main" id="{00000000-0008-0000-0100-00001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5" name="Text Box 1">
          <a:extLst>
            <a:ext uri="{FF2B5EF4-FFF2-40B4-BE49-F238E27FC236}">
              <a16:creationId xmlns:a16="http://schemas.microsoft.com/office/drawing/2014/main" id="{00000000-0008-0000-0100-00001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6" name="Text Box 1">
          <a:extLst>
            <a:ext uri="{FF2B5EF4-FFF2-40B4-BE49-F238E27FC236}">
              <a16:creationId xmlns:a16="http://schemas.microsoft.com/office/drawing/2014/main" id="{00000000-0008-0000-0100-00001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7" name="Text Box 1">
          <a:extLst>
            <a:ext uri="{FF2B5EF4-FFF2-40B4-BE49-F238E27FC236}">
              <a16:creationId xmlns:a16="http://schemas.microsoft.com/office/drawing/2014/main" id="{00000000-0008-0000-0100-00001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8" name="Text Box 1">
          <a:extLst>
            <a:ext uri="{FF2B5EF4-FFF2-40B4-BE49-F238E27FC236}">
              <a16:creationId xmlns:a16="http://schemas.microsoft.com/office/drawing/2014/main" id="{00000000-0008-0000-0100-00001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79" name="Text Box 1">
          <a:extLst>
            <a:ext uri="{FF2B5EF4-FFF2-40B4-BE49-F238E27FC236}">
              <a16:creationId xmlns:a16="http://schemas.microsoft.com/office/drawing/2014/main" id="{00000000-0008-0000-0100-00001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0" name="Text Box 1">
          <a:extLst>
            <a:ext uri="{FF2B5EF4-FFF2-40B4-BE49-F238E27FC236}">
              <a16:creationId xmlns:a16="http://schemas.microsoft.com/office/drawing/2014/main" id="{00000000-0008-0000-0100-00001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1" name="Text Box 1">
          <a:extLst>
            <a:ext uri="{FF2B5EF4-FFF2-40B4-BE49-F238E27FC236}">
              <a16:creationId xmlns:a16="http://schemas.microsoft.com/office/drawing/2014/main" id="{00000000-0008-0000-0100-00001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2" name="Text Box 1">
          <a:extLst>
            <a:ext uri="{FF2B5EF4-FFF2-40B4-BE49-F238E27FC236}">
              <a16:creationId xmlns:a16="http://schemas.microsoft.com/office/drawing/2014/main" id="{00000000-0008-0000-0100-00001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3" name="Text Box 1">
          <a:extLst>
            <a:ext uri="{FF2B5EF4-FFF2-40B4-BE49-F238E27FC236}">
              <a16:creationId xmlns:a16="http://schemas.microsoft.com/office/drawing/2014/main" id="{00000000-0008-0000-0100-00001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4" name="Text Box 1">
          <a:extLst>
            <a:ext uri="{FF2B5EF4-FFF2-40B4-BE49-F238E27FC236}">
              <a16:creationId xmlns:a16="http://schemas.microsoft.com/office/drawing/2014/main" id="{00000000-0008-0000-0100-00001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5" name="Text Box 1">
          <a:extLst>
            <a:ext uri="{FF2B5EF4-FFF2-40B4-BE49-F238E27FC236}">
              <a16:creationId xmlns:a16="http://schemas.microsoft.com/office/drawing/2014/main" id="{00000000-0008-0000-0100-00001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6" name="Text Box 1">
          <a:extLst>
            <a:ext uri="{FF2B5EF4-FFF2-40B4-BE49-F238E27FC236}">
              <a16:creationId xmlns:a16="http://schemas.microsoft.com/office/drawing/2014/main" id="{00000000-0008-0000-0100-00001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7" name="Text Box 1">
          <a:extLst>
            <a:ext uri="{FF2B5EF4-FFF2-40B4-BE49-F238E27FC236}">
              <a16:creationId xmlns:a16="http://schemas.microsoft.com/office/drawing/2014/main" id="{00000000-0008-0000-0100-00001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8" name="Text Box 1">
          <a:extLst>
            <a:ext uri="{FF2B5EF4-FFF2-40B4-BE49-F238E27FC236}">
              <a16:creationId xmlns:a16="http://schemas.microsoft.com/office/drawing/2014/main" id="{00000000-0008-0000-0100-00002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89" name="Text Box 1">
          <a:extLst>
            <a:ext uri="{FF2B5EF4-FFF2-40B4-BE49-F238E27FC236}">
              <a16:creationId xmlns:a16="http://schemas.microsoft.com/office/drawing/2014/main" id="{00000000-0008-0000-0100-00002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0" name="Text Box 1">
          <a:extLst>
            <a:ext uri="{FF2B5EF4-FFF2-40B4-BE49-F238E27FC236}">
              <a16:creationId xmlns:a16="http://schemas.microsoft.com/office/drawing/2014/main" id="{00000000-0008-0000-0100-00002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1" name="Text Box 1">
          <a:extLst>
            <a:ext uri="{FF2B5EF4-FFF2-40B4-BE49-F238E27FC236}">
              <a16:creationId xmlns:a16="http://schemas.microsoft.com/office/drawing/2014/main" id="{00000000-0008-0000-0100-00002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2" name="Text Box 1">
          <a:extLst>
            <a:ext uri="{FF2B5EF4-FFF2-40B4-BE49-F238E27FC236}">
              <a16:creationId xmlns:a16="http://schemas.microsoft.com/office/drawing/2014/main" id="{00000000-0008-0000-0100-00002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3" name="Text Box 1">
          <a:extLst>
            <a:ext uri="{FF2B5EF4-FFF2-40B4-BE49-F238E27FC236}">
              <a16:creationId xmlns:a16="http://schemas.microsoft.com/office/drawing/2014/main" id="{00000000-0008-0000-0100-00002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4" name="Text Box 1">
          <a:extLst>
            <a:ext uri="{FF2B5EF4-FFF2-40B4-BE49-F238E27FC236}">
              <a16:creationId xmlns:a16="http://schemas.microsoft.com/office/drawing/2014/main" id="{00000000-0008-0000-0100-00002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5" name="Text Box 1">
          <a:extLst>
            <a:ext uri="{FF2B5EF4-FFF2-40B4-BE49-F238E27FC236}">
              <a16:creationId xmlns:a16="http://schemas.microsoft.com/office/drawing/2014/main" id="{00000000-0008-0000-0100-00002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6" name="Text Box 1">
          <a:extLst>
            <a:ext uri="{FF2B5EF4-FFF2-40B4-BE49-F238E27FC236}">
              <a16:creationId xmlns:a16="http://schemas.microsoft.com/office/drawing/2014/main" id="{00000000-0008-0000-0100-00002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7" name="Text Box 1">
          <a:extLst>
            <a:ext uri="{FF2B5EF4-FFF2-40B4-BE49-F238E27FC236}">
              <a16:creationId xmlns:a16="http://schemas.microsoft.com/office/drawing/2014/main" id="{00000000-0008-0000-0100-00002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8" name="Text Box 1">
          <a:extLst>
            <a:ext uri="{FF2B5EF4-FFF2-40B4-BE49-F238E27FC236}">
              <a16:creationId xmlns:a16="http://schemas.microsoft.com/office/drawing/2014/main" id="{00000000-0008-0000-0100-00002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299" name="Text Box 1">
          <a:extLst>
            <a:ext uri="{FF2B5EF4-FFF2-40B4-BE49-F238E27FC236}">
              <a16:creationId xmlns:a16="http://schemas.microsoft.com/office/drawing/2014/main" id="{00000000-0008-0000-0100-00002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0" name="Text Box 1">
          <a:extLst>
            <a:ext uri="{FF2B5EF4-FFF2-40B4-BE49-F238E27FC236}">
              <a16:creationId xmlns:a16="http://schemas.microsoft.com/office/drawing/2014/main" id="{00000000-0008-0000-0100-00002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1" name="Text Box 1">
          <a:extLst>
            <a:ext uri="{FF2B5EF4-FFF2-40B4-BE49-F238E27FC236}">
              <a16:creationId xmlns:a16="http://schemas.microsoft.com/office/drawing/2014/main" id="{00000000-0008-0000-0100-00002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2" name="Text Box 1">
          <a:extLst>
            <a:ext uri="{FF2B5EF4-FFF2-40B4-BE49-F238E27FC236}">
              <a16:creationId xmlns:a16="http://schemas.microsoft.com/office/drawing/2014/main" id="{00000000-0008-0000-0100-00002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3" name="Text Box 1">
          <a:extLst>
            <a:ext uri="{FF2B5EF4-FFF2-40B4-BE49-F238E27FC236}">
              <a16:creationId xmlns:a16="http://schemas.microsoft.com/office/drawing/2014/main" id="{00000000-0008-0000-0100-00002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4" name="Text Box 1">
          <a:extLst>
            <a:ext uri="{FF2B5EF4-FFF2-40B4-BE49-F238E27FC236}">
              <a16:creationId xmlns:a16="http://schemas.microsoft.com/office/drawing/2014/main" id="{00000000-0008-0000-0100-00003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5" name="Text Box 1">
          <a:extLst>
            <a:ext uri="{FF2B5EF4-FFF2-40B4-BE49-F238E27FC236}">
              <a16:creationId xmlns:a16="http://schemas.microsoft.com/office/drawing/2014/main" id="{00000000-0008-0000-0100-00003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6" name="Text Box 1">
          <a:extLst>
            <a:ext uri="{FF2B5EF4-FFF2-40B4-BE49-F238E27FC236}">
              <a16:creationId xmlns:a16="http://schemas.microsoft.com/office/drawing/2014/main" id="{00000000-0008-0000-0100-00003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7" name="Text Box 1">
          <a:extLst>
            <a:ext uri="{FF2B5EF4-FFF2-40B4-BE49-F238E27FC236}">
              <a16:creationId xmlns:a16="http://schemas.microsoft.com/office/drawing/2014/main" id="{00000000-0008-0000-0100-00003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8" name="Text Box 1">
          <a:extLst>
            <a:ext uri="{FF2B5EF4-FFF2-40B4-BE49-F238E27FC236}">
              <a16:creationId xmlns:a16="http://schemas.microsoft.com/office/drawing/2014/main" id="{00000000-0008-0000-0100-00003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09" name="Text Box 1">
          <a:extLst>
            <a:ext uri="{FF2B5EF4-FFF2-40B4-BE49-F238E27FC236}">
              <a16:creationId xmlns:a16="http://schemas.microsoft.com/office/drawing/2014/main" id="{00000000-0008-0000-0100-00003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0" name="Text Box 1">
          <a:extLst>
            <a:ext uri="{FF2B5EF4-FFF2-40B4-BE49-F238E27FC236}">
              <a16:creationId xmlns:a16="http://schemas.microsoft.com/office/drawing/2014/main" id="{00000000-0008-0000-0100-00003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1" name="Text Box 1">
          <a:extLst>
            <a:ext uri="{FF2B5EF4-FFF2-40B4-BE49-F238E27FC236}">
              <a16:creationId xmlns:a16="http://schemas.microsoft.com/office/drawing/2014/main" id="{00000000-0008-0000-0100-00003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2" name="Text Box 1">
          <a:extLst>
            <a:ext uri="{FF2B5EF4-FFF2-40B4-BE49-F238E27FC236}">
              <a16:creationId xmlns:a16="http://schemas.microsoft.com/office/drawing/2014/main" id="{00000000-0008-0000-0100-00003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3" name="Text Box 1">
          <a:extLst>
            <a:ext uri="{FF2B5EF4-FFF2-40B4-BE49-F238E27FC236}">
              <a16:creationId xmlns:a16="http://schemas.microsoft.com/office/drawing/2014/main" id="{00000000-0008-0000-0100-00003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4" name="Text Box 1">
          <a:extLst>
            <a:ext uri="{FF2B5EF4-FFF2-40B4-BE49-F238E27FC236}">
              <a16:creationId xmlns:a16="http://schemas.microsoft.com/office/drawing/2014/main" id="{00000000-0008-0000-0100-00003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5" name="Text Box 1">
          <a:extLst>
            <a:ext uri="{FF2B5EF4-FFF2-40B4-BE49-F238E27FC236}">
              <a16:creationId xmlns:a16="http://schemas.microsoft.com/office/drawing/2014/main" id="{00000000-0008-0000-0100-00003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6" name="Text Box 1">
          <a:extLst>
            <a:ext uri="{FF2B5EF4-FFF2-40B4-BE49-F238E27FC236}">
              <a16:creationId xmlns:a16="http://schemas.microsoft.com/office/drawing/2014/main" id="{00000000-0008-0000-0100-00003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7" name="Text Box 1">
          <a:extLst>
            <a:ext uri="{FF2B5EF4-FFF2-40B4-BE49-F238E27FC236}">
              <a16:creationId xmlns:a16="http://schemas.microsoft.com/office/drawing/2014/main" id="{00000000-0008-0000-0100-00003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8" name="Text Box 1">
          <a:extLst>
            <a:ext uri="{FF2B5EF4-FFF2-40B4-BE49-F238E27FC236}">
              <a16:creationId xmlns:a16="http://schemas.microsoft.com/office/drawing/2014/main" id="{00000000-0008-0000-0100-00003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19" name="Text Box 1">
          <a:extLst>
            <a:ext uri="{FF2B5EF4-FFF2-40B4-BE49-F238E27FC236}">
              <a16:creationId xmlns:a16="http://schemas.microsoft.com/office/drawing/2014/main" id="{00000000-0008-0000-0100-00003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0" name="Text Box 1">
          <a:extLst>
            <a:ext uri="{FF2B5EF4-FFF2-40B4-BE49-F238E27FC236}">
              <a16:creationId xmlns:a16="http://schemas.microsoft.com/office/drawing/2014/main" id="{00000000-0008-0000-0100-00004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1" name="Text Box 1">
          <a:extLst>
            <a:ext uri="{FF2B5EF4-FFF2-40B4-BE49-F238E27FC236}">
              <a16:creationId xmlns:a16="http://schemas.microsoft.com/office/drawing/2014/main" id="{00000000-0008-0000-0100-00004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2" name="Text Box 1">
          <a:extLst>
            <a:ext uri="{FF2B5EF4-FFF2-40B4-BE49-F238E27FC236}">
              <a16:creationId xmlns:a16="http://schemas.microsoft.com/office/drawing/2014/main" id="{00000000-0008-0000-0100-00004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3" name="Text Box 1">
          <a:extLst>
            <a:ext uri="{FF2B5EF4-FFF2-40B4-BE49-F238E27FC236}">
              <a16:creationId xmlns:a16="http://schemas.microsoft.com/office/drawing/2014/main" id="{00000000-0008-0000-0100-00004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4" name="Text Box 1">
          <a:extLst>
            <a:ext uri="{FF2B5EF4-FFF2-40B4-BE49-F238E27FC236}">
              <a16:creationId xmlns:a16="http://schemas.microsoft.com/office/drawing/2014/main" id="{00000000-0008-0000-0100-00004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5" name="Text Box 1">
          <a:extLst>
            <a:ext uri="{FF2B5EF4-FFF2-40B4-BE49-F238E27FC236}">
              <a16:creationId xmlns:a16="http://schemas.microsoft.com/office/drawing/2014/main" id="{00000000-0008-0000-0100-00004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6" name="Text Box 1">
          <a:extLst>
            <a:ext uri="{FF2B5EF4-FFF2-40B4-BE49-F238E27FC236}">
              <a16:creationId xmlns:a16="http://schemas.microsoft.com/office/drawing/2014/main" id="{00000000-0008-0000-0100-00004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7" name="Text Box 1">
          <a:extLst>
            <a:ext uri="{FF2B5EF4-FFF2-40B4-BE49-F238E27FC236}">
              <a16:creationId xmlns:a16="http://schemas.microsoft.com/office/drawing/2014/main" id="{00000000-0008-0000-0100-00004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8" name="Text Box 1">
          <a:extLst>
            <a:ext uri="{FF2B5EF4-FFF2-40B4-BE49-F238E27FC236}">
              <a16:creationId xmlns:a16="http://schemas.microsoft.com/office/drawing/2014/main" id="{00000000-0008-0000-0100-00004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29" name="Text Box 1">
          <a:extLst>
            <a:ext uri="{FF2B5EF4-FFF2-40B4-BE49-F238E27FC236}">
              <a16:creationId xmlns:a16="http://schemas.microsoft.com/office/drawing/2014/main" id="{00000000-0008-0000-0100-00004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0" name="Text Box 1">
          <a:extLst>
            <a:ext uri="{FF2B5EF4-FFF2-40B4-BE49-F238E27FC236}">
              <a16:creationId xmlns:a16="http://schemas.microsoft.com/office/drawing/2014/main" id="{00000000-0008-0000-0100-00004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1" name="Text Box 1">
          <a:extLst>
            <a:ext uri="{FF2B5EF4-FFF2-40B4-BE49-F238E27FC236}">
              <a16:creationId xmlns:a16="http://schemas.microsoft.com/office/drawing/2014/main" id="{00000000-0008-0000-0100-00004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2" name="Text Box 1">
          <a:extLst>
            <a:ext uri="{FF2B5EF4-FFF2-40B4-BE49-F238E27FC236}">
              <a16:creationId xmlns:a16="http://schemas.microsoft.com/office/drawing/2014/main" id="{00000000-0008-0000-0100-00004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3" name="Text Box 1">
          <a:extLst>
            <a:ext uri="{FF2B5EF4-FFF2-40B4-BE49-F238E27FC236}">
              <a16:creationId xmlns:a16="http://schemas.microsoft.com/office/drawing/2014/main" id="{00000000-0008-0000-0100-00004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4" name="Text Box 1">
          <a:extLst>
            <a:ext uri="{FF2B5EF4-FFF2-40B4-BE49-F238E27FC236}">
              <a16:creationId xmlns:a16="http://schemas.microsoft.com/office/drawing/2014/main" id="{00000000-0008-0000-0100-00004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5" name="Text Box 1">
          <a:extLst>
            <a:ext uri="{FF2B5EF4-FFF2-40B4-BE49-F238E27FC236}">
              <a16:creationId xmlns:a16="http://schemas.microsoft.com/office/drawing/2014/main" id="{00000000-0008-0000-0100-00004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6" name="Text Box 1">
          <a:extLst>
            <a:ext uri="{FF2B5EF4-FFF2-40B4-BE49-F238E27FC236}">
              <a16:creationId xmlns:a16="http://schemas.microsoft.com/office/drawing/2014/main" id="{00000000-0008-0000-0100-00005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7" name="Text Box 1">
          <a:extLst>
            <a:ext uri="{FF2B5EF4-FFF2-40B4-BE49-F238E27FC236}">
              <a16:creationId xmlns:a16="http://schemas.microsoft.com/office/drawing/2014/main" id="{00000000-0008-0000-0100-00005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8" name="Text Box 1">
          <a:extLst>
            <a:ext uri="{FF2B5EF4-FFF2-40B4-BE49-F238E27FC236}">
              <a16:creationId xmlns:a16="http://schemas.microsoft.com/office/drawing/2014/main" id="{00000000-0008-0000-0100-00005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39" name="Text Box 1">
          <a:extLst>
            <a:ext uri="{FF2B5EF4-FFF2-40B4-BE49-F238E27FC236}">
              <a16:creationId xmlns:a16="http://schemas.microsoft.com/office/drawing/2014/main" id="{00000000-0008-0000-0100-00005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0" name="Text Box 1">
          <a:extLst>
            <a:ext uri="{FF2B5EF4-FFF2-40B4-BE49-F238E27FC236}">
              <a16:creationId xmlns:a16="http://schemas.microsoft.com/office/drawing/2014/main" id="{00000000-0008-0000-0100-00005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1" name="Text Box 1">
          <a:extLst>
            <a:ext uri="{FF2B5EF4-FFF2-40B4-BE49-F238E27FC236}">
              <a16:creationId xmlns:a16="http://schemas.microsoft.com/office/drawing/2014/main" id="{00000000-0008-0000-0100-00005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2" name="Text Box 1">
          <a:extLst>
            <a:ext uri="{FF2B5EF4-FFF2-40B4-BE49-F238E27FC236}">
              <a16:creationId xmlns:a16="http://schemas.microsoft.com/office/drawing/2014/main" id="{00000000-0008-0000-0100-00005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3" name="Text Box 1">
          <a:extLst>
            <a:ext uri="{FF2B5EF4-FFF2-40B4-BE49-F238E27FC236}">
              <a16:creationId xmlns:a16="http://schemas.microsoft.com/office/drawing/2014/main" id="{00000000-0008-0000-0100-00005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4" name="Text Box 1">
          <a:extLst>
            <a:ext uri="{FF2B5EF4-FFF2-40B4-BE49-F238E27FC236}">
              <a16:creationId xmlns:a16="http://schemas.microsoft.com/office/drawing/2014/main" id="{00000000-0008-0000-0100-00005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5" name="Text Box 1">
          <a:extLst>
            <a:ext uri="{FF2B5EF4-FFF2-40B4-BE49-F238E27FC236}">
              <a16:creationId xmlns:a16="http://schemas.microsoft.com/office/drawing/2014/main" id="{00000000-0008-0000-0100-00005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6" name="Text Box 1">
          <a:extLst>
            <a:ext uri="{FF2B5EF4-FFF2-40B4-BE49-F238E27FC236}">
              <a16:creationId xmlns:a16="http://schemas.microsoft.com/office/drawing/2014/main" id="{00000000-0008-0000-0100-00005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7" name="Text Box 1">
          <a:extLst>
            <a:ext uri="{FF2B5EF4-FFF2-40B4-BE49-F238E27FC236}">
              <a16:creationId xmlns:a16="http://schemas.microsoft.com/office/drawing/2014/main" id="{00000000-0008-0000-0100-00005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118</xdr:col>
      <xdr:colOff>0</xdr:colOff>
      <xdr:row>287</xdr:row>
      <xdr:rowOff>190500</xdr:rowOff>
    </xdr:from>
    <xdr:ext cx="107950" cy="273050"/>
    <xdr:sp macro="" textlink="">
      <xdr:nvSpPr>
        <xdr:cNvPr id="348" name="Text Box 1">
          <a:extLst>
            <a:ext uri="{FF2B5EF4-FFF2-40B4-BE49-F238E27FC236}">
              <a16:creationId xmlns:a16="http://schemas.microsoft.com/office/drawing/2014/main" id="{00000000-0008-0000-0100-00005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49" name="Text Box 1">
          <a:extLst>
            <a:ext uri="{FF2B5EF4-FFF2-40B4-BE49-F238E27FC236}">
              <a16:creationId xmlns:a16="http://schemas.microsoft.com/office/drawing/2014/main" id="{00000000-0008-0000-0100-00005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0" name="Text Box 1">
          <a:extLst>
            <a:ext uri="{FF2B5EF4-FFF2-40B4-BE49-F238E27FC236}">
              <a16:creationId xmlns:a16="http://schemas.microsoft.com/office/drawing/2014/main" id="{00000000-0008-0000-0100-00005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1" name="Text Box 1">
          <a:extLst>
            <a:ext uri="{FF2B5EF4-FFF2-40B4-BE49-F238E27FC236}">
              <a16:creationId xmlns:a16="http://schemas.microsoft.com/office/drawing/2014/main" id="{00000000-0008-0000-0100-00005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2" name="Text Box 1">
          <a:extLst>
            <a:ext uri="{FF2B5EF4-FFF2-40B4-BE49-F238E27FC236}">
              <a16:creationId xmlns:a16="http://schemas.microsoft.com/office/drawing/2014/main" id="{00000000-0008-0000-0100-00006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3" name="Text Box 1">
          <a:extLst>
            <a:ext uri="{FF2B5EF4-FFF2-40B4-BE49-F238E27FC236}">
              <a16:creationId xmlns:a16="http://schemas.microsoft.com/office/drawing/2014/main" id="{00000000-0008-0000-0100-00006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4" name="Text Box 1">
          <a:extLst>
            <a:ext uri="{FF2B5EF4-FFF2-40B4-BE49-F238E27FC236}">
              <a16:creationId xmlns:a16="http://schemas.microsoft.com/office/drawing/2014/main" id="{00000000-0008-0000-0100-00006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5" name="Text Box 1">
          <a:extLst>
            <a:ext uri="{FF2B5EF4-FFF2-40B4-BE49-F238E27FC236}">
              <a16:creationId xmlns:a16="http://schemas.microsoft.com/office/drawing/2014/main" id="{00000000-0008-0000-0100-00006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6" name="Text Box 1">
          <a:extLst>
            <a:ext uri="{FF2B5EF4-FFF2-40B4-BE49-F238E27FC236}">
              <a16:creationId xmlns:a16="http://schemas.microsoft.com/office/drawing/2014/main" id="{00000000-0008-0000-0100-00006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7" name="Text Box 1">
          <a:extLst>
            <a:ext uri="{FF2B5EF4-FFF2-40B4-BE49-F238E27FC236}">
              <a16:creationId xmlns:a16="http://schemas.microsoft.com/office/drawing/2014/main" id="{00000000-0008-0000-0100-00006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58" name="Text Box 1">
          <a:extLst>
            <a:ext uri="{FF2B5EF4-FFF2-40B4-BE49-F238E27FC236}">
              <a16:creationId xmlns:a16="http://schemas.microsoft.com/office/drawing/2014/main" id="{00000000-0008-0000-0100-00006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124</xdr:col>
      <xdr:colOff>0</xdr:colOff>
      <xdr:row>287</xdr:row>
      <xdr:rowOff>190500</xdr:rowOff>
    </xdr:from>
    <xdr:ext cx="107950" cy="273050"/>
    <xdr:sp macro="" textlink="">
      <xdr:nvSpPr>
        <xdr:cNvPr id="359" name="Text Box 1">
          <a:extLst>
            <a:ext uri="{FF2B5EF4-FFF2-40B4-BE49-F238E27FC236}">
              <a16:creationId xmlns:a16="http://schemas.microsoft.com/office/drawing/2014/main" id="{00000000-0008-0000-0100-00006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132</xdr:col>
      <xdr:colOff>0</xdr:colOff>
      <xdr:row>287</xdr:row>
      <xdr:rowOff>190500</xdr:rowOff>
    </xdr:from>
    <xdr:ext cx="107950" cy="273050"/>
    <xdr:sp macro="" textlink="">
      <xdr:nvSpPr>
        <xdr:cNvPr id="360" name="Text Box 1">
          <a:extLst>
            <a:ext uri="{FF2B5EF4-FFF2-40B4-BE49-F238E27FC236}">
              <a16:creationId xmlns:a16="http://schemas.microsoft.com/office/drawing/2014/main" id="{00000000-0008-0000-0100-00006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1" name="Text Box 1">
          <a:extLst>
            <a:ext uri="{FF2B5EF4-FFF2-40B4-BE49-F238E27FC236}">
              <a16:creationId xmlns:a16="http://schemas.microsoft.com/office/drawing/2014/main" id="{00000000-0008-0000-0100-00006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2" name="Text Box 1">
          <a:extLst>
            <a:ext uri="{FF2B5EF4-FFF2-40B4-BE49-F238E27FC236}">
              <a16:creationId xmlns:a16="http://schemas.microsoft.com/office/drawing/2014/main" id="{00000000-0008-0000-0100-00006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3" name="Text Box 1">
          <a:extLst>
            <a:ext uri="{FF2B5EF4-FFF2-40B4-BE49-F238E27FC236}">
              <a16:creationId xmlns:a16="http://schemas.microsoft.com/office/drawing/2014/main" id="{00000000-0008-0000-0100-00006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4" name="Text Box 1">
          <a:extLst>
            <a:ext uri="{FF2B5EF4-FFF2-40B4-BE49-F238E27FC236}">
              <a16:creationId xmlns:a16="http://schemas.microsoft.com/office/drawing/2014/main" id="{00000000-0008-0000-0100-00006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5" name="Text Box 1">
          <a:extLst>
            <a:ext uri="{FF2B5EF4-FFF2-40B4-BE49-F238E27FC236}">
              <a16:creationId xmlns:a16="http://schemas.microsoft.com/office/drawing/2014/main" id="{00000000-0008-0000-0100-00006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6" name="Text Box 1">
          <a:extLst>
            <a:ext uri="{FF2B5EF4-FFF2-40B4-BE49-F238E27FC236}">
              <a16:creationId xmlns:a16="http://schemas.microsoft.com/office/drawing/2014/main" id="{00000000-0008-0000-0100-00006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7" name="Text Box 1">
          <a:extLst>
            <a:ext uri="{FF2B5EF4-FFF2-40B4-BE49-F238E27FC236}">
              <a16:creationId xmlns:a16="http://schemas.microsoft.com/office/drawing/2014/main" id="{00000000-0008-0000-0100-00006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68" name="Text Box 1">
          <a:extLst>
            <a:ext uri="{FF2B5EF4-FFF2-40B4-BE49-F238E27FC236}">
              <a16:creationId xmlns:a16="http://schemas.microsoft.com/office/drawing/2014/main" id="{00000000-0008-0000-0100-00007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69" name="Text Box 1">
          <a:extLst>
            <a:ext uri="{FF2B5EF4-FFF2-40B4-BE49-F238E27FC236}">
              <a16:creationId xmlns:a16="http://schemas.microsoft.com/office/drawing/2014/main" id="{00000000-0008-0000-0100-00007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70" name="Text Box 1">
          <a:extLst>
            <a:ext uri="{FF2B5EF4-FFF2-40B4-BE49-F238E27FC236}">
              <a16:creationId xmlns:a16="http://schemas.microsoft.com/office/drawing/2014/main" id="{00000000-0008-0000-0100-00007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140</xdr:col>
      <xdr:colOff>0</xdr:colOff>
      <xdr:row>287</xdr:row>
      <xdr:rowOff>190500</xdr:rowOff>
    </xdr:from>
    <xdr:ext cx="107950" cy="273050"/>
    <xdr:sp macro="" textlink="">
      <xdr:nvSpPr>
        <xdr:cNvPr id="371" name="Text Box 1">
          <a:extLst>
            <a:ext uri="{FF2B5EF4-FFF2-40B4-BE49-F238E27FC236}">
              <a16:creationId xmlns:a16="http://schemas.microsoft.com/office/drawing/2014/main" id="{00000000-0008-0000-0100-00007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148</xdr:col>
      <xdr:colOff>0</xdr:colOff>
      <xdr:row>287</xdr:row>
      <xdr:rowOff>190500</xdr:rowOff>
    </xdr:from>
    <xdr:ext cx="107950" cy="273050"/>
    <xdr:sp macro="" textlink="">
      <xdr:nvSpPr>
        <xdr:cNvPr id="372" name="Text Box 1">
          <a:extLst>
            <a:ext uri="{FF2B5EF4-FFF2-40B4-BE49-F238E27FC236}">
              <a16:creationId xmlns:a16="http://schemas.microsoft.com/office/drawing/2014/main" id="{00000000-0008-0000-0100-00007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3" name="Text Box 1">
          <a:extLst>
            <a:ext uri="{FF2B5EF4-FFF2-40B4-BE49-F238E27FC236}">
              <a16:creationId xmlns:a16="http://schemas.microsoft.com/office/drawing/2014/main" id="{00000000-0008-0000-0100-00007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4" name="Text Box 1">
          <a:extLst>
            <a:ext uri="{FF2B5EF4-FFF2-40B4-BE49-F238E27FC236}">
              <a16:creationId xmlns:a16="http://schemas.microsoft.com/office/drawing/2014/main" id="{00000000-0008-0000-0100-00007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5" name="Text Box 1">
          <a:extLst>
            <a:ext uri="{FF2B5EF4-FFF2-40B4-BE49-F238E27FC236}">
              <a16:creationId xmlns:a16="http://schemas.microsoft.com/office/drawing/2014/main" id="{00000000-0008-0000-0100-00007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6" name="Text Box 1">
          <a:extLst>
            <a:ext uri="{FF2B5EF4-FFF2-40B4-BE49-F238E27FC236}">
              <a16:creationId xmlns:a16="http://schemas.microsoft.com/office/drawing/2014/main" id="{00000000-0008-0000-0100-00007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77" name="Text Box 1">
          <a:extLst>
            <a:ext uri="{FF2B5EF4-FFF2-40B4-BE49-F238E27FC236}">
              <a16:creationId xmlns:a16="http://schemas.microsoft.com/office/drawing/2014/main" id="{00000000-0008-0000-0100-00007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8" name="Text Box 1">
          <a:extLst>
            <a:ext uri="{FF2B5EF4-FFF2-40B4-BE49-F238E27FC236}">
              <a16:creationId xmlns:a16="http://schemas.microsoft.com/office/drawing/2014/main" id="{00000000-0008-0000-0100-00007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79" name="Text Box 1">
          <a:extLst>
            <a:ext uri="{FF2B5EF4-FFF2-40B4-BE49-F238E27FC236}">
              <a16:creationId xmlns:a16="http://schemas.microsoft.com/office/drawing/2014/main" id="{00000000-0008-0000-0100-00007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0" name="Text Box 1">
          <a:extLst>
            <a:ext uri="{FF2B5EF4-FFF2-40B4-BE49-F238E27FC236}">
              <a16:creationId xmlns:a16="http://schemas.microsoft.com/office/drawing/2014/main" id="{00000000-0008-0000-0100-00007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81" name="Text Box 1">
          <a:extLst>
            <a:ext uri="{FF2B5EF4-FFF2-40B4-BE49-F238E27FC236}">
              <a16:creationId xmlns:a16="http://schemas.microsoft.com/office/drawing/2014/main" id="{00000000-0008-0000-0100-00007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2" name="Text Box 1">
          <a:extLst>
            <a:ext uri="{FF2B5EF4-FFF2-40B4-BE49-F238E27FC236}">
              <a16:creationId xmlns:a16="http://schemas.microsoft.com/office/drawing/2014/main" id="{00000000-0008-0000-0100-00007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156</xdr:col>
      <xdr:colOff>0</xdr:colOff>
      <xdr:row>287</xdr:row>
      <xdr:rowOff>190500</xdr:rowOff>
    </xdr:from>
    <xdr:ext cx="107950" cy="273050"/>
    <xdr:sp macro="" textlink="">
      <xdr:nvSpPr>
        <xdr:cNvPr id="383" name="Text Box 1">
          <a:extLst>
            <a:ext uri="{FF2B5EF4-FFF2-40B4-BE49-F238E27FC236}">
              <a16:creationId xmlns:a16="http://schemas.microsoft.com/office/drawing/2014/main" id="{00000000-0008-0000-0100-00007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164</xdr:col>
      <xdr:colOff>0</xdr:colOff>
      <xdr:row>287</xdr:row>
      <xdr:rowOff>190500</xdr:rowOff>
    </xdr:from>
    <xdr:ext cx="107950" cy="273050"/>
    <xdr:sp macro="" textlink="">
      <xdr:nvSpPr>
        <xdr:cNvPr id="384" name="Text Box 1">
          <a:extLst>
            <a:ext uri="{FF2B5EF4-FFF2-40B4-BE49-F238E27FC236}">
              <a16:creationId xmlns:a16="http://schemas.microsoft.com/office/drawing/2014/main" id="{00000000-0008-0000-0100-00008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85" name="Text Box 1">
          <a:extLst>
            <a:ext uri="{FF2B5EF4-FFF2-40B4-BE49-F238E27FC236}">
              <a16:creationId xmlns:a16="http://schemas.microsoft.com/office/drawing/2014/main" id="{00000000-0008-0000-0100-00008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6" name="Text Box 1">
          <a:extLst>
            <a:ext uri="{FF2B5EF4-FFF2-40B4-BE49-F238E27FC236}">
              <a16:creationId xmlns:a16="http://schemas.microsoft.com/office/drawing/2014/main" id="{00000000-0008-0000-0100-00008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87" name="Text Box 1">
          <a:extLst>
            <a:ext uri="{FF2B5EF4-FFF2-40B4-BE49-F238E27FC236}">
              <a16:creationId xmlns:a16="http://schemas.microsoft.com/office/drawing/2014/main" id="{00000000-0008-0000-0100-00008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8" name="Text Box 1">
          <a:extLst>
            <a:ext uri="{FF2B5EF4-FFF2-40B4-BE49-F238E27FC236}">
              <a16:creationId xmlns:a16="http://schemas.microsoft.com/office/drawing/2014/main" id="{00000000-0008-0000-0100-00008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89" name="Text Box 1">
          <a:extLst>
            <a:ext uri="{FF2B5EF4-FFF2-40B4-BE49-F238E27FC236}">
              <a16:creationId xmlns:a16="http://schemas.microsoft.com/office/drawing/2014/main" id="{00000000-0008-0000-0100-00008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0" name="Text Box 1">
          <a:extLst>
            <a:ext uri="{FF2B5EF4-FFF2-40B4-BE49-F238E27FC236}">
              <a16:creationId xmlns:a16="http://schemas.microsoft.com/office/drawing/2014/main" id="{00000000-0008-0000-0100-00008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1" name="Text Box 1">
          <a:extLst>
            <a:ext uri="{FF2B5EF4-FFF2-40B4-BE49-F238E27FC236}">
              <a16:creationId xmlns:a16="http://schemas.microsoft.com/office/drawing/2014/main" id="{00000000-0008-0000-0100-00008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2" name="Text Box 1">
          <a:extLst>
            <a:ext uri="{FF2B5EF4-FFF2-40B4-BE49-F238E27FC236}">
              <a16:creationId xmlns:a16="http://schemas.microsoft.com/office/drawing/2014/main" id="{00000000-0008-0000-0100-00008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3" name="Text Box 1">
          <a:extLst>
            <a:ext uri="{FF2B5EF4-FFF2-40B4-BE49-F238E27FC236}">
              <a16:creationId xmlns:a16="http://schemas.microsoft.com/office/drawing/2014/main" id="{00000000-0008-0000-0100-00008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4" name="Text Box 1">
          <a:extLst>
            <a:ext uri="{FF2B5EF4-FFF2-40B4-BE49-F238E27FC236}">
              <a16:creationId xmlns:a16="http://schemas.microsoft.com/office/drawing/2014/main" id="{00000000-0008-0000-0100-00008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172</xdr:col>
      <xdr:colOff>0</xdr:colOff>
      <xdr:row>287</xdr:row>
      <xdr:rowOff>190500</xdr:rowOff>
    </xdr:from>
    <xdr:ext cx="107950" cy="273050"/>
    <xdr:sp macro="" textlink="">
      <xdr:nvSpPr>
        <xdr:cNvPr id="395" name="Text Box 1">
          <a:extLst>
            <a:ext uri="{FF2B5EF4-FFF2-40B4-BE49-F238E27FC236}">
              <a16:creationId xmlns:a16="http://schemas.microsoft.com/office/drawing/2014/main" id="{00000000-0008-0000-0100-00008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180</xdr:col>
      <xdr:colOff>0</xdr:colOff>
      <xdr:row>287</xdr:row>
      <xdr:rowOff>190500</xdr:rowOff>
    </xdr:from>
    <xdr:ext cx="107950" cy="273050"/>
    <xdr:sp macro="" textlink="">
      <xdr:nvSpPr>
        <xdr:cNvPr id="396" name="Text Box 1">
          <a:extLst>
            <a:ext uri="{FF2B5EF4-FFF2-40B4-BE49-F238E27FC236}">
              <a16:creationId xmlns:a16="http://schemas.microsoft.com/office/drawing/2014/main" id="{00000000-0008-0000-0100-00008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397" name="Text Box 1">
          <a:extLst>
            <a:ext uri="{FF2B5EF4-FFF2-40B4-BE49-F238E27FC236}">
              <a16:creationId xmlns:a16="http://schemas.microsoft.com/office/drawing/2014/main" id="{00000000-0008-0000-0100-00008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398" name="Text Box 1">
          <a:extLst>
            <a:ext uri="{FF2B5EF4-FFF2-40B4-BE49-F238E27FC236}">
              <a16:creationId xmlns:a16="http://schemas.microsoft.com/office/drawing/2014/main" id="{00000000-0008-0000-0100-00008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399" name="Text Box 1">
          <a:extLst>
            <a:ext uri="{FF2B5EF4-FFF2-40B4-BE49-F238E27FC236}">
              <a16:creationId xmlns:a16="http://schemas.microsoft.com/office/drawing/2014/main" id="{00000000-0008-0000-0100-00008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0" name="Text Box 1">
          <a:extLst>
            <a:ext uri="{FF2B5EF4-FFF2-40B4-BE49-F238E27FC236}">
              <a16:creationId xmlns:a16="http://schemas.microsoft.com/office/drawing/2014/main" id="{00000000-0008-0000-0100-00009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1" name="Text Box 1">
          <a:extLst>
            <a:ext uri="{FF2B5EF4-FFF2-40B4-BE49-F238E27FC236}">
              <a16:creationId xmlns:a16="http://schemas.microsoft.com/office/drawing/2014/main" id="{00000000-0008-0000-0100-00009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2" name="Text Box 1">
          <a:extLst>
            <a:ext uri="{FF2B5EF4-FFF2-40B4-BE49-F238E27FC236}">
              <a16:creationId xmlns:a16="http://schemas.microsoft.com/office/drawing/2014/main" id="{00000000-0008-0000-0100-00009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3" name="Text Box 1">
          <a:extLst>
            <a:ext uri="{FF2B5EF4-FFF2-40B4-BE49-F238E27FC236}">
              <a16:creationId xmlns:a16="http://schemas.microsoft.com/office/drawing/2014/main" id="{00000000-0008-0000-0100-00009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4" name="Text Box 1">
          <a:extLst>
            <a:ext uri="{FF2B5EF4-FFF2-40B4-BE49-F238E27FC236}">
              <a16:creationId xmlns:a16="http://schemas.microsoft.com/office/drawing/2014/main" id="{00000000-0008-0000-0100-00009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5" name="Text Box 1">
          <a:extLst>
            <a:ext uri="{FF2B5EF4-FFF2-40B4-BE49-F238E27FC236}">
              <a16:creationId xmlns:a16="http://schemas.microsoft.com/office/drawing/2014/main" id="{00000000-0008-0000-0100-00009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6" name="Text Box 1">
          <a:extLst>
            <a:ext uri="{FF2B5EF4-FFF2-40B4-BE49-F238E27FC236}">
              <a16:creationId xmlns:a16="http://schemas.microsoft.com/office/drawing/2014/main" id="{00000000-0008-0000-0100-00009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188</xdr:col>
      <xdr:colOff>0</xdr:colOff>
      <xdr:row>287</xdr:row>
      <xdr:rowOff>190500</xdr:rowOff>
    </xdr:from>
    <xdr:ext cx="107950" cy="273050"/>
    <xdr:sp macro="" textlink="">
      <xdr:nvSpPr>
        <xdr:cNvPr id="407" name="Text Box 1">
          <a:extLst>
            <a:ext uri="{FF2B5EF4-FFF2-40B4-BE49-F238E27FC236}">
              <a16:creationId xmlns:a16="http://schemas.microsoft.com/office/drawing/2014/main" id="{00000000-0008-0000-0100-00009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196</xdr:col>
      <xdr:colOff>0</xdr:colOff>
      <xdr:row>287</xdr:row>
      <xdr:rowOff>190500</xdr:rowOff>
    </xdr:from>
    <xdr:ext cx="107950" cy="273050"/>
    <xdr:sp macro="" textlink="">
      <xdr:nvSpPr>
        <xdr:cNvPr id="408" name="Text Box 1">
          <a:extLst>
            <a:ext uri="{FF2B5EF4-FFF2-40B4-BE49-F238E27FC236}">
              <a16:creationId xmlns:a16="http://schemas.microsoft.com/office/drawing/2014/main" id="{00000000-0008-0000-0100-00009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09" name="Text Box 1">
          <a:extLst>
            <a:ext uri="{FF2B5EF4-FFF2-40B4-BE49-F238E27FC236}">
              <a16:creationId xmlns:a16="http://schemas.microsoft.com/office/drawing/2014/main" id="{00000000-0008-0000-0100-00009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0" name="Text Box 1">
          <a:extLst>
            <a:ext uri="{FF2B5EF4-FFF2-40B4-BE49-F238E27FC236}">
              <a16:creationId xmlns:a16="http://schemas.microsoft.com/office/drawing/2014/main" id="{00000000-0008-0000-0100-00009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1" name="Text Box 1">
          <a:extLst>
            <a:ext uri="{FF2B5EF4-FFF2-40B4-BE49-F238E27FC236}">
              <a16:creationId xmlns:a16="http://schemas.microsoft.com/office/drawing/2014/main" id="{00000000-0008-0000-0100-00009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2" name="Text Box 1">
          <a:extLst>
            <a:ext uri="{FF2B5EF4-FFF2-40B4-BE49-F238E27FC236}">
              <a16:creationId xmlns:a16="http://schemas.microsoft.com/office/drawing/2014/main" id="{00000000-0008-0000-0100-00009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3" name="Text Box 1">
          <a:extLst>
            <a:ext uri="{FF2B5EF4-FFF2-40B4-BE49-F238E27FC236}">
              <a16:creationId xmlns:a16="http://schemas.microsoft.com/office/drawing/2014/main" id="{00000000-0008-0000-0100-00009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4" name="Text Box 1">
          <a:extLst>
            <a:ext uri="{FF2B5EF4-FFF2-40B4-BE49-F238E27FC236}">
              <a16:creationId xmlns:a16="http://schemas.microsoft.com/office/drawing/2014/main" id="{00000000-0008-0000-0100-00009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5" name="Text Box 1">
          <a:extLst>
            <a:ext uri="{FF2B5EF4-FFF2-40B4-BE49-F238E27FC236}">
              <a16:creationId xmlns:a16="http://schemas.microsoft.com/office/drawing/2014/main" id="{00000000-0008-0000-0100-00009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6" name="Text Box 1">
          <a:extLst>
            <a:ext uri="{FF2B5EF4-FFF2-40B4-BE49-F238E27FC236}">
              <a16:creationId xmlns:a16="http://schemas.microsoft.com/office/drawing/2014/main" id="{00000000-0008-0000-0100-0000A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7" name="Text Box 1">
          <a:extLst>
            <a:ext uri="{FF2B5EF4-FFF2-40B4-BE49-F238E27FC236}">
              <a16:creationId xmlns:a16="http://schemas.microsoft.com/office/drawing/2014/main" id="{00000000-0008-0000-0100-0000A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18" name="Text Box 1">
          <a:extLst>
            <a:ext uri="{FF2B5EF4-FFF2-40B4-BE49-F238E27FC236}">
              <a16:creationId xmlns:a16="http://schemas.microsoft.com/office/drawing/2014/main" id="{00000000-0008-0000-0100-0000A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204</xdr:col>
      <xdr:colOff>0</xdr:colOff>
      <xdr:row>287</xdr:row>
      <xdr:rowOff>190500</xdr:rowOff>
    </xdr:from>
    <xdr:ext cx="107950" cy="273050"/>
    <xdr:sp macro="" textlink="">
      <xdr:nvSpPr>
        <xdr:cNvPr id="419" name="Text Box 1">
          <a:extLst>
            <a:ext uri="{FF2B5EF4-FFF2-40B4-BE49-F238E27FC236}">
              <a16:creationId xmlns:a16="http://schemas.microsoft.com/office/drawing/2014/main" id="{00000000-0008-0000-0100-0000A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212</xdr:col>
      <xdr:colOff>0</xdr:colOff>
      <xdr:row>287</xdr:row>
      <xdr:rowOff>190500</xdr:rowOff>
    </xdr:from>
    <xdr:ext cx="107950" cy="273050"/>
    <xdr:sp macro="" textlink="">
      <xdr:nvSpPr>
        <xdr:cNvPr id="420" name="Text Box 1">
          <a:extLst>
            <a:ext uri="{FF2B5EF4-FFF2-40B4-BE49-F238E27FC236}">
              <a16:creationId xmlns:a16="http://schemas.microsoft.com/office/drawing/2014/main" id="{00000000-0008-0000-0100-0000A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1" name="Text Box 1">
          <a:extLst>
            <a:ext uri="{FF2B5EF4-FFF2-40B4-BE49-F238E27FC236}">
              <a16:creationId xmlns:a16="http://schemas.microsoft.com/office/drawing/2014/main" id="{00000000-0008-0000-0100-0000A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2" name="Text Box 1">
          <a:extLst>
            <a:ext uri="{FF2B5EF4-FFF2-40B4-BE49-F238E27FC236}">
              <a16:creationId xmlns:a16="http://schemas.microsoft.com/office/drawing/2014/main" id="{00000000-0008-0000-0100-0000A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3" name="Text Box 1">
          <a:extLst>
            <a:ext uri="{FF2B5EF4-FFF2-40B4-BE49-F238E27FC236}">
              <a16:creationId xmlns:a16="http://schemas.microsoft.com/office/drawing/2014/main" id="{00000000-0008-0000-0100-0000A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4" name="Text Box 1">
          <a:extLst>
            <a:ext uri="{FF2B5EF4-FFF2-40B4-BE49-F238E27FC236}">
              <a16:creationId xmlns:a16="http://schemas.microsoft.com/office/drawing/2014/main" id="{00000000-0008-0000-0100-0000A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5" name="Text Box 1">
          <a:extLst>
            <a:ext uri="{FF2B5EF4-FFF2-40B4-BE49-F238E27FC236}">
              <a16:creationId xmlns:a16="http://schemas.microsoft.com/office/drawing/2014/main" id="{00000000-0008-0000-0100-0000A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6" name="Text Box 1">
          <a:extLst>
            <a:ext uri="{FF2B5EF4-FFF2-40B4-BE49-F238E27FC236}">
              <a16:creationId xmlns:a16="http://schemas.microsoft.com/office/drawing/2014/main" id="{00000000-0008-0000-0100-0000A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7" name="Text Box 1">
          <a:extLst>
            <a:ext uri="{FF2B5EF4-FFF2-40B4-BE49-F238E27FC236}">
              <a16:creationId xmlns:a16="http://schemas.microsoft.com/office/drawing/2014/main" id="{00000000-0008-0000-0100-0000A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28" name="Text Box 1">
          <a:extLst>
            <a:ext uri="{FF2B5EF4-FFF2-40B4-BE49-F238E27FC236}">
              <a16:creationId xmlns:a16="http://schemas.microsoft.com/office/drawing/2014/main" id="{00000000-0008-0000-0100-0000A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29" name="Text Box 1">
          <a:extLst>
            <a:ext uri="{FF2B5EF4-FFF2-40B4-BE49-F238E27FC236}">
              <a16:creationId xmlns:a16="http://schemas.microsoft.com/office/drawing/2014/main" id="{00000000-0008-0000-0100-0000A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30" name="Text Box 1">
          <a:extLst>
            <a:ext uri="{FF2B5EF4-FFF2-40B4-BE49-F238E27FC236}">
              <a16:creationId xmlns:a16="http://schemas.microsoft.com/office/drawing/2014/main" id="{00000000-0008-0000-0100-0000A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220</xdr:col>
      <xdr:colOff>0</xdr:colOff>
      <xdr:row>287</xdr:row>
      <xdr:rowOff>190500</xdr:rowOff>
    </xdr:from>
    <xdr:ext cx="107950" cy="273050"/>
    <xdr:sp macro="" textlink="">
      <xdr:nvSpPr>
        <xdr:cNvPr id="431" name="Text Box 1">
          <a:extLst>
            <a:ext uri="{FF2B5EF4-FFF2-40B4-BE49-F238E27FC236}">
              <a16:creationId xmlns:a16="http://schemas.microsoft.com/office/drawing/2014/main" id="{00000000-0008-0000-0100-0000A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228</xdr:col>
      <xdr:colOff>0</xdr:colOff>
      <xdr:row>287</xdr:row>
      <xdr:rowOff>190500</xdr:rowOff>
    </xdr:from>
    <xdr:ext cx="107950" cy="273050"/>
    <xdr:sp macro="" textlink="">
      <xdr:nvSpPr>
        <xdr:cNvPr id="432" name="Text Box 1">
          <a:extLst>
            <a:ext uri="{FF2B5EF4-FFF2-40B4-BE49-F238E27FC236}">
              <a16:creationId xmlns:a16="http://schemas.microsoft.com/office/drawing/2014/main" id="{00000000-0008-0000-0100-0000B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3" name="Text Box 1">
          <a:extLst>
            <a:ext uri="{FF2B5EF4-FFF2-40B4-BE49-F238E27FC236}">
              <a16:creationId xmlns:a16="http://schemas.microsoft.com/office/drawing/2014/main" id="{00000000-0008-0000-0100-0000B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4" name="Text Box 1">
          <a:extLst>
            <a:ext uri="{FF2B5EF4-FFF2-40B4-BE49-F238E27FC236}">
              <a16:creationId xmlns:a16="http://schemas.microsoft.com/office/drawing/2014/main" id="{00000000-0008-0000-0100-0000B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5" name="Text Box 1">
          <a:extLst>
            <a:ext uri="{FF2B5EF4-FFF2-40B4-BE49-F238E27FC236}">
              <a16:creationId xmlns:a16="http://schemas.microsoft.com/office/drawing/2014/main" id="{00000000-0008-0000-0100-0000B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6" name="Text Box 1">
          <a:extLst>
            <a:ext uri="{FF2B5EF4-FFF2-40B4-BE49-F238E27FC236}">
              <a16:creationId xmlns:a16="http://schemas.microsoft.com/office/drawing/2014/main" id="{00000000-0008-0000-0100-0000B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37" name="Text Box 1">
          <a:extLst>
            <a:ext uri="{FF2B5EF4-FFF2-40B4-BE49-F238E27FC236}">
              <a16:creationId xmlns:a16="http://schemas.microsoft.com/office/drawing/2014/main" id="{00000000-0008-0000-0100-0000B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8" name="Text Box 1">
          <a:extLst>
            <a:ext uri="{FF2B5EF4-FFF2-40B4-BE49-F238E27FC236}">
              <a16:creationId xmlns:a16="http://schemas.microsoft.com/office/drawing/2014/main" id="{00000000-0008-0000-0100-0000B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39" name="Text Box 1">
          <a:extLst>
            <a:ext uri="{FF2B5EF4-FFF2-40B4-BE49-F238E27FC236}">
              <a16:creationId xmlns:a16="http://schemas.microsoft.com/office/drawing/2014/main" id="{00000000-0008-0000-0100-0000B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0" name="Text Box 1">
          <a:extLst>
            <a:ext uri="{FF2B5EF4-FFF2-40B4-BE49-F238E27FC236}">
              <a16:creationId xmlns:a16="http://schemas.microsoft.com/office/drawing/2014/main" id="{00000000-0008-0000-0100-0000B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41" name="Text Box 1">
          <a:extLst>
            <a:ext uri="{FF2B5EF4-FFF2-40B4-BE49-F238E27FC236}">
              <a16:creationId xmlns:a16="http://schemas.microsoft.com/office/drawing/2014/main" id="{00000000-0008-0000-0100-0000B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2" name="Text Box 1">
          <a:extLst>
            <a:ext uri="{FF2B5EF4-FFF2-40B4-BE49-F238E27FC236}">
              <a16:creationId xmlns:a16="http://schemas.microsoft.com/office/drawing/2014/main" id="{00000000-0008-0000-0100-0000B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236</xdr:col>
      <xdr:colOff>0</xdr:colOff>
      <xdr:row>287</xdr:row>
      <xdr:rowOff>190500</xdr:rowOff>
    </xdr:from>
    <xdr:ext cx="107950" cy="273050"/>
    <xdr:sp macro="" textlink="">
      <xdr:nvSpPr>
        <xdr:cNvPr id="443" name="Text Box 1">
          <a:extLst>
            <a:ext uri="{FF2B5EF4-FFF2-40B4-BE49-F238E27FC236}">
              <a16:creationId xmlns:a16="http://schemas.microsoft.com/office/drawing/2014/main" id="{00000000-0008-0000-0100-0000B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244</xdr:col>
      <xdr:colOff>0</xdr:colOff>
      <xdr:row>287</xdr:row>
      <xdr:rowOff>190500</xdr:rowOff>
    </xdr:from>
    <xdr:ext cx="107950" cy="273050"/>
    <xdr:sp macro="" textlink="">
      <xdr:nvSpPr>
        <xdr:cNvPr id="444" name="Text Box 1">
          <a:extLst>
            <a:ext uri="{FF2B5EF4-FFF2-40B4-BE49-F238E27FC236}">
              <a16:creationId xmlns:a16="http://schemas.microsoft.com/office/drawing/2014/main" id="{00000000-0008-0000-0100-0000B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45" name="Text Box 1">
          <a:extLst>
            <a:ext uri="{FF2B5EF4-FFF2-40B4-BE49-F238E27FC236}">
              <a16:creationId xmlns:a16="http://schemas.microsoft.com/office/drawing/2014/main" id="{00000000-0008-0000-0100-0000B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6" name="Text Box 1">
          <a:extLst>
            <a:ext uri="{FF2B5EF4-FFF2-40B4-BE49-F238E27FC236}">
              <a16:creationId xmlns:a16="http://schemas.microsoft.com/office/drawing/2014/main" id="{00000000-0008-0000-0100-0000B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47" name="Text Box 1">
          <a:extLst>
            <a:ext uri="{FF2B5EF4-FFF2-40B4-BE49-F238E27FC236}">
              <a16:creationId xmlns:a16="http://schemas.microsoft.com/office/drawing/2014/main" id="{00000000-0008-0000-0100-0000B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8" name="Text Box 1">
          <a:extLst>
            <a:ext uri="{FF2B5EF4-FFF2-40B4-BE49-F238E27FC236}">
              <a16:creationId xmlns:a16="http://schemas.microsoft.com/office/drawing/2014/main" id="{00000000-0008-0000-0100-0000C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49" name="Text Box 1">
          <a:extLst>
            <a:ext uri="{FF2B5EF4-FFF2-40B4-BE49-F238E27FC236}">
              <a16:creationId xmlns:a16="http://schemas.microsoft.com/office/drawing/2014/main" id="{00000000-0008-0000-0100-0000C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0" name="Text Box 1">
          <a:extLst>
            <a:ext uri="{FF2B5EF4-FFF2-40B4-BE49-F238E27FC236}">
              <a16:creationId xmlns:a16="http://schemas.microsoft.com/office/drawing/2014/main" id="{00000000-0008-0000-0100-0000C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1" name="Text Box 1">
          <a:extLst>
            <a:ext uri="{FF2B5EF4-FFF2-40B4-BE49-F238E27FC236}">
              <a16:creationId xmlns:a16="http://schemas.microsoft.com/office/drawing/2014/main" id="{00000000-0008-0000-0100-0000C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2" name="Text Box 1">
          <a:extLst>
            <a:ext uri="{FF2B5EF4-FFF2-40B4-BE49-F238E27FC236}">
              <a16:creationId xmlns:a16="http://schemas.microsoft.com/office/drawing/2014/main" id="{00000000-0008-0000-0100-0000C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3" name="Text Box 1">
          <a:extLst>
            <a:ext uri="{FF2B5EF4-FFF2-40B4-BE49-F238E27FC236}">
              <a16:creationId xmlns:a16="http://schemas.microsoft.com/office/drawing/2014/main" id="{00000000-0008-0000-0100-0000C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4" name="Text Box 1">
          <a:extLst>
            <a:ext uri="{FF2B5EF4-FFF2-40B4-BE49-F238E27FC236}">
              <a16:creationId xmlns:a16="http://schemas.microsoft.com/office/drawing/2014/main" id="{00000000-0008-0000-0100-0000C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252</xdr:col>
      <xdr:colOff>0</xdr:colOff>
      <xdr:row>287</xdr:row>
      <xdr:rowOff>190500</xdr:rowOff>
    </xdr:from>
    <xdr:ext cx="107950" cy="273050"/>
    <xdr:sp macro="" textlink="">
      <xdr:nvSpPr>
        <xdr:cNvPr id="455" name="Text Box 1">
          <a:extLst>
            <a:ext uri="{FF2B5EF4-FFF2-40B4-BE49-F238E27FC236}">
              <a16:creationId xmlns:a16="http://schemas.microsoft.com/office/drawing/2014/main" id="{00000000-0008-0000-0100-0000C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260</xdr:col>
      <xdr:colOff>0</xdr:colOff>
      <xdr:row>287</xdr:row>
      <xdr:rowOff>190500</xdr:rowOff>
    </xdr:from>
    <xdr:ext cx="107950" cy="273050"/>
    <xdr:sp macro="" textlink="">
      <xdr:nvSpPr>
        <xdr:cNvPr id="456" name="Text Box 1">
          <a:extLst>
            <a:ext uri="{FF2B5EF4-FFF2-40B4-BE49-F238E27FC236}">
              <a16:creationId xmlns:a16="http://schemas.microsoft.com/office/drawing/2014/main" id="{00000000-0008-0000-0100-0000C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57" name="Text Box 1">
          <a:extLst>
            <a:ext uri="{FF2B5EF4-FFF2-40B4-BE49-F238E27FC236}">
              <a16:creationId xmlns:a16="http://schemas.microsoft.com/office/drawing/2014/main" id="{00000000-0008-0000-0100-0000C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58" name="Text Box 1">
          <a:extLst>
            <a:ext uri="{FF2B5EF4-FFF2-40B4-BE49-F238E27FC236}">
              <a16:creationId xmlns:a16="http://schemas.microsoft.com/office/drawing/2014/main" id="{00000000-0008-0000-0100-0000C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59" name="Text Box 1">
          <a:extLst>
            <a:ext uri="{FF2B5EF4-FFF2-40B4-BE49-F238E27FC236}">
              <a16:creationId xmlns:a16="http://schemas.microsoft.com/office/drawing/2014/main" id="{00000000-0008-0000-0100-0000C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0" name="Text Box 1">
          <a:extLst>
            <a:ext uri="{FF2B5EF4-FFF2-40B4-BE49-F238E27FC236}">
              <a16:creationId xmlns:a16="http://schemas.microsoft.com/office/drawing/2014/main" id="{00000000-0008-0000-0100-0000C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1" name="Text Box 1">
          <a:extLst>
            <a:ext uri="{FF2B5EF4-FFF2-40B4-BE49-F238E27FC236}">
              <a16:creationId xmlns:a16="http://schemas.microsoft.com/office/drawing/2014/main" id="{00000000-0008-0000-0100-0000C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2" name="Text Box 1">
          <a:extLst>
            <a:ext uri="{FF2B5EF4-FFF2-40B4-BE49-F238E27FC236}">
              <a16:creationId xmlns:a16="http://schemas.microsoft.com/office/drawing/2014/main" id="{00000000-0008-0000-0100-0000C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3" name="Text Box 1">
          <a:extLst>
            <a:ext uri="{FF2B5EF4-FFF2-40B4-BE49-F238E27FC236}">
              <a16:creationId xmlns:a16="http://schemas.microsoft.com/office/drawing/2014/main" id="{00000000-0008-0000-0100-0000C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4" name="Text Box 1">
          <a:extLst>
            <a:ext uri="{FF2B5EF4-FFF2-40B4-BE49-F238E27FC236}">
              <a16:creationId xmlns:a16="http://schemas.microsoft.com/office/drawing/2014/main" id="{00000000-0008-0000-0100-0000D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5" name="Text Box 1">
          <a:extLst>
            <a:ext uri="{FF2B5EF4-FFF2-40B4-BE49-F238E27FC236}">
              <a16:creationId xmlns:a16="http://schemas.microsoft.com/office/drawing/2014/main" id="{00000000-0008-0000-0100-0000D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6" name="Text Box 1">
          <a:extLst>
            <a:ext uri="{FF2B5EF4-FFF2-40B4-BE49-F238E27FC236}">
              <a16:creationId xmlns:a16="http://schemas.microsoft.com/office/drawing/2014/main" id="{00000000-0008-0000-0100-0000D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268</xdr:col>
      <xdr:colOff>0</xdr:colOff>
      <xdr:row>287</xdr:row>
      <xdr:rowOff>190500</xdr:rowOff>
    </xdr:from>
    <xdr:ext cx="107950" cy="273050"/>
    <xdr:sp macro="" textlink="">
      <xdr:nvSpPr>
        <xdr:cNvPr id="467" name="Text Box 1">
          <a:extLst>
            <a:ext uri="{FF2B5EF4-FFF2-40B4-BE49-F238E27FC236}">
              <a16:creationId xmlns:a16="http://schemas.microsoft.com/office/drawing/2014/main" id="{00000000-0008-0000-0100-0000D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276</xdr:col>
      <xdr:colOff>0</xdr:colOff>
      <xdr:row>287</xdr:row>
      <xdr:rowOff>190500</xdr:rowOff>
    </xdr:from>
    <xdr:ext cx="107950" cy="273050"/>
    <xdr:sp macro="" textlink="">
      <xdr:nvSpPr>
        <xdr:cNvPr id="468" name="Text Box 1">
          <a:extLst>
            <a:ext uri="{FF2B5EF4-FFF2-40B4-BE49-F238E27FC236}">
              <a16:creationId xmlns:a16="http://schemas.microsoft.com/office/drawing/2014/main" id="{00000000-0008-0000-0100-0000D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69" name="Text Box 1">
          <a:extLst>
            <a:ext uri="{FF2B5EF4-FFF2-40B4-BE49-F238E27FC236}">
              <a16:creationId xmlns:a16="http://schemas.microsoft.com/office/drawing/2014/main" id="{00000000-0008-0000-0100-0000D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0" name="Text Box 1">
          <a:extLst>
            <a:ext uri="{FF2B5EF4-FFF2-40B4-BE49-F238E27FC236}">
              <a16:creationId xmlns:a16="http://schemas.microsoft.com/office/drawing/2014/main" id="{00000000-0008-0000-0100-0000D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1" name="Text Box 1">
          <a:extLst>
            <a:ext uri="{FF2B5EF4-FFF2-40B4-BE49-F238E27FC236}">
              <a16:creationId xmlns:a16="http://schemas.microsoft.com/office/drawing/2014/main" id="{00000000-0008-0000-0100-0000D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2" name="Text Box 1">
          <a:extLst>
            <a:ext uri="{FF2B5EF4-FFF2-40B4-BE49-F238E27FC236}">
              <a16:creationId xmlns:a16="http://schemas.microsoft.com/office/drawing/2014/main" id="{00000000-0008-0000-0100-0000D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3" name="Text Box 1">
          <a:extLst>
            <a:ext uri="{FF2B5EF4-FFF2-40B4-BE49-F238E27FC236}">
              <a16:creationId xmlns:a16="http://schemas.microsoft.com/office/drawing/2014/main" id="{00000000-0008-0000-0100-0000D9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4" name="Text Box 1">
          <a:extLst>
            <a:ext uri="{FF2B5EF4-FFF2-40B4-BE49-F238E27FC236}">
              <a16:creationId xmlns:a16="http://schemas.microsoft.com/office/drawing/2014/main" id="{00000000-0008-0000-0100-0000DA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5" name="Text Box 1">
          <a:extLst>
            <a:ext uri="{FF2B5EF4-FFF2-40B4-BE49-F238E27FC236}">
              <a16:creationId xmlns:a16="http://schemas.microsoft.com/office/drawing/2014/main" id="{00000000-0008-0000-0100-0000D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6" name="Text Box 1">
          <a:extLst>
            <a:ext uri="{FF2B5EF4-FFF2-40B4-BE49-F238E27FC236}">
              <a16:creationId xmlns:a16="http://schemas.microsoft.com/office/drawing/2014/main" id="{00000000-0008-0000-0100-0000D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7" name="Text Box 1">
          <a:extLst>
            <a:ext uri="{FF2B5EF4-FFF2-40B4-BE49-F238E27FC236}">
              <a16:creationId xmlns:a16="http://schemas.microsoft.com/office/drawing/2014/main" id="{00000000-0008-0000-0100-0000D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78" name="Text Box 1">
          <a:extLst>
            <a:ext uri="{FF2B5EF4-FFF2-40B4-BE49-F238E27FC236}">
              <a16:creationId xmlns:a16="http://schemas.microsoft.com/office/drawing/2014/main" id="{00000000-0008-0000-0100-0000D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284</xdr:col>
      <xdr:colOff>0</xdr:colOff>
      <xdr:row>287</xdr:row>
      <xdr:rowOff>190500</xdr:rowOff>
    </xdr:from>
    <xdr:ext cx="107950" cy="273050"/>
    <xdr:sp macro="" textlink="">
      <xdr:nvSpPr>
        <xdr:cNvPr id="479" name="Text Box 1">
          <a:extLst>
            <a:ext uri="{FF2B5EF4-FFF2-40B4-BE49-F238E27FC236}">
              <a16:creationId xmlns:a16="http://schemas.microsoft.com/office/drawing/2014/main" id="{00000000-0008-0000-0100-0000D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292</xdr:col>
      <xdr:colOff>0</xdr:colOff>
      <xdr:row>287</xdr:row>
      <xdr:rowOff>190500</xdr:rowOff>
    </xdr:from>
    <xdr:ext cx="107950" cy="273050"/>
    <xdr:sp macro="" textlink="">
      <xdr:nvSpPr>
        <xdr:cNvPr id="480" name="Text Box 1">
          <a:extLst>
            <a:ext uri="{FF2B5EF4-FFF2-40B4-BE49-F238E27FC236}">
              <a16:creationId xmlns:a16="http://schemas.microsoft.com/office/drawing/2014/main" id="{00000000-0008-0000-0100-0000E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1" name="Text Box 1">
          <a:extLst>
            <a:ext uri="{FF2B5EF4-FFF2-40B4-BE49-F238E27FC236}">
              <a16:creationId xmlns:a16="http://schemas.microsoft.com/office/drawing/2014/main" id="{00000000-0008-0000-0100-0000E1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2" name="Text Box 1">
          <a:extLst>
            <a:ext uri="{FF2B5EF4-FFF2-40B4-BE49-F238E27FC236}">
              <a16:creationId xmlns:a16="http://schemas.microsoft.com/office/drawing/2014/main" id="{00000000-0008-0000-0100-0000E2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3" name="Text Box 1">
          <a:extLst>
            <a:ext uri="{FF2B5EF4-FFF2-40B4-BE49-F238E27FC236}">
              <a16:creationId xmlns:a16="http://schemas.microsoft.com/office/drawing/2014/main" id="{00000000-0008-0000-0100-0000E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4" name="Text Box 1">
          <a:extLst>
            <a:ext uri="{FF2B5EF4-FFF2-40B4-BE49-F238E27FC236}">
              <a16:creationId xmlns:a16="http://schemas.microsoft.com/office/drawing/2014/main" id="{00000000-0008-0000-0100-0000E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5" name="Text Box 1">
          <a:extLst>
            <a:ext uri="{FF2B5EF4-FFF2-40B4-BE49-F238E27FC236}">
              <a16:creationId xmlns:a16="http://schemas.microsoft.com/office/drawing/2014/main" id="{00000000-0008-0000-0100-0000E5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6" name="Text Box 1">
          <a:extLst>
            <a:ext uri="{FF2B5EF4-FFF2-40B4-BE49-F238E27FC236}">
              <a16:creationId xmlns:a16="http://schemas.microsoft.com/office/drawing/2014/main" id="{00000000-0008-0000-0100-0000E6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7" name="Text Box 1">
          <a:extLst>
            <a:ext uri="{FF2B5EF4-FFF2-40B4-BE49-F238E27FC236}">
              <a16:creationId xmlns:a16="http://schemas.microsoft.com/office/drawing/2014/main" id="{00000000-0008-0000-0100-0000E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88" name="Text Box 1">
          <a:extLst>
            <a:ext uri="{FF2B5EF4-FFF2-40B4-BE49-F238E27FC236}">
              <a16:creationId xmlns:a16="http://schemas.microsoft.com/office/drawing/2014/main" id="{00000000-0008-0000-0100-0000E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89" name="Text Box 1">
          <a:extLst>
            <a:ext uri="{FF2B5EF4-FFF2-40B4-BE49-F238E27FC236}">
              <a16:creationId xmlns:a16="http://schemas.microsoft.com/office/drawing/2014/main" id="{00000000-0008-0000-0100-0000E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90" name="Text Box 1">
          <a:extLst>
            <a:ext uri="{FF2B5EF4-FFF2-40B4-BE49-F238E27FC236}">
              <a16:creationId xmlns:a16="http://schemas.microsoft.com/office/drawing/2014/main" id="{00000000-0008-0000-0100-0000E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300</xdr:col>
      <xdr:colOff>0</xdr:colOff>
      <xdr:row>287</xdr:row>
      <xdr:rowOff>190500</xdr:rowOff>
    </xdr:from>
    <xdr:ext cx="107950" cy="273050"/>
    <xdr:sp macro="" textlink="">
      <xdr:nvSpPr>
        <xdr:cNvPr id="491" name="Text Box 1">
          <a:extLst>
            <a:ext uri="{FF2B5EF4-FFF2-40B4-BE49-F238E27FC236}">
              <a16:creationId xmlns:a16="http://schemas.microsoft.com/office/drawing/2014/main" id="{00000000-0008-0000-0100-0000E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308</xdr:col>
      <xdr:colOff>0</xdr:colOff>
      <xdr:row>287</xdr:row>
      <xdr:rowOff>190500</xdr:rowOff>
    </xdr:from>
    <xdr:ext cx="107950" cy="273050"/>
    <xdr:sp macro="" textlink="">
      <xdr:nvSpPr>
        <xdr:cNvPr id="492" name="Text Box 1">
          <a:extLst>
            <a:ext uri="{FF2B5EF4-FFF2-40B4-BE49-F238E27FC236}">
              <a16:creationId xmlns:a16="http://schemas.microsoft.com/office/drawing/2014/main" id="{00000000-0008-0000-0100-0000E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3" name="Text Box 1">
          <a:extLst>
            <a:ext uri="{FF2B5EF4-FFF2-40B4-BE49-F238E27FC236}">
              <a16:creationId xmlns:a16="http://schemas.microsoft.com/office/drawing/2014/main" id="{00000000-0008-0000-0100-0000ED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4" name="Text Box 1">
          <a:extLst>
            <a:ext uri="{FF2B5EF4-FFF2-40B4-BE49-F238E27FC236}">
              <a16:creationId xmlns:a16="http://schemas.microsoft.com/office/drawing/2014/main" id="{00000000-0008-0000-0100-0000EE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5" name="Text Box 1">
          <a:extLst>
            <a:ext uri="{FF2B5EF4-FFF2-40B4-BE49-F238E27FC236}">
              <a16:creationId xmlns:a16="http://schemas.microsoft.com/office/drawing/2014/main" id="{00000000-0008-0000-0100-0000E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6" name="Text Box 1">
          <a:extLst>
            <a:ext uri="{FF2B5EF4-FFF2-40B4-BE49-F238E27FC236}">
              <a16:creationId xmlns:a16="http://schemas.microsoft.com/office/drawing/2014/main" id="{00000000-0008-0000-0100-0000F0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497" name="Text Box 1">
          <a:extLst>
            <a:ext uri="{FF2B5EF4-FFF2-40B4-BE49-F238E27FC236}">
              <a16:creationId xmlns:a16="http://schemas.microsoft.com/office/drawing/2014/main" id="{00000000-0008-0000-0100-0000F1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8" name="Text Box 1">
          <a:extLst>
            <a:ext uri="{FF2B5EF4-FFF2-40B4-BE49-F238E27FC236}">
              <a16:creationId xmlns:a16="http://schemas.microsoft.com/office/drawing/2014/main" id="{00000000-0008-0000-0100-0000F2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499" name="Text Box 1">
          <a:extLst>
            <a:ext uri="{FF2B5EF4-FFF2-40B4-BE49-F238E27FC236}">
              <a16:creationId xmlns:a16="http://schemas.microsoft.com/office/drawing/2014/main" id="{00000000-0008-0000-0100-0000F3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0" name="Text Box 1">
          <a:extLst>
            <a:ext uri="{FF2B5EF4-FFF2-40B4-BE49-F238E27FC236}">
              <a16:creationId xmlns:a16="http://schemas.microsoft.com/office/drawing/2014/main" id="{00000000-0008-0000-0100-0000F4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501" name="Text Box 1">
          <a:extLst>
            <a:ext uri="{FF2B5EF4-FFF2-40B4-BE49-F238E27FC236}">
              <a16:creationId xmlns:a16="http://schemas.microsoft.com/office/drawing/2014/main" id="{00000000-0008-0000-0100-0000F5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2" name="Text Box 1">
          <a:extLst>
            <a:ext uri="{FF2B5EF4-FFF2-40B4-BE49-F238E27FC236}">
              <a16:creationId xmlns:a16="http://schemas.microsoft.com/office/drawing/2014/main" id="{00000000-0008-0000-0100-0000F6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316</xdr:col>
      <xdr:colOff>0</xdr:colOff>
      <xdr:row>287</xdr:row>
      <xdr:rowOff>190500</xdr:rowOff>
    </xdr:from>
    <xdr:ext cx="107950" cy="273050"/>
    <xdr:sp macro="" textlink="">
      <xdr:nvSpPr>
        <xdr:cNvPr id="503" name="Text Box 1">
          <a:extLst>
            <a:ext uri="{FF2B5EF4-FFF2-40B4-BE49-F238E27FC236}">
              <a16:creationId xmlns:a16="http://schemas.microsoft.com/office/drawing/2014/main" id="{00000000-0008-0000-0100-0000F7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324</xdr:col>
      <xdr:colOff>0</xdr:colOff>
      <xdr:row>287</xdr:row>
      <xdr:rowOff>190500</xdr:rowOff>
    </xdr:from>
    <xdr:ext cx="107950" cy="273050"/>
    <xdr:sp macro="" textlink="">
      <xdr:nvSpPr>
        <xdr:cNvPr id="504" name="Text Box 1">
          <a:extLst>
            <a:ext uri="{FF2B5EF4-FFF2-40B4-BE49-F238E27FC236}">
              <a16:creationId xmlns:a16="http://schemas.microsoft.com/office/drawing/2014/main" id="{00000000-0008-0000-0100-0000F8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05" name="Text Box 1">
          <a:extLst>
            <a:ext uri="{FF2B5EF4-FFF2-40B4-BE49-F238E27FC236}">
              <a16:creationId xmlns:a16="http://schemas.microsoft.com/office/drawing/2014/main" id="{00000000-0008-0000-0100-0000F9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6" name="Text Box 1">
          <a:extLst>
            <a:ext uri="{FF2B5EF4-FFF2-40B4-BE49-F238E27FC236}">
              <a16:creationId xmlns:a16="http://schemas.microsoft.com/office/drawing/2014/main" id="{00000000-0008-0000-0100-0000FA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07" name="Text Box 1">
          <a:extLst>
            <a:ext uri="{FF2B5EF4-FFF2-40B4-BE49-F238E27FC236}">
              <a16:creationId xmlns:a16="http://schemas.microsoft.com/office/drawing/2014/main" id="{00000000-0008-0000-0100-0000FB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8" name="Text Box 1">
          <a:extLst>
            <a:ext uri="{FF2B5EF4-FFF2-40B4-BE49-F238E27FC236}">
              <a16:creationId xmlns:a16="http://schemas.microsoft.com/office/drawing/2014/main" id="{00000000-0008-0000-0100-0000FC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09" name="Text Box 1">
          <a:extLst>
            <a:ext uri="{FF2B5EF4-FFF2-40B4-BE49-F238E27FC236}">
              <a16:creationId xmlns:a16="http://schemas.microsoft.com/office/drawing/2014/main" id="{00000000-0008-0000-0100-0000FD01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0" name="Text Box 1">
          <a:extLst>
            <a:ext uri="{FF2B5EF4-FFF2-40B4-BE49-F238E27FC236}">
              <a16:creationId xmlns:a16="http://schemas.microsoft.com/office/drawing/2014/main" id="{00000000-0008-0000-0100-0000FE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1" name="Text Box 1">
          <a:extLst>
            <a:ext uri="{FF2B5EF4-FFF2-40B4-BE49-F238E27FC236}">
              <a16:creationId xmlns:a16="http://schemas.microsoft.com/office/drawing/2014/main" id="{00000000-0008-0000-0100-0000FF01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2" name="Text Box 1">
          <a:extLst>
            <a:ext uri="{FF2B5EF4-FFF2-40B4-BE49-F238E27FC236}">
              <a16:creationId xmlns:a16="http://schemas.microsoft.com/office/drawing/2014/main" id="{00000000-0008-0000-0100-00000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3" name="Text Box 1">
          <a:extLst>
            <a:ext uri="{FF2B5EF4-FFF2-40B4-BE49-F238E27FC236}">
              <a16:creationId xmlns:a16="http://schemas.microsoft.com/office/drawing/2014/main" id="{00000000-0008-0000-0100-00000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4" name="Text Box 1">
          <a:extLst>
            <a:ext uri="{FF2B5EF4-FFF2-40B4-BE49-F238E27FC236}">
              <a16:creationId xmlns:a16="http://schemas.microsoft.com/office/drawing/2014/main" id="{00000000-0008-0000-0100-00000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332</xdr:col>
      <xdr:colOff>0</xdr:colOff>
      <xdr:row>287</xdr:row>
      <xdr:rowOff>190500</xdr:rowOff>
    </xdr:from>
    <xdr:ext cx="107950" cy="273050"/>
    <xdr:sp macro="" textlink="">
      <xdr:nvSpPr>
        <xdr:cNvPr id="515" name="Text Box 1">
          <a:extLst>
            <a:ext uri="{FF2B5EF4-FFF2-40B4-BE49-F238E27FC236}">
              <a16:creationId xmlns:a16="http://schemas.microsoft.com/office/drawing/2014/main" id="{00000000-0008-0000-0100-00000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340</xdr:col>
      <xdr:colOff>0</xdr:colOff>
      <xdr:row>287</xdr:row>
      <xdr:rowOff>190500</xdr:rowOff>
    </xdr:from>
    <xdr:ext cx="107950" cy="273050"/>
    <xdr:sp macro="" textlink="">
      <xdr:nvSpPr>
        <xdr:cNvPr id="516" name="Text Box 1">
          <a:extLst>
            <a:ext uri="{FF2B5EF4-FFF2-40B4-BE49-F238E27FC236}">
              <a16:creationId xmlns:a16="http://schemas.microsoft.com/office/drawing/2014/main" id="{00000000-0008-0000-0100-00000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17" name="Text Box 1">
          <a:extLst>
            <a:ext uri="{FF2B5EF4-FFF2-40B4-BE49-F238E27FC236}">
              <a16:creationId xmlns:a16="http://schemas.microsoft.com/office/drawing/2014/main" id="{00000000-0008-0000-0100-00000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18" name="Text Box 1">
          <a:extLst>
            <a:ext uri="{FF2B5EF4-FFF2-40B4-BE49-F238E27FC236}">
              <a16:creationId xmlns:a16="http://schemas.microsoft.com/office/drawing/2014/main" id="{00000000-0008-0000-0100-00000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19" name="Text Box 1">
          <a:extLst>
            <a:ext uri="{FF2B5EF4-FFF2-40B4-BE49-F238E27FC236}">
              <a16:creationId xmlns:a16="http://schemas.microsoft.com/office/drawing/2014/main" id="{00000000-0008-0000-0100-00000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0" name="Text Box 1">
          <a:extLst>
            <a:ext uri="{FF2B5EF4-FFF2-40B4-BE49-F238E27FC236}">
              <a16:creationId xmlns:a16="http://schemas.microsoft.com/office/drawing/2014/main" id="{00000000-0008-0000-0100-00000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1" name="Text Box 1">
          <a:extLst>
            <a:ext uri="{FF2B5EF4-FFF2-40B4-BE49-F238E27FC236}">
              <a16:creationId xmlns:a16="http://schemas.microsoft.com/office/drawing/2014/main" id="{00000000-0008-0000-0100-00000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2" name="Text Box 1">
          <a:extLst>
            <a:ext uri="{FF2B5EF4-FFF2-40B4-BE49-F238E27FC236}">
              <a16:creationId xmlns:a16="http://schemas.microsoft.com/office/drawing/2014/main" id="{00000000-0008-0000-0100-00000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3" name="Text Box 1">
          <a:extLst>
            <a:ext uri="{FF2B5EF4-FFF2-40B4-BE49-F238E27FC236}">
              <a16:creationId xmlns:a16="http://schemas.microsoft.com/office/drawing/2014/main" id="{00000000-0008-0000-0100-00000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4" name="Text Box 1">
          <a:extLst>
            <a:ext uri="{FF2B5EF4-FFF2-40B4-BE49-F238E27FC236}">
              <a16:creationId xmlns:a16="http://schemas.microsoft.com/office/drawing/2014/main" id="{00000000-0008-0000-0100-00000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5" name="Text Box 1">
          <a:extLst>
            <a:ext uri="{FF2B5EF4-FFF2-40B4-BE49-F238E27FC236}">
              <a16:creationId xmlns:a16="http://schemas.microsoft.com/office/drawing/2014/main" id="{00000000-0008-0000-0100-00000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6" name="Text Box 1">
          <a:extLst>
            <a:ext uri="{FF2B5EF4-FFF2-40B4-BE49-F238E27FC236}">
              <a16:creationId xmlns:a16="http://schemas.microsoft.com/office/drawing/2014/main" id="{00000000-0008-0000-0100-00000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348</xdr:col>
      <xdr:colOff>0</xdr:colOff>
      <xdr:row>287</xdr:row>
      <xdr:rowOff>190500</xdr:rowOff>
    </xdr:from>
    <xdr:ext cx="107950" cy="273050"/>
    <xdr:sp macro="" textlink="">
      <xdr:nvSpPr>
        <xdr:cNvPr id="527" name="Text Box 1">
          <a:extLst>
            <a:ext uri="{FF2B5EF4-FFF2-40B4-BE49-F238E27FC236}">
              <a16:creationId xmlns:a16="http://schemas.microsoft.com/office/drawing/2014/main" id="{00000000-0008-0000-0100-00000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356</xdr:col>
      <xdr:colOff>0</xdr:colOff>
      <xdr:row>287</xdr:row>
      <xdr:rowOff>190500</xdr:rowOff>
    </xdr:from>
    <xdr:ext cx="107950" cy="273050"/>
    <xdr:sp macro="" textlink="">
      <xdr:nvSpPr>
        <xdr:cNvPr id="528" name="Text Box 1">
          <a:extLst>
            <a:ext uri="{FF2B5EF4-FFF2-40B4-BE49-F238E27FC236}">
              <a16:creationId xmlns:a16="http://schemas.microsoft.com/office/drawing/2014/main" id="{00000000-0008-0000-0100-00001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29" name="Text Box 1">
          <a:extLst>
            <a:ext uri="{FF2B5EF4-FFF2-40B4-BE49-F238E27FC236}">
              <a16:creationId xmlns:a16="http://schemas.microsoft.com/office/drawing/2014/main" id="{00000000-0008-0000-0100-00001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0" name="Text Box 1">
          <a:extLst>
            <a:ext uri="{FF2B5EF4-FFF2-40B4-BE49-F238E27FC236}">
              <a16:creationId xmlns:a16="http://schemas.microsoft.com/office/drawing/2014/main" id="{00000000-0008-0000-0100-00001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1" name="Text Box 1">
          <a:extLst>
            <a:ext uri="{FF2B5EF4-FFF2-40B4-BE49-F238E27FC236}">
              <a16:creationId xmlns:a16="http://schemas.microsoft.com/office/drawing/2014/main" id="{00000000-0008-0000-0100-00001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2" name="Text Box 1">
          <a:extLst>
            <a:ext uri="{FF2B5EF4-FFF2-40B4-BE49-F238E27FC236}">
              <a16:creationId xmlns:a16="http://schemas.microsoft.com/office/drawing/2014/main" id="{00000000-0008-0000-0100-00001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3" name="Text Box 1">
          <a:extLst>
            <a:ext uri="{FF2B5EF4-FFF2-40B4-BE49-F238E27FC236}">
              <a16:creationId xmlns:a16="http://schemas.microsoft.com/office/drawing/2014/main" id="{00000000-0008-0000-0100-00001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4" name="Text Box 1">
          <a:extLst>
            <a:ext uri="{FF2B5EF4-FFF2-40B4-BE49-F238E27FC236}">
              <a16:creationId xmlns:a16="http://schemas.microsoft.com/office/drawing/2014/main" id="{00000000-0008-0000-0100-00001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5" name="Text Box 1">
          <a:extLst>
            <a:ext uri="{FF2B5EF4-FFF2-40B4-BE49-F238E27FC236}">
              <a16:creationId xmlns:a16="http://schemas.microsoft.com/office/drawing/2014/main" id="{00000000-0008-0000-0100-00001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6" name="Text Box 1">
          <a:extLst>
            <a:ext uri="{FF2B5EF4-FFF2-40B4-BE49-F238E27FC236}">
              <a16:creationId xmlns:a16="http://schemas.microsoft.com/office/drawing/2014/main" id="{00000000-0008-0000-0100-00001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7" name="Text Box 1">
          <a:extLst>
            <a:ext uri="{FF2B5EF4-FFF2-40B4-BE49-F238E27FC236}">
              <a16:creationId xmlns:a16="http://schemas.microsoft.com/office/drawing/2014/main" id="{00000000-0008-0000-0100-00001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38" name="Text Box 1">
          <a:extLst>
            <a:ext uri="{FF2B5EF4-FFF2-40B4-BE49-F238E27FC236}">
              <a16:creationId xmlns:a16="http://schemas.microsoft.com/office/drawing/2014/main" id="{00000000-0008-0000-0100-00001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364</xdr:col>
      <xdr:colOff>0</xdr:colOff>
      <xdr:row>287</xdr:row>
      <xdr:rowOff>190500</xdr:rowOff>
    </xdr:from>
    <xdr:ext cx="107950" cy="273050"/>
    <xdr:sp macro="" textlink="">
      <xdr:nvSpPr>
        <xdr:cNvPr id="539" name="Text Box 1">
          <a:extLst>
            <a:ext uri="{FF2B5EF4-FFF2-40B4-BE49-F238E27FC236}">
              <a16:creationId xmlns:a16="http://schemas.microsoft.com/office/drawing/2014/main" id="{00000000-0008-0000-0100-00001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372</xdr:col>
      <xdr:colOff>0</xdr:colOff>
      <xdr:row>287</xdr:row>
      <xdr:rowOff>190500</xdr:rowOff>
    </xdr:from>
    <xdr:ext cx="107950" cy="273050"/>
    <xdr:sp macro="" textlink="">
      <xdr:nvSpPr>
        <xdr:cNvPr id="540" name="Text Box 1">
          <a:extLst>
            <a:ext uri="{FF2B5EF4-FFF2-40B4-BE49-F238E27FC236}">
              <a16:creationId xmlns:a16="http://schemas.microsoft.com/office/drawing/2014/main" id="{00000000-0008-0000-0100-00001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1" name="Text Box 1">
          <a:extLst>
            <a:ext uri="{FF2B5EF4-FFF2-40B4-BE49-F238E27FC236}">
              <a16:creationId xmlns:a16="http://schemas.microsoft.com/office/drawing/2014/main" id="{00000000-0008-0000-0100-00001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2" name="Text Box 1">
          <a:extLst>
            <a:ext uri="{FF2B5EF4-FFF2-40B4-BE49-F238E27FC236}">
              <a16:creationId xmlns:a16="http://schemas.microsoft.com/office/drawing/2014/main" id="{00000000-0008-0000-0100-00001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3" name="Text Box 1">
          <a:extLst>
            <a:ext uri="{FF2B5EF4-FFF2-40B4-BE49-F238E27FC236}">
              <a16:creationId xmlns:a16="http://schemas.microsoft.com/office/drawing/2014/main" id="{00000000-0008-0000-0100-00001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4" name="Text Box 1">
          <a:extLst>
            <a:ext uri="{FF2B5EF4-FFF2-40B4-BE49-F238E27FC236}">
              <a16:creationId xmlns:a16="http://schemas.microsoft.com/office/drawing/2014/main" id="{00000000-0008-0000-0100-00002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5" name="Text Box 1">
          <a:extLst>
            <a:ext uri="{FF2B5EF4-FFF2-40B4-BE49-F238E27FC236}">
              <a16:creationId xmlns:a16="http://schemas.microsoft.com/office/drawing/2014/main" id="{00000000-0008-0000-0100-00002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6" name="Text Box 1">
          <a:extLst>
            <a:ext uri="{FF2B5EF4-FFF2-40B4-BE49-F238E27FC236}">
              <a16:creationId xmlns:a16="http://schemas.microsoft.com/office/drawing/2014/main" id="{00000000-0008-0000-0100-00002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7" name="Text Box 1">
          <a:extLst>
            <a:ext uri="{FF2B5EF4-FFF2-40B4-BE49-F238E27FC236}">
              <a16:creationId xmlns:a16="http://schemas.microsoft.com/office/drawing/2014/main" id="{00000000-0008-0000-0100-00002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48" name="Text Box 1">
          <a:extLst>
            <a:ext uri="{FF2B5EF4-FFF2-40B4-BE49-F238E27FC236}">
              <a16:creationId xmlns:a16="http://schemas.microsoft.com/office/drawing/2014/main" id="{00000000-0008-0000-0100-00002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49" name="Text Box 1">
          <a:extLst>
            <a:ext uri="{FF2B5EF4-FFF2-40B4-BE49-F238E27FC236}">
              <a16:creationId xmlns:a16="http://schemas.microsoft.com/office/drawing/2014/main" id="{00000000-0008-0000-0100-00002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50" name="Text Box 1">
          <a:extLst>
            <a:ext uri="{FF2B5EF4-FFF2-40B4-BE49-F238E27FC236}">
              <a16:creationId xmlns:a16="http://schemas.microsoft.com/office/drawing/2014/main" id="{00000000-0008-0000-0100-00002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380</xdr:col>
      <xdr:colOff>0</xdr:colOff>
      <xdr:row>287</xdr:row>
      <xdr:rowOff>190500</xdr:rowOff>
    </xdr:from>
    <xdr:ext cx="107950" cy="273050"/>
    <xdr:sp macro="" textlink="">
      <xdr:nvSpPr>
        <xdr:cNvPr id="551" name="Text Box 1">
          <a:extLst>
            <a:ext uri="{FF2B5EF4-FFF2-40B4-BE49-F238E27FC236}">
              <a16:creationId xmlns:a16="http://schemas.microsoft.com/office/drawing/2014/main" id="{00000000-0008-0000-0100-00002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388</xdr:col>
      <xdr:colOff>0</xdr:colOff>
      <xdr:row>287</xdr:row>
      <xdr:rowOff>190500</xdr:rowOff>
    </xdr:from>
    <xdr:ext cx="107950" cy="273050"/>
    <xdr:sp macro="" textlink="">
      <xdr:nvSpPr>
        <xdr:cNvPr id="552" name="Text Box 1">
          <a:extLst>
            <a:ext uri="{FF2B5EF4-FFF2-40B4-BE49-F238E27FC236}">
              <a16:creationId xmlns:a16="http://schemas.microsoft.com/office/drawing/2014/main" id="{00000000-0008-0000-0100-00002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3" name="Text Box 1">
          <a:extLst>
            <a:ext uri="{FF2B5EF4-FFF2-40B4-BE49-F238E27FC236}">
              <a16:creationId xmlns:a16="http://schemas.microsoft.com/office/drawing/2014/main" id="{00000000-0008-0000-0100-00002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4" name="Text Box 1">
          <a:extLst>
            <a:ext uri="{FF2B5EF4-FFF2-40B4-BE49-F238E27FC236}">
              <a16:creationId xmlns:a16="http://schemas.microsoft.com/office/drawing/2014/main" id="{00000000-0008-0000-0100-00002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5" name="Text Box 1">
          <a:extLst>
            <a:ext uri="{FF2B5EF4-FFF2-40B4-BE49-F238E27FC236}">
              <a16:creationId xmlns:a16="http://schemas.microsoft.com/office/drawing/2014/main" id="{00000000-0008-0000-0100-00002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6" name="Text Box 1">
          <a:extLst>
            <a:ext uri="{FF2B5EF4-FFF2-40B4-BE49-F238E27FC236}">
              <a16:creationId xmlns:a16="http://schemas.microsoft.com/office/drawing/2014/main" id="{00000000-0008-0000-0100-00002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57" name="Text Box 1">
          <a:extLst>
            <a:ext uri="{FF2B5EF4-FFF2-40B4-BE49-F238E27FC236}">
              <a16:creationId xmlns:a16="http://schemas.microsoft.com/office/drawing/2014/main" id="{00000000-0008-0000-0100-00002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8" name="Text Box 1">
          <a:extLst>
            <a:ext uri="{FF2B5EF4-FFF2-40B4-BE49-F238E27FC236}">
              <a16:creationId xmlns:a16="http://schemas.microsoft.com/office/drawing/2014/main" id="{00000000-0008-0000-0100-00002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59" name="Text Box 1">
          <a:extLst>
            <a:ext uri="{FF2B5EF4-FFF2-40B4-BE49-F238E27FC236}">
              <a16:creationId xmlns:a16="http://schemas.microsoft.com/office/drawing/2014/main" id="{00000000-0008-0000-0100-00002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0" name="Text Box 1">
          <a:extLst>
            <a:ext uri="{FF2B5EF4-FFF2-40B4-BE49-F238E27FC236}">
              <a16:creationId xmlns:a16="http://schemas.microsoft.com/office/drawing/2014/main" id="{00000000-0008-0000-0100-00003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61" name="Text Box 1">
          <a:extLst>
            <a:ext uri="{FF2B5EF4-FFF2-40B4-BE49-F238E27FC236}">
              <a16:creationId xmlns:a16="http://schemas.microsoft.com/office/drawing/2014/main" id="{00000000-0008-0000-0100-00003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2" name="Text Box 1">
          <a:extLst>
            <a:ext uri="{FF2B5EF4-FFF2-40B4-BE49-F238E27FC236}">
              <a16:creationId xmlns:a16="http://schemas.microsoft.com/office/drawing/2014/main" id="{00000000-0008-0000-0100-00003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396</xdr:col>
      <xdr:colOff>0</xdr:colOff>
      <xdr:row>287</xdr:row>
      <xdr:rowOff>190500</xdr:rowOff>
    </xdr:from>
    <xdr:ext cx="107950" cy="273050"/>
    <xdr:sp macro="" textlink="">
      <xdr:nvSpPr>
        <xdr:cNvPr id="563" name="Text Box 1">
          <a:extLst>
            <a:ext uri="{FF2B5EF4-FFF2-40B4-BE49-F238E27FC236}">
              <a16:creationId xmlns:a16="http://schemas.microsoft.com/office/drawing/2014/main" id="{00000000-0008-0000-0100-00003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404</xdr:col>
      <xdr:colOff>0</xdr:colOff>
      <xdr:row>287</xdr:row>
      <xdr:rowOff>190500</xdr:rowOff>
    </xdr:from>
    <xdr:ext cx="107950" cy="273050"/>
    <xdr:sp macro="" textlink="">
      <xdr:nvSpPr>
        <xdr:cNvPr id="564" name="Text Box 1">
          <a:extLst>
            <a:ext uri="{FF2B5EF4-FFF2-40B4-BE49-F238E27FC236}">
              <a16:creationId xmlns:a16="http://schemas.microsoft.com/office/drawing/2014/main" id="{00000000-0008-0000-0100-00003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65" name="Text Box 1">
          <a:extLst>
            <a:ext uri="{FF2B5EF4-FFF2-40B4-BE49-F238E27FC236}">
              <a16:creationId xmlns:a16="http://schemas.microsoft.com/office/drawing/2014/main" id="{00000000-0008-0000-0100-00003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6" name="Text Box 1">
          <a:extLst>
            <a:ext uri="{FF2B5EF4-FFF2-40B4-BE49-F238E27FC236}">
              <a16:creationId xmlns:a16="http://schemas.microsoft.com/office/drawing/2014/main" id="{00000000-0008-0000-0100-00003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67" name="Text Box 1">
          <a:extLst>
            <a:ext uri="{FF2B5EF4-FFF2-40B4-BE49-F238E27FC236}">
              <a16:creationId xmlns:a16="http://schemas.microsoft.com/office/drawing/2014/main" id="{00000000-0008-0000-0100-00003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8" name="Text Box 1">
          <a:extLst>
            <a:ext uri="{FF2B5EF4-FFF2-40B4-BE49-F238E27FC236}">
              <a16:creationId xmlns:a16="http://schemas.microsoft.com/office/drawing/2014/main" id="{00000000-0008-0000-0100-00003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69" name="Text Box 1">
          <a:extLst>
            <a:ext uri="{FF2B5EF4-FFF2-40B4-BE49-F238E27FC236}">
              <a16:creationId xmlns:a16="http://schemas.microsoft.com/office/drawing/2014/main" id="{00000000-0008-0000-0100-00003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0" name="Text Box 1">
          <a:extLst>
            <a:ext uri="{FF2B5EF4-FFF2-40B4-BE49-F238E27FC236}">
              <a16:creationId xmlns:a16="http://schemas.microsoft.com/office/drawing/2014/main" id="{00000000-0008-0000-0100-00003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1" name="Text Box 1">
          <a:extLst>
            <a:ext uri="{FF2B5EF4-FFF2-40B4-BE49-F238E27FC236}">
              <a16:creationId xmlns:a16="http://schemas.microsoft.com/office/drawing/2014/main" id="{00000000-0008-0000-0100-00003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2" name="Text Box 1">
          <a:extLst>
            <a:ext uri="{FF2B5EF4-FFF2-40B4-BE49-F238E27FC236}">
              <a16:creationId xmlns:a16="http://schemas.microsoft.com/office/drawing/2014/main" id="{00000000-0008-0000-0100-00003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3" name="Text Box 1">
          <a:extLst>
            <a:ext uri="{FF2B5EF4-FFF2-40B4-BE49-F238E27FC236}">
              <a16:creationId xmlns:a16="http://schemas.microsoft.com/office/drawing/2014/main" id="{00000000-0008-0000-0100-00003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4" name="Text Box 1">
          <a:extLst>
            <a:ext uri="{FF2B5EF4-FFF2-40B4-BE49-F238E27FC236}">
              <a16:creationId xmlns:a16="http://schemas.microsoft.com/office/drawing/2014/main" id="{00000000-0008-0000-0100-00003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412</xdr:col>
      <xdr:colOff>0</xdr:colOff>
      <xdr:row>287</xdr:row>
      <xdr:rowOff>190500</xdr:rowOff>
    </xdr:from>
    <xdr:ext cx="107950" cy="273050"/>
    <xdr:sp macro="" textlink="">
      <xdr:nvSpPr>
        <xdr:cNvPr id="575" name="Text Box 1">
          <a:extLst>
            <a:ext uri="{FF2B5EF4-FFF2-40B4-BE49-F238E27FC236}">
              <a16:creationId xmlns:a16="http://schemas.microsoft.com/office/drawing/2014/main" id="{00000000-0008-0000-0100-00003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420</xdr:col>
      <xdr:colOff>0</xdr:colOff>
      <xdr:row>287</xdr:row>
      <xdr:rowOff>190500</xdr:rowOff>
    </xdr:from>
    <xdr:ext cx="107950" cy="273050"/>
    <xdr:sp macro="" textlink="">
      <xdr:nvSpPr>
        <xdr:cNvPr id="576" name="Text Box 1">
          <a:extLst>
            <a:ext uri="{FF2B5EF4-FFF2-40B4-BE49-F238E27FC236}">
              <a16:creationId xmlns:a16="http://schemas.microsoft.com/office/drawing/2014/main" id="{00000000-0008-0000-0100-00004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77" name="Text Box 1">
          <a:extLst>
            <a:ext uri="{FF2B5EF4-FFF2-40B4-BE49-F238E27FC236}">
              <a16:creationId xmlns:a16="http://schemas.microsoft.com/office/drawing/2014/main" id="{00000000-0008-0000-0100-00004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78" name="Text Box 1">
          <a:extLst>
            <a:ext uri="{FF2B5EF4-FFF2-40B4-BE49-F238E27FC236}">
              <a16:creationId xmlns:a16="http://schemas.microsoft.com/office/drawing/2014/main" id="{00000000-0008-0000-0100-00004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79" name="Text Box 1">
          <a:extLst>
            <a:ext uri="{FF2B5EF4-FFF2-40B4-BE49-F238E27FC236}">
              <a16:creationId xmlns:a16="http://schemas.microsoft.com/office/drawing/2014/main" id="{00000000-0008-0000-0100-00004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0" name="Text Box 1">
          <a:extLst>
            <a:ext uri="{FF2B5EF4-FFF2-40B4-BE49-F238E27FC236}">
              <a16:creationId xmlns:a16="http://schemas.microsoft.com/office/drawing/2014/main" id="{00000000-0008-0000-0100-00004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1" name="Text Box 1">
          <a:extLst>
            <a:ext uri="{FF2B5EF4-FFF2-40B4-BE49-F238E27FC236}">
              <a16:creationId xmlns:a16="http://schemas.microsoft.com/office/drawing/2014/main" id="{00000000-0008-0000-0100-00004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2" name="Text Box 1">
          <a:extLst>
            <a:ext uri="{FF2B5EF4-FFF2-40B4-BE49-F238E27FC236}">
              <a16:creationId xmlns:a16="http://schemas.microsoft.com/office/drawing/2014/main" id="{00000000-0008-0000-0100-00004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3" name="Text Box 1">
          <a:extLst>
            <a:ext uri="{FF2B5EF4-FFF2-40B4-BE49-F238E27FC236}">
              <a16:creationId xmlns:a16="http://schemas.microsoft.com/office/drawing/2014/main" id="{00000000-0008-0000-0100-00004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4" name="Text Box 1">
          <a:extLst>
            <a:ext uri="{FF2B5EF4-FFF2-40B4-BE49-F238E27FC236}">
              <a16:creationId xmlns:a16="http://schemas.microsoft.com/office/drawing/2014/main" id="{00000000-0008-0000-0100-00004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5" name="Text Box 1">
          <a:extLst>
            <a:ext uri="{FF2B5EF4-FFF2-40B4-BE49-F238E27FC236}">
              <a16:creationId xmlns:a16="http://schemas.microsoft.com/office/drawing/2014/main" id="{00000000-0008-0000-0100-00004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6" name="Text Box 1">
          <a:extLst>
            <a:ext uri="{FF2B5EF4-FFF2-40B4-BE49-F238E27FC236}">
              <a16:creationId xmlns:a16="http://schemas.microsoft.com/office/drawing/2014/main" id="{00000000-0008-0000-0100-00004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428</xdr:col>
      <xdr:colOff>0</xdr:colOff>
      <xdr:row>287</xdr:row>
      <xdr:rowOff>190500</xdr:rowOff>
    </xdr:from>
    <xdr:ext cx="107950" cy="273050"/>
    <xdr:sp macro="" textlink="">
      <xdr:nvSpPr>
        <xdr:cNvPr id="587" name="Text Box 1">
          <a:extLst>
            <a:ext uri="{FF2B5EF4-FFF2-40B4-BE49-F238E27FC236}">
              <a16:creationId xmlns:a16="http://schemas.microsoft.com/office/drawing/2014/main" id="{00000000-0008-0000-0100-00004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436</xdr:col>
      <xdr:colOff>0</xdr:colOff>
      <xdr:row>287</xdr:row>
      <xdr:rowOff>190500</xdr:rowOff>
    </xdr:from>
    <xdr:ext cx="107950" cy="273050"/>
    <xdr:sp macro="" textlink="">
      <xdr:nvSpPr>
        <xdr:cNvPr id="588" name="Text Box 1">
          <a:extLst>
            <a:ext uri="{FF2B5EF4-FFF2-40B4-BE49-F238E27FC236}">
              <a16:creationId xmlns:a16="http://schemas.microsoft.com/office/drawing/2014/main" id="{00000000-0008-0000-0100-00004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89" name="Text Box 1">
          <a:extLst>
            <a:ext uri="{FF2B5EF4-FFF2-40B4-BE49-F238E27FC236}">
              <a16:creationId xmlns:a16="http://schemas.microsoft.com/office/drawing/2014/main" id="{00000000-0008-0000-0100-00004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0" name="Text Box 1">
          <a:extLst>
            <a:ext uri="{FF2B5EF4-FFF2-40B4-BE49-F238E27FC236}">
              <a16:creationId xmlns:a16="http://schemas.microsoft.com/office/drawing/2014/main" id="{00000000-0008-0000-0100-00004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1" name="Text Box 1">
          <a:extLst>
            <a:ext uri="{FF2B5EF4-FFF2-40B4-BE49-F238E27FC236}">
              <a16:creationId xmlns:a16="http://schemas.microsoft.com/office/drawing/2014/main" id="{00000000-0008-0000-0100-00004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2" name="Text Box 1">
          <a:extLst>
            <a:ext uri="{FF2B5EF4-FFF2-40B4-BE49-F238E27FC236}">
              <a16:creationId xmlns:a16="http://schemas.microsoft.com/office/drawing/2014/main" id="{00000000-0008-0000-0100-00005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3" name="Text Box 1">
          <a:extLst>
            <a:ext uri="{FF2B5EF4-FFF2-40B4-BE49-F238E27FC236}">
              <a16:creationId xmlns:a16="http://schemas.microsoft.com/office/drawing/2014/main" id="{00000000-0008-0000-0100-00005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4" name="Text Box 1">
          <a:extLst>
            <a:ext uri="{FF2B5EF4-FFF2-40B4-BE49-F238E27FC236}">
              <a16:creationId xmlns:a16="http://schemas.microsoft.com/office/drawing/2014/main" id="{00000000-0008-0000-0100-00005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5" name="Text Box 1">
          <a:extLst>
            <a:ext uri="{FF2B5EF4-FFF2-40B4-BE49-F238E27FC236}">
              <a16:creationId xmlns:a16="http://schemas.microsoft.com/office/drawing/2014/main" id="{00000000-0008-0000-0100-00005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6" name="Text Box 1">
          <a:extLst>
            <a:ext uri="{FF2B5EF4-FFF2-40B4-BE49-F238E27FC236}">
              <a16:creationId xmlns:a16="http://schemas.microsoft.com/office/drawing/2014/main" id="{00000000-0008-0000-0100-00005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7" name="Text Box 1">
          <a:extLst>
            <a:ext uri="{FF2B5EF4-FFF2-40B4-BE49-F238E27FC236}">
              <a16:creationId xmlns:a16="http://schemas.microsoft.com/office/drawing/2014/main" id="{00000000-0008-0000-0100-00005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598" name="Text Box 1">
          <a:extLst>
            <a:ext uri="{FF2B5EF4-FFF2-40B4-BE49-F238E27FC236}">
              <a16:creationId xmlns:a16="http://schemas.microsoft.com/office/drawing/2014/main" id="{00000000-0008-0000-0100-00005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444</xdr:col>
      <xdr:colOff>0</xdr:colOff>
      <xdr:row>287</xdr:row>
      <xdr:rowOff>190500</xdr:rowOff>
    </xdr:from>
    <xdr:ext cx="107950" cy="273050"/>
    <xdr:sp macro="" textlink="">
      <xdr:nvSpPr>
        <xdr:cNvPr id="599" name="Text Box 1">
          <a:extLst>
            <a:ext uri="{FF2B5EF4-FFF2-40B4-BE49-F238E27FC236}">
              <a16:creationId xmlns:a16="http://schemas.microsoft.com/office/drawing/2014/main" id="{00000000-0008-0000-0100-00005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452</xdr:col>
      <xdr:colOff>0</xdr:colOff>
      <xdr:row>287</xdr:row>
      <xdr:rowOff>190500</xdr:rowOff>
    </xdr:from>
    <xdr:ext cx="107950" cy="273050"/>
    <xdr:sp macro="" textlink="">
      <xdr:nvSpPr>
        <xdr:cNvPr id="600" name="Text Box 1">
          <a:extLst>
            <a:ext uri="{FF2B5EF4-FFF2-40B4-BE49-F238E27FC236}">
              <a16:creationId xmlns:a16="http://schemas.microsoft.com/office/drawing/2014/main" id="{00000000-0008-0000-0100-00005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1" name="Text Box 1">
          <a:extLst>
            <a:ext uri="{FF2B5EF4-FFF2-40B4-BE49-F238E27FC236}">
              <a16:creationId xmlns:a16="http://schemas.microsoft.com/office/drawing/2014/main" id="{00000000-0008-0000-0100-00005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2" name="Text Box 1">
          <a:extLst>
            <a:ext uri="{FF2B5EF4-FFF2-40B4-BE49-F238E27FC236}">
              <a16:creationId xmlns:a16="http://schemas.microsoft.com/office/drawing/2014/main" id="{00000000-0008-0000-0100-00005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3" name="Text Box 1">
          <a:extLst>
            <a:ext uri="{FF2B5EF4-FFF2-40B4-BE49-F238E27FC236}">
              <a16:creationId xmlns:a16="http://schemas.microsoft.com/office/drawing/2014/main" id="{00000000-0008-0000-0100-00005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4" name="Text Box 1">
          <a:extLst>
            <a:ext uri="{FF2B5EF4-FFF2-40B4-BE49-F238E27FC236}">
              <a16:creationId xmlns:a16="http://schemas.microsoft.com/office/drawing/2014/main" id="{00000000-0008-0000-0100-00005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5" name="Text Box 1">
          <a:extLst>
            <a:ext uri="{FF2B5EF4-FFF2-40B4-BE49-F238E27FC236}">
              <a16:creationId xmlns:a16="http://schemas.microsoft.com/office/drawing/2014/main" id="{00000000-0008-0000-0100-00005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6" name="Text Box 1">
          <a:extLst>
            <a:ext uri="{FF2B5EF4-FFF2-40B4-BE49-F238E27FC236}">
              <a16:creationId xmlns:a16="http://schemas.microsoft.com/office/drawing/2014/main" id="{00000000-0008-0000-0100-00005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7" name="Text Box 1">
          <a:extLst>
            <a:ext uri="{FF2B5EF4-FFF2-40B4-BE49-F238E27FC236}">
              <a16:creationId xmlns:a16="http://schemas.microsoft.com/office/drawing/2014/main" id="{00000000-0008-0000-0100-00005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08" name="Text Box 1">
          <a:extLst>
            <a:ext uri="{FF2B5EF4-FFF2-40B4-BE49-F238E27FC236}">
              <a16:creationId xmlns:a16="http://schemas.microsoft.com/office/drawing/2014/main" id="{00000000-0008-0000-0100-00006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09" name="Text Box 1">
          <a:extLst>
            <a:ext uri="{FF2B5EF4-FFF2-40B4-BE49-F238E27FC236}">
              <a16:creationId xmlns:a16="http://schemas.microsoft.com/office/drawing/2014/main" id="{00000000-0008-0000-0100-00006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10" name="Text Box 1">
          <a:extLst>
            <a:ext uri="{FF2B5EF4-FFF2-40B4-BE49-F238E27FC236}">
              <a16:creationId xmlns:a16="http://schemas.microsoft.com/office/drawing/2014/main" id="{00000000-0008-0000-0100-00006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460</xdr:col>
      <xdr:colOff>0</xdr:colOff>
      <xdr:row>287</xdr:row>
      <xdr:rowOff>190500</xdr:rowOff>
    </xdr:from>
    <xdr:ext cx="107950" cy="273050"/>
    <xdr:sp macro="" textlink="">
      <xdr:nvSpPr>
        <xdr:cNvPr id="611" name="Text Box 1">
          <a:extLst>
            <a:ext uri="{FF2B5EF4-FFF2-40B4-BE49-F238E27FC236}">
              <a16:creationId xmlns:a16="http://schemas.microsoft.com/office/drawing/2014/main" id="{00000000-0008-0000-0100-00006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468</xdr:col>
      <xdr:colOff>0</xdr:colOff>
      <xdr:row>287</xdr:row>
      <xdr:rowOff>190500</xdr:rowOff>
    </xdr:from>
    <xdr:ext cx="107950" cy="273050"/>
    <xdr:sp macro="" textlink="">
      <xdr:nvSpPr>
        <xdr:cNvPr id="612" name="Text Box 1">
          <a:extLst>
            <a:ext uri="{FF2B5EF4-FFF2-40B4-BE49-F238E27FC236}">
              <a16:creationId xmlns:a16="http://schemas.microsoft.com/office/drawing/2014/main" id="{00000000-0008-0000-0100-00006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3" name="Text Box 1">
          <a:extLst>
            <a:ext uri="{FF2B5EF4-FFF2-40B4-BE49-F238E27FC236}">
              <a16:creationId xmlns:a16="http://schemas.microsoft.com/office/drawing/2014/main" id="{00000000-0008-0000-0100-00006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4" name="Text Box 1">
          <a:extLst>
            <a:ext uri="{FF2B5EF4-FFF2-40B4-BE49-F238E27FC236}">
              <a16:creationId xmlns:a16="http://schemas.microsoft.com/office/drawing/2014/main" id="{00000000-0008-0000-0100-00006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5" name="Text Box 1">
          <a:extLst>
            <a:ext uri="{FF2B5EF4-FFF2-40B4-BE49-F238E27FC236}">
              <a16:creationId xmlns:a16="http://schemas.microsoft.com/office/drawing/2014/main" id="{00000000-0008-0000-0100-00006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6" name="Text Box 1">
          <a:extLst>
            <a:ext uri="{FF2B5EF4-FFF2-40B4-BE49-F238E27FC236}">
              <a16:creationId xmlns:a16="http://schemas.microsoft.com/office/drawing/2014/main" id="{00000000-0008-0000-0100-00006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17" name="Text Box 1">
          <a:extLst>
            <a:ext uri="{FF2B5EF4-FFF2-40B4-BE49-F238E27FC236}">
              <a16:creationId xmlns:a16="http://schemas.microsoft.com/office/drawing/2014/main" id="{00000000-0008-0000-0100-00006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8" name="Text Box 1">
          <a:extLst>
            <a:ext uri="{FF2B5EF4-FFF2-40B4-BE49-F238E27FC236}">
              <a16:creationId xmlns:a16="http://schemas.microsoft.com/office/drawing/2014/main" id="{00000000-0008-0000-0100-00006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19" name="Text Box 1">
          <a:extLst>
            <a:ext uri="{FF2B5EF4-FFF2-40B4-BE49-F238E27FC236}">
              <a16:creationId xmlns:a16="http://schemas.microsoft.com/office/drawing/2014/main" id="{00000000-0008-0000-0100-00006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0" name="Text Box 1">
          <a:extLst>
            <a:ext uri="{FF2B5EF4-FFF2-40B4-BE49-F238E27FC236}">
              <a16:creationId xmlns:a16="http://schemas.microsoft.com/office/drawing/2014/main" id="{00000000-0008-0000-0100-00006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21" name="Text Box 1">
          <a:extLst>
            <a:ext uri="{FF2B5EF4-FFF2-40B4-BE49-F238E27FC236}">
              <a16:creationId xmlns:a16="http://schemas.microsoft.com/office/drawing/2014/main" id="{00000000-0008-0000-0100-00006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2" name="Text Box 1">
          <a:extLst>
            <a:ext uri="{FF2B5EF4-FFF2-40B4-BE49-F238E27FC236}">
              <a16:creationId xmlns:a16="http://schemas.microsoft.com/office/drawing/2014/main" id="{00000000-0008-0000-0100-00006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476</xdr:col>
      <xdr:colOff>0</xdr:colOff>
      <xdr:row>287</xdr:row>
      <xdr:rowOff>190500</xdr:rowOff>
    </xdr:from>
    <xdr:ext cx="107950" cy="273050"/>
    <xdr:sp macro="" textlink="">
      <xdr:nvSpPr>
        <xdr:cNvPr id="623" name="Text Box 1">
          <a:extLst>
            <a:ext uri="{FF2B5EF4-FFF2-40B4-BE49-F238E27FC236}">
              <a16:creationId xmlns:a16="http://schemas.microsoft.com/office/drawing/2014/main" id="{00000000-0008-0000-0100-00006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484</xdr:col>
      <xdr:colOff>0</xdr:colOff>
      <xdr:row>287</xdr:row>
      <xdr:rowOff>190500</xdr:rowOff>
    </xdr:from>
    <xdr:ext cx="107950" cy="273050"/>
    <xdr:sp macro="" textlink="">
      <xdr:nvSpPr>
        <xdr:cNvPr id="624" name="Text Box 1">
          <a:extLst>
            <a:ext uri="{FF2B5EF4-FFF2-40B4-BE49-F238E27FC236}">
              <a16:creationId xmlns:a16="http://schemas.microsoft.com/office/drawing/2014/main" id="{00000000-0008-0000-0100-00007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25" name="Text Box 1">
          <a:extLst>
            <a:ext uri="{FF2B5EF4-FFF2-40B4-BE49-F238E27FC236}">
              <a16:creationId xmlns:a16="http://schemas.microsoft.com/office/drawing/2014/main" id="{00000000-0008-0000-0100-00007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6" name="Text Box 1">
          <a:extLst>
            <a:ext uri="{FF2B5EF4-FFF2-40B4-BE49-F238E27FC236}">
              <a16:creationId xmlns:a16="http://schemas.microsoft.com/office/drawing/2014/main" id="{00000000-0008-0000-0100-00007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27" name="Text Box 1">
          <a:extLst>
            <a:ext uri="{FF2B5EF4-FFF2-40B4-BE49-F238E27FC236}">
              <a16:creationId xmlns:a16="http://schemas.microsoft.com/office/drawing/2014/main" id="{00000000-0008-0000-0100-00007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8" name="Text Box 1">
          <a:extLst>
            <a:ext uri="{FF2B5EF4-FFF2-40B4-BE49-F238E27FC236}">
              <a16:creationId xmlns:a16="http://schemas.microsoft.com/office/drawing/2014/main" id="{00000000-0008-0000-0100-00007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29" name="Text Box 1">
          <a:extLst>
            <a:ext uri="{FF2B5EF4-FFF2-40B4-BE49-F238E27FC236}">
              <a16:creationId xmlns:a16="http://schemas.microsoft.com/office/drawing/2014/main" id="{00000000-0008-0000-0100-00007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0" name="Text Box 1">
          <a:extLst>
            <a:ext uri="{FF2B5EF4-FFF2-40B4-BE49-F238E27FC236}">
              <a16:creationId xmlns:a16="http://schemas.microsoft.com/office/drawing/2014/main" id="{00000000-0008-0000-0100-00007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1" name="Text Box 1">
          <a:extLst>
            <a:ext uri="{FF2B5EF4-FFF2-40B4-BE49-F238E27FC236}">
              <a16:creationId xmlns:a16="http://schemas.microsoft.com/office/drawing/2014/main" id="{00000000-0008-0000-0100-00007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2" name="Text Box 1">
          <a:extLst>
            <a:ext uri="{FF2B5EF4-FFF2-40B4-BE49-F238E27FC236}">
              <a16:creationId xmlns:a16="http://schemas.microsoft.com/office/drawing/2014/main" id="{00000000-0008-0000-0100-00007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3" name="Text Box 1">
          <a:extLst>
            <a:ext uri="{FF2B5EF4-FFF2-40B4-BE49-F238E27FC236}">
              <a16:creationId xmlns:a16="http://schemas.microsoft.com/office/drawing/2014/main" id="{00000000-0008-0000-0100-00007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4" name="Text Box 1">
          <a:extLst>
            <a:ext uri="{FF2B5EF4-FFF2-40B4-BE49-F238E27FC236}">
              <a16:creationId xmlns:a16="http://schemas.microsoft.com/office/drawing/2014/main" id="{00000000-0008-0000-0100-00007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492</xdr:col>
      <xdr:colOff>0</xdr:colOff>
      <xdr:row>287</xdr:row>
      <xdr:rowOff>190500</xdr:rowOff>
    </xdr:from>
    <xdr:ext cx="107950" cy="273050"/>
    <xdr:sp macro="" textlink="">
      <xdr:nvSpPr>
        <xdr:cNvPr id="635" name="Text Box 1">
          <a:extLst>
            <a:ext uri="{FF2B5EF4-FFF2-40B4-BE49-F238E27FC236}">
              <a16:creationId xmlns:a16="http://schemas.microsoft.com/office/drawing/2014/main" id="{00000000-0008-0000-0100-00007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500</xdr:col>
      <xdr:colOff>0</xdr:colOff>
      <xdr:row>287</xdr:row>
      <xdr:rowOff>190500</xdr:rowOff>
    </xdr:from>
    <xdr:ext cx="107950" cy="273050"/>
    <xdr:sp macro="" textlink="">
      <xdr:nvSpPr>
        <xdr:cNvPr id="636" name="Text Box 1">
          <a:extLst>
            <a:ext uri="{FF2B5EF4-FFF2-40B4-BE49-F238E27FC236}">
              <a16:creationId xmlns:a16="http://schemas.microsoft.com/office/drawing/2014/main" id="{00000000-0008-0000-0100-00007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37" name="Text Box 1">
          <a:extLst>
            <a:ext uri="{FF2B5EF4-FFF2-40B4-BE49-F238E27FC236}">
              <a16:creationId xmlns:a16="http://schemas.microsoft.com/office/drawing/2014/main" id="{00000000-0008-0000-0100-00007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38" name="Text Box 1">
          <a:extLst>
            <a:ext uri="{FF2B5EF4-FFF2-40B4-BE49-F238E27FC236}">
              <a16:creationId xmlns:a16="http://schemas.microsoft.com/office/drawing/2014/main" id="{00000000-0008-0000-0100-00007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39" name="Text Box 1">
          <a:extLst>
            <a:ext uri="{FF2B5EF4-FFF2-40B4-BE49-F238E27FC236}">
              <a16:creationId xmlns:a16="http://schemas.microsoft.com/office/drawing/2014/main" id="{00000000-0008-0000-0100-00007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0" name="Text Box 1">
          <a:extLst>
            <a:ext uri="{FF2B5EF4-FFF2-40B4-BE49-F238E27FC236}">
              <a16:creationId xmlns:a16="http://schemas.microsoft.com/office/drawing/2014/main" id="{00000000-0008-0000-0100-00008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1" name="Text Box 1">
          <a:extLst>
            <a:ext uri="{FF2B5EF4-FFF2-40B4-BE49-F238E27FC236}">
              <a16:creationId xmlns:a16="http://schemas.microsoft.com/office/drawing/2014/main" id="{00000000-0008-0000-0100-00008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2" name="Text Box 1">
          <a:extLst>
            <a:ext uri="{FF2B5EF4-FFF2-40B4-BE49-F238E27FC236}">
              <a16:creationId xmlns:a16="http://schemas.microsoft.com/office/drawing/2014/main" id="{00000000-0008-0000-0100-00008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3" name="Text Box 1">
          <a:extLst>
            <a:ext uri="{FF2B5EF4-FFF2-40B4-BE49-F238E27FC236}">
              <a16:creationId xmlns:a16="http://schemas.microsoft.com/office/drawing/2014/main" id="{00000000-0008-0000-0100-00008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4" name="Text Box 1">
          <a:extLst>
            <a:ext uri="{FF2B5EF4-FFF2-40B4-BE49-F238E27FC236}">
              <a16:creationId xmlns:a16="http://schemas.microsoft.com/office/drawing/2014/main" id="{00000000-0008-0000-0100-00008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5" name="Text Box 1">
          <a:extLst>
            <a:ext uri="{FF2B5EF4-FFF2-40B4-BE49-F238E27FC236}">
              <a16:creationId xmlns:a16="http://schemas.microsoft.com/office/drawing/2014/main" id="{00000000-0008-0000-0100-00008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6" name="Text Box 1">
          <a:extLst>
            <a:ext uri="{FF2B5EF4-FFF2-40B4-BE49-F238E27FC236}">
              <a16:creationId xmlns:a16="http://schemas.microsoft.com/office/drawing/2014/main" id="{00000000-0008-0000-0100-00008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508</xdr:col>
      <xdr:colOff>0</xdr:colOff>
      <xdr:row>287</xdr:row>
      <xdr:rowOff>190500</xdr:rowOff>
    </xdr:from>
    <xdr:ext cx="107950" cy="273050"/>
    <xdr:sp macro="" textlink="">
      <xdr:nvSpPr>
        <xdr:cNvPr id="647" name="Text Box 1">
          <a:extLst>
            <a:ext uri="{FF2B5EF4-FFF2-40B4-BE49-F238E27FC236}">
              <a16:creationId xmlns:a16="http://schemas.microsoft.com/office/drawing/2014/main" id="{00000000-0008-0000-0100-00008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516</xdr:col>
      <xdr:colOff>0</xdr:colOff>
      <xdr:row>287</xdr:row>
      <xdr:rowOff>190500</xdr:rowOff>
    </xdr:from>
    <xdr:ext cx="107950" cy="273050"/>
    <xdr:sp macro="" textlink="">
      <xdr:nvSpPr>
        <xdr:cNvPr id="648" name="Text Box 1">
          <a:extLst>
            <a:ext uri="{FF2B5EF4-FFF2-40B4-BE49-F238E27FC236}">
              <a16:creationId xmlns:a16="http://schemas.microsoft.com/office/drawing/2014/main" id="{00000000-0008-0000-0100-00008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49" name="Text Box 1">
          <a:extLst>
            <a:ext uri="{FF2B5EF4-FFF2-40B4-BE49-F238E27FC236}">
              <a16:creationId xmlns:a16="http://schemas.microsoft.com/office/drawing/2014/main" id="{00000000-0008-0000-0100-00008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0" name="Text Box 1">
          <a:extLst>
            <a:ext uri="{FF2B5EF4-FFF2-40B4-BE49-F238E27FC236}">
              <a16:creationId xmlns:a16="http://schemas.microsoft.com/office/drawing/2014/main" id="{00000000-0008-0000-0100-00008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1" name="Text Box 1">
          <a:extLst>
            <a:ext uri="{FF2B5EF4-FFF2-40B4-BE49-F238E27FC236}">
              <a16:creationId xmlns:a16="http://schemas.microsoft.com/office/drawing/2014/main" id="{00000000-0008-0000-0100-00008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2" name="Text Box 1">
          <a:extLst>
            <a:ext uri="{FF2B5EF4-FFF2-40B4-BE49-F238E27FC236}">
              <a16:creationId xmlns:a16="http://schemas.microsoft.com/office/drawing/2014/main" id="{00000000-0008-0000-0100-00008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3" name="Text Box 1">
          <a:extLst>
            <a:ext uri="{FF2B5EF4-FFF2-40B4-BE49-F238E27FC236}">
              <a16:creationId xmlns:a16="http://schemas.microsoft.com/office/drawing/2014/main" id="{00000000-0008-0000-0100-00008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4" name="Text Box 1">
          <a:extLst>
            <a:ext uri="{FF2B5EF4-FFF2-40B4-BE49-F238E27FC236}">
              <a16:creationId xmlns:a16="http://schemas.microsoft.com/office/drawing/2014/main" id="{00000000-0008-0000-0100-00008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5" name="Text Box 1">
          <a:extLst>
            <a:ext uri="{FF2B5EF4-FFF2-40B4-BE49-F238E27FC236}">
              <a16:creationId xmlns:a16="http://schemas.microsoft.com/office/drawing/2014/main" id="{00000000-0008-0000-0100-00008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6" name="Text Box 1">
          <a:extLst>
            <a:ext uri="{FF2B5EF4-FFF2-40B4-BE49-F238E27FC236}">
              <a16:creationId xmlns:a16="http://schemas.microsoft.com/office/drawing/2014/main" id="{00000000-0008-0000-0100-00009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7" name="Text Box 1">
          <a:extLst>
            <a:ext uri="{FF2B5EF4-FFF2-40B4-BE49-F238E27FC236}">
              <a16:creationId xmlns:a16="http://schemas.microsoft.com/office/drawing/2014/main" id="{00000000-0008-0000-0100-00009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58" name="Text Box 1">
          <a:extLst>
            <a:ext uri="{FF2B5EF4-FFF2-40B4-BE49-F238E27FC236}">
              <a16:creationId xmlns:a16="http://schemas.microsoft.com/office/drawing/2014/main" id="{00000000-0008-0000-0100-00009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524</xdr:col>
      <xdr:colOff>0</xdr:colOff>
      <xdr:row>287</xdr:row>
      <xdr:rowOff>190500</xdr:rowOff>
    </xdr:from>
    <xdr:ext cx="107950" cy="273050"/>
    <xdr:sp macro="" textlink="">
      <xdr:nvSpPr>
        <xdr:cNvPr id="659" name="Text Box 1">
          <a:extLst>
            <a:ext uri="{FF2B5EF4-FFF2-40B4-BE49-F238E27FC236}">
              <a16:creationId xmlns:a16="http://schemas.microsoft.com/office/drawing/2014/main" id="{00000000-0008-0000-0100-00009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532</xdr:col>
      <xdr:colOff>0</xdr:colOff>
      <xdr:row>287</xdr:row>
      <xdr:rowOff>190500</xdr:rowOff>
    </xdr:from>
    <xdr:ext cx="107950" cy="273050"/>
    <xdr:sp macro="" textlink="">
      <xdr:nvSpPr>
        <xdr:cNvPr id="660" name="Text Box 1">
          <a:extLst>
            <a:ext uri="{FF2B5EF4-FFF2-40B4-BE49-F238E27FC236}">
              <a16:creationId xmlns:a16="http://schemas.microsoft.com/office/drawing/2014/main" id="{00000000-0008-0000-0100-00009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1" name="Text Box 1">
          <a:extLst>
            <a:ext uri="{FF2B5EF4-FFF2-40B4-BE49-F238E27FC236}">
              <a16:creationId xmlns:a16="http://schemas.microsoft.com/office/drawing/2014/main" id="{00000000-0008-0000-0100-00009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2" name="Text Box 1">
          <a:extLst>
            <a:ext uri="{FF2B5EF4-FFF2-40B4-BE49-F238E27FC236}">
              <a16:creationId xmlns:a16="http://schemas.microsoft.com/office/drawing/2014/main" id="{00000000-0008-0000-0100-00009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3" name="Text Box 1">
          <a:extLst>
            <a:ext uri="{FF2B5EF4-FFF2-40B4-BE49-F238E27FC236}">
              <a16:creationId xmlns:a16="http://schemas.microsoft.com/office/drawing/2014/main" id="{00000000-0008-0000-0100-00009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4" name="Text Box 1">
          <a:extLst>
            <a:ext uri="{FF2B5EF4-FFF2-40B4-BE49-F238E27FC236}">
              <a16:creationId xmlns:a16="http://schemas.microsoft.com/office/drawing/2014/main" id="{00000000-0008-0000-0100-00009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5" name="Text Box 1">
          <a:extLst>
            <a:ext uri="{FF2B5EF4-FFF2-40B4-BE49-F238E27FC236}">
              <a16:creationId xmlns:a16="http://schemas.microsoft.com/office/drawing/2014/main" id="{00000000-0008-0000-0100-000099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6" name="Text Box 1">
          <a:extLst>
            <a:ext uri="{FF2B5EF4-FFF2-40B4-BE49-F238E27FC236}">
              <a16:creationId xmlns:a16="http://schemas.microsoft.com/office/drawing/2014/main" id="{00000000-0008-0000-0100-00009A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7" name="Text Box 1">
          <a:extLst>
            <a:ext uri="{FF2B5EF4-FFF2-40B4-BE49-F238E27FC236}">
              <a16:creationId xmlns:a16="http://schemas.microsoft.com/office/drawing/2014/main" id="{00000000-0008-0000-0100-00009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68" name="Text Box 1">
          <a:extLst>
            <a:ext uri="{FF2B5EF4-FFF2-40B4-BE49-F238E27FC236}">
              <a16:creationId xmlns:a16="http://schemas.microsoft.com/office/drawing/2014/main" id="{00000000-0008-0000-0100-00009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69" name="Text Box 1">
          <a:extLst>
            <a:ext uri="{FF2B5EF4-FFF2-40B4-BE49-F238E27FC236}">
              <a16:creationId xmlns:a16="http://schemas.microsoft.com/office/drawing/2014/main" id="{00000000-0008-0000-0100-00009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70" name="Text Box 1">
          <a:extLst>
            <a:ext uri="{FF2B5EF4-FFF2-40B4-BE49-F238E27FC236}">
              <a16:creationId xmlns:a16="http://schemas.microsoft.com/office/drawing/2014/main" id="{00000000-0008-0000-0100-00009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540</xdr:col>
      <xdr:colOff>0</xdr:colOff>
      <xdr:row>287</xdr:row>
      <xdr:rowOff>190500</xdr:rowOff>
    </xdr:from>
    <xdr:ext cx="107950" cy="273050"/>
    <xdr:sp macro="" textlink="">
      <xdr:nvSpPr>
        <xdr:cNvPr id="671" name="Text Box 1">
          <a:extLst>
            <a:ext uri="{FF2B5EF4-FFF2-40B4-BE49-F238E27FC236}">
              <a16:creationId xmlns:a16="http://schemas.microsoft.com/office/drawing/2014/main" id="{00000000-0008-0000-0100-00009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548</xdr:col>
      <xdr:colOff>0</xdr:colOff>
      <xdr:row>287</xdr:row>
      <xdr:rowOff>190500</xdr:rowOff>
    </xdr:from>
    <xdr:ext cx="107950" cy="273050"/>
    <xdr:sp macro="" textlink="">
      <xdr:nvSpPr>
        <xdr:cNvPr id="672" name="Text Box 1">
          <a:extLst>
            <a:ext uri="{FF2B5EF4-FFF2-40B4-BE49-F238E27FC236}">
              <a16:creationId xmlns:a16="http://schemas.microsoft.com/office/drawing/2014/main" id="{00000000-0008-0000-0100-0000A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3" name="Text Box 1">
          <a:extLst>
            <a:ext uri="{FF2B5EF4-FFF2-40B4-BE49-F238E27FC236}">
              <a16:creationId xmlns:a16="http://schemas.microsoft.com/office/drawing/2014/main" id="{00000000-0008-0000-0100-0000A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4" name="Text Box 1">
          <a:extLst>
            <a:ext uri="{FF2B5EF4-FFF2-40B4-BE49-F238E27FC236}">
              <a16:creationId xmlns:a16="http://schemas.microsoft.com/office/drawing/2014/main" id="{00000000-0008-0000-0100-0000A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5" name="Text Box 1">
          <a:extLst>
            <a:ext uri="{FF2B5EF4-FFF2-40B4-BE49-F238E27FC236}">
              <a16:creationId xmlns:a16="http://schemas.microsoft.com/office/drawing/2014/main" id="{00000000-0008-0000-0100-0000A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6" name="Text Box 1">
          <a:extLst>
            <a:ext uri="{FF2B5EF4-FFF2-40B4-BE49-F238E27FC236}">
              <a16:creationId xmlns:a16="http://schemas.microsoft.com/office/drawing/2014/main" id="{00000000-0008-0000-0100-0000A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77" name="Text Box 1">
          <a:extLst>
            <a:ext uri="{FF2B5EF4-FFF2-40B4-BE49-F238E27FC236}">
              <a16:creationId xmlns:a16="http://schemas.microsoft.com/office/drawing/2014/main" id="{00000000-0008-0000-0100-0000A5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8" name="Text Box 1">
          <a:extLst>
            <a:ext uri="{FF2B5EF4-FFF2-40B4-BE49-F238E27FC236}">
              <a16:creationId xmlns:a16="http://schemas.microsoft.com/office/drawing/2014/main" id="{00000000-0008-0000-0100-0000A6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79" name="Text Box 1">
          <a:extLst>
            <a:ext uri="{FF2B5EF4-FFF2-40B4-BE49-F238E27FC236}">
              <a16:creationId xmlns:a16="http://schemas.microsoft.com/office/drawing/2014/main" id="{00000000-0008-0000-0100-0000A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0" name="Text Box 1">
          <a:extLst>
            <a:ext uri="{FF2B5EF4-FFF2-40B4-BE49-F238E27FC236}">
              <a16:creationId xmlns:a16="http://schemas.microsoft.com/office/drawing/2014/main" id="{00000000-0008-0000-0100-0000A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81" name="Text Box 1">
          <a:extLst>
            <a:ext uri="{FF2B5EF4-FFF2-40B4-BE49-F238E27FC236}">
              <a16:creationId xmlns:a16="http://schemas.microsoft.com/office/drawing/2014/main" id="{00000000-0008-0000-0100-0000A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2" name="Text Box 1">
          <a:extLst>
            <a:ext uri="{FF2B5EF4-FFF2-40B4-BE49-F238E27FC236}">
              <a16:creationId xmlns:a16="http://schemas.microsoft.com/office/drawing/2014/main" id="{00000000-0008-0000-0100-0000A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556</xdr:col>
      <xdr:colOff>0</xdr:colOff>
      <xdr:row>287</xdr:row>
      <xdr:rowOff>190500</xdr:rowOff>
    </xdr:from>
    <xdr:ext cx="107950" cy="273050"/>
    <xdr:sp macro="" textlink="">
      <xdr:nvSpPr>
        <xdr:cNvPr id="683" name="Text Box 1">
          <a:extLst>
            <a:ext uri="{FF2B5EF4-FFF2-40B4-BE49-F238E27FC236}">
              <a16:creationId xmlns:a16="http://schemas.microsoft.com/office/drawing/2014/main" id="{00000000-0008-0000-0100-0000A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564</xdr:col>
      <xdr:colOff>0</xdr:colOff>
      <xdr:row>287</xdr:row>
      <xdr:rowOff>190500</xdr:rowOff>
    </xdr:from>
    <xdr:ext cx="107950" cy="273050"/>
    <xdr:sp macro="" textlink="">
      <xdr:nvSpPr>
        <xdr:cNvPr id="684" name="Text Box 1">
          <a:extLst>
            <a:ext uri="{FF2B5EF4-FFF2-40B4-BE49-F238E27FC236}">
              <a16:creationId xmlns:a16="http://schemas.microsoft.com/office/drawing/2014/main" id="{00000000-0008-0000-0100-0000A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85" name="Text Box 1">
          <a:extLst>
            <a:ext uri="{FF2B5EF4-FFF2-40B4-BE49-F238E27FC236}">
              <a16:creationId xmlns:a16="http://schemas.microsoft.com/office/drawing/2014/main" id="{00000000-0008-0000-0100-0000AD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6" name="Text Box 1">
          <a:extLst>
            <a:ext uri="{FF2B5EF4-FFF2-40B4-BE49-F238E27FC236}">
              <a16:creationId xmlns:a16="http://schemas.microsoft.com/office/drawing/2014/main" id="{00000000-0008-0000-0100-0000AE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87" name="Text Box 1">
          <a:extLst>
            <a:ext uri="{FF2B5EF4-FFF2-40B4-BE49-F238E27FC236}">
              <a16:creationId xmlns:a16="http://schemas.microsoft.com/office/drawing/2014/main" id="{00000000-0008-0000-0100-0000A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8" name="Text Box 1">
          <a:extLst>
            <a:ext uri="{FF2B5EF4-FFF2-40B4-BE49-F238E27FC236}">
              <a16:creationId xmlns:a16="http://schemas.microsoft.com/office/drawing/2014/main" id="{00000000-0008-0000-0100-0000B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89" name="Text Box 1">
          <a:extLst>
            <a:ext uri="{FF2B5EF4-FFF2-40B4-BE49-F238E27FC236}">
              <a16:creationId xmlns:a16="http://schemas.microsoft.com/office/drawing/2014/main" id="{00000000-0008-0000-0100-0000B1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0" name="Text Box 1">
          <a:extLst>
            <a:ext uri="{FF2B5EF4-FFF2-40B4-BE49-F238E27FC236}">
              <a16:creationId xmlns:a16="http://schemas.microsoft.com/office/drawing/2014/main" id="{00000000-0008-0000-0100-0000B2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1" name="Text Box 1">
          <a:extLst>
            <a:ext uri="{FF2B5EF4-FFF2-40B4-BE49-F238E27FC236}">
              <a16:creationId xmlns:a16="http://schemas.microsoft.com/office/drawing/2014/main" id="{00000000-0008-0000-0100-0000B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2" name="Text Box 1">
          <a:extLst>
            <a:ext uri="{FF2B5EF4-FFF2-40B4-BE49-F238E27FC236}">
              <a16:creationId xmlns:a16="http://schemas.microsoft.com/office/drawing/2014/main" id="{00000000-0008-0000-0100-0000B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3" name="Text Box 1">
          <a:extLst>
            <a:ext uri="{FF2B5EF4-FFF2-40B4-BE49-F238E27FC236}">
              <a16:creationId xmlns:a16="http://schemas.microsoft.com/office/drawing/2014/main" id="{00000000-0008-0000-0100-0000B5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4" name="Text Box 1">
          <a:extLst>
            <a:ext uri="{FF2B5EF4-FFF2-40B4-BE49-F238E27FC236}">
              <a16:creationId xmlns:a16="http://schemas.microsoft.com/office/drawing/2014/main" id="{00000000-0008-0000-0100-0000B6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572</xdr:col>
      <xdr:colOff>0</xdr:colOff>
      <xdr:row>287</xdr:row>
      <xdr:rowOff>190500</xdr:rowOff>
    </xdr:from>
    <xdr:ext cx="107950" cy="273050"/>
    <xdr:sp macro="" textlink="">
      <xdr:nvSpPr>
        <xdr:cNvPr id="695" name="Text Box 1">
          <a:extLst>
            <a:ext uri="{FF2B5EF4-FFF2-40B4-BE49-F238E27FC236}">
              <a16:creationId xmlns:a16="http://schemas.microsoft.com/office/drawing/2014/main" id="{00000000-0008-0000-0100-0000B7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580</xdr:col>
      <xdr:colOff>0</xdr:colOff>
      <xdr:row>287</xdr:row>
      <xdr:rowOff>190500</xdr:rowOff>
    </xdr:from>
    <xdr:ext cx="107950" cy="273050"/>
    <xdr:sp macro="" textlink="">
      <xdr:nvSpPr>
        <xdr:cNvPr id="696" name="Text Box 1">
          <a:extLst>
            <a:ext uri="{FF2B5EF4-FFF2-40B4-BE49-F238E27FC236}">
              <a16:creationId xmlns:a16="http://schemas.microsoft.com/office/drawing/2014/main" id="{00000000-0008-0000-0100-0000B8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697" name="Text Box 1">
          <a:extLst>
            <a:ext uri="{FF2B5EF4-FFF2-40B4-BE49-F238E27FC236}">
              <a16:creationId xmlns:a16="http://schemas.microsoft.com/office/drawing/2014/main" id="{00000000-0008-0000-0100-0000B9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698" name="Text Box 1">
          <a:extLst>
            <a:ext uri="{FF2B5EF4-FFF2-40B4-BE49-F238E27FC236}">
              <a16:creationId xmlns:a16="http://schemas.microsoft.com/office/drawing/2014/main" id="{00000000-0008-0000-0100-0000BA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699" name="Text Box 1">
          <a:extLst>
            <a:ext uri="{FF2B5EF4-FFF2-40B4-BE49-F238E27FC236}">
              <a16:creationId xmlns:a16="http://schemas.microsoft.com/office/drawing/2014/main" id="{00000000-0008-0000-0100-0000BB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0" name="Text Box 1">
          <a:extLst>
            <a:ext uri="{FF2B5EF4-FFF2-40B4-BE49-F238E27FC236}">
              <a16:creationId xmlns:a16="http://schemas.microsoft.com/office/drawing/2014/main" id="{00000000-0008-0000-0100-0000BC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1" name="Text Box 1">
          <a:extLst>
            <a:ext uri="{FF2B5EF4-FFF2-40B4-BE49-F238E27FC236}">
              <a16:creationId xmlns:a16="http://schemas.microsoft.com/office/drawing/2014/main" id="{00000000-0008-0000-0100-0000BD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2" name="Text Box 1">
          <a:extLst>
            <a:ext uri="{FF2B5EF4-FFF2-40B4-BE49-F238E27FC236}">
              <a16:creationId xmlns:a16="http://schemas.microsoft.com/office/drawing/2014/main" id="{00000000-0008-0000-0100-0000BE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3" name="Text Box 1">
          <a:extLst>
            <a:ext uri="{FF2B5EF4-FFF2-40B4-BE49-F238E27FC236}">
              <a16:creationId xmlns:a16="http://schemas.microsoft.com/office/drawing/2014/main" id="{00000000-0008-0000-0100-0000BF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4" name="Text Box 1">
          <a:extLst>
            <a:ext uri="{FF2B5EF4-FFF2-40B4-BE49-F238E27FC236}">
              <a16:creationId xmlns:a16="http://schemas.microsoft.com/office/drawing/2014/main" id="{00000000-0008-0000-0100-0000C0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5" name="Text Box 1">
          <a:extLst>
            <a:ext uri="{FF2B5EF4-FFF2-40B4-BE49-F238E27FC236}">
              <a16:creationId xmlns:a16="http://schemas.microsoft.com/office/drawing/2014/main" id="{00000000-0008-0000-0100-0000C1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6" name="Text Box 1">
          <a:extLst>
            <a:ext uri="{FF2B5EF4-FFF2-40B4-BE49-F238E27FC236}">
              <a16:creationId xmlns:a16="http://schemas.microsoft.com/office/drawing/2014/main" id="{00000000-0008-0000-0100-0000C2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588</xdr:col>
      <xdr:colOff>0</xdr:colOff>
      <xdr:row>287</xdr:row>
      <xdr:rowOff>190500</xdr:rowOff>
    </xdr:from>
    <xdr:ext cx="107950" cy="273050"/>
    <xdr:sp macro="" textlink="">
      <xdr:nvSpPr>
        <xdr:cNvPr id="707" name="Text Box 1">
          <a:extLst>
            <a:ext uri="{FF2B5EF4-FFF2-40B4-BE49-F238E27FC236}">
              <a16:creationId xmlns:a16="http://schemas.microsoft.com/office/drawing/2014/main" id="{00000000-0008-0000-0100-0000C3020000}"/>
            </a:ext>
          </a:extLst>
        </xdr:cNvPr>
        <xdr:cNvSpPr txBox="1">
          <a:spLocks noChangeArrowheads="1"/>
        </xdr:cNvSpPr>
      </xdr:nvSpPr>
      <xdr:spPr bwMode="auto">
        <a:xfrm>
          <a:off x="217424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596</xdr:col>
      <xdr:colOff>0</xdr:colOff>
      <xdr:row>287</xdr:row>
      <xdr:rowOff>190500</xdr:rowOff>
    </xdr:from>
    <xdr:ext cx="107950" cy="273050"/>
    <xdr:sp macro="" textlink="">
      <xdr:nvSpPr>
        <xdr:cNvPr id="708" name="Text Box 1">
          <a:extLst>
            <a:ext uri="{FF2B5EF4-FFF2-40B4-BE49-F238E27FC236}">
              <a16:creationId xmlns:a16="http://schemas.microsoft.com/office/drawing/2014/main" id="{00000000-0008-0000-0100-0000C4020000}"/>
            </a:ext>
          </a:extLst>
        </xdr:cNvPr>
        <xdr:cNvSpPr txBox="1">
          <a:spLocks noChangeArrowheads="1"/>
        </xdr:cNvSpPr>
      </xdr:nvSpPr>
      <xdr:spPr bwMode="auto">
        <a:xfrm>
          <a:off x="29159200" y="52209700"/>
          <a:ext cx="107950" cy="27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USAN\MSWKS\Crdc2000\Revised%209900%20CR\Oisc%20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venas\A&amp;D_Fin\SUSAN\MSWKS\Crdc2000\Revised%209900%20CR\Lincoln%20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USAN\MSWKS\Crdc2000\Revised%209900%20CR\Ffyc%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venas\A&amp;D_Fin\SUSAN\MSWKS\Crdc2000\Revised%209900%20CR\Ebcrp%2020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usanTemp\SUSAN\MSWKS\Crdc%202005%20Provider%20CR%20Submission\Perinatal%20Council%202005%20CR%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Blee\Local%20Settings\Temporary%20Internet%20Files\OLK64\FY07_Agency_Budget_R27_Calwork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dget\Budget%2005_06\CBO%20Alloc%20MH%20-%20FY%2005-06%20-%20detail%20with%20RUs%20test%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usanTemp\SUSAN\MSWKS\Crdc2003%20Provider%20CR%20Submission\SUSAN\MSWKS\Crdc2000\Revised%209900%20CR\Stars20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USAN\MSWKS\Crdc2000\Revised%209900%20CR\WOHC%20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wongs\Local%20Settings\Temporary%20Internet%20Files\OLKE\APPS%20CR%2005-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USAN\MSWKS\Crdc2000\Revised%209900%20CR\Lafamili%20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SC"/>
      <sheetName val="CBO_Mcal Adjustment"/>
      <sheetName val="CBO_CRDC Summary"/>
      <sheetName val="Base Cost Settlement"/>
      <sheetName val="VLOOKUP table"/>
      <sheetName val="Breakdown"/>
      <sheetName val="PT"/>
      <sheetName val="License"/>
      <sheetName val="aug18 final"/>
    </sheetNames>
    <sheetDataSet>
      <sheetData sheetId="0"/>
      <sheetData sheetId="1" refreshError="1"/>
      <sheetData sheetId="2" refreshError="1"/>
      <sheetData sheetId="3" refreshError="1"/>
      <sheetData sheetId="4" refreshError="1"/>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COLN"/>
      <sheetName val="AGESERV"/>
      <sheetName val="Svc hr detail"/>
      <sheetName val="Sheet1"/>
      <sheetName val="CBO_Mcal Adjustment"/>
      <sheetName val="CBO_CRDC Summary"/>
      <sheetName val="Base Cost Settlement"/>
      <sheetName val="EPSDT Cost Settlemen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FYC"/>
      <sheetName val="AGESERV"/>
      <sheetName val="Svc hr detail"/>
      <sheetName val="Sheet1"/>
      <sheetName val="CBO_Mcal Adjustment"/>
      <sheetName val="CBO_CRDC Summary"/>
      <sheetName val="Base Cost Settlement "/>
      <sheetName val="EPSDT Cost Settlemen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CRP"/>
      <sheetName val="CBO_Mcal Adjustment"/>
      <sheetName val="CBO_CRDC Summary"/>
      <sheetName val="Base Cost Settlement"/>
      <sheetName val="Phase II Cost Settlement"/>
      <sheetName val="Breakdown"/>
      <sheetName val="PT"/>
      <sheetName val="License"/>
      <sheetName val="aug18 final"/>
    </sheetNames>
    <sheetDataSet>
      <sheetData sheetId="0" refreshError="1"/>
      <sheetData sheetId="1" refreshError="1"/>
      <sheetData sheetId="2" refreshError="1"/>
      <sheetData sheetId="3" refreshError="1"/>
      <sheetData sheetId="4" refreshError="1"/>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DC"/>
      <sheetName val="CBO_CRDC Summary"/>
      <sheetName val="Adjustments"/>
      <sheetName val="EPSDT Cost Settlement"/>
      <sheetName val="PUBLISHED CHARGES"/>
      <sheetName val="Breakdown"/>
      <sheetName val="PT"/>
      <sheetName val="License"/>
      <sheetName val="aug18 final"/>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Page"/>
      <sheetName val="Annual"/>
      <sheetName val="All Programs"/>
      <sheetName val="33-130"/>
      <sheetName val="33-145"/>
      <sheetName val="61-235"/>
      <sheetName val="32-420"/>
      <sheetName val="32-425"/>
      <sheetName val="33-125"/>
      <sheetName val="33-310"/>
      <sheetName val="34-290"/>
      <sheetName val="61-210"/>
      <sheetName val="61-220"/>
      <sheetName val="61-225"/>
      <sheetName val="61-230"/>
      <sheetName val="61-240"/>
      <sheetName val="62-410"/>
      <sheetName val="63-120"/>
      <sheetName val="63-135"/>
      <sheetName val="63-140"/>
      <sheetName val="63-150"/>
      <sheetName val="63-600"/>
      <sheetName val="70-700"/>
      <sheetName val="80-800"/>
      <sheetName val="70-700-90"/>
      <sheetName val="70-700-93"/>
      <sheetName val="80-800-90"/>
      <sheetName val="80-800-93"/>
      <sheetName val="FTE-07"/>
      <sheetName val="FTE-08"/>
      <sheetName val="FTE-09"/>
      <sheetName val="FTE-10"/>
      <sheetName val="FTE-11"/>
      <sheetName val="FTE-12"/>
      <sheetName val="FTE-01"/>
      <sheetName val="FTE-02"/>
      <sheetName val="FTE-03"/>
      <sheetName val="FTE-04"/>
      <sheetName val="FTE-05"/>
      <sheetName val="FTE-06"/>
      <sheetName val="90-700"/>
      <sheetName val="93-700"/>
      <sheetName val="95-700"/>
      <sheetName val="99-700"/>
      <sheetName val="5000"/>
      <sheetName val="5010"/>
      <sheetName val="5020"/>
      <sheetName val="5040"/>
      <sheetName val="5050"/>
      <sheetName val="8000"/>
      <sheetName val="Salaries"/>
      <sheetName val="LookUps"/>
      <sheetName val="EmpList"/>
      <sheetName val="Notes"/>
      <sheetName val="PrgTemplate"/>
      <sheetName val="Breakdown"/>
      <sheetName val="PT"/>
      <sheetName val="License"/>
      <sheetName val="aug18 fi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5">
          <cell r="A55" t="str">
            <v>32-420</v>
          </cell>
          <cell r="B55" t="str">
            <v>AODS - CoCo</v>
          </cell>
          <cell r="C55" t="str">
            <v>90</v>
          </cell>
          <cell r="D55">
            <v>431.02</v>
          </cell>
          <cell r="E55">
            <v>1.1499999999999999</v>
          </cell>
          <cell r="F55">
            <v>431.02</v>
          </cell>
          <cell r="G55">
            <v>1.1499999999999999</v>
          </cell>
          <cell r="H55">
            <v>431.02</v>
          </cell>
          <cell r="I55">
            <v>1.1499999999999999</v>
          </cell>
          <cell r="J55">
            <v>431.02</v>
          </cell>
          <cell r="K55">
            <v>1.1499999999999999</v>
          </cell>
          <cell r="L55">
            <v>431.02</v>
          </cell>
          <cell r="M55">
            <v>1.1499999999999999</v>
          </cell>
          <cell r="N55">
            <v>431.02</v>
          </cell>
          <cell r="O55">
            <v>1.1499999999999999</v>
          </cell>
          <cell r="P55">
            <v>431.02</v>
          </cell>
          <cell r="Q55">
            <v>1.1499999999999999</v>
          </cell>
          <cell r="R55">
            <v>431.02</v>
          </cell>
          <cell r="S55">
            <v>1.1499999999999999</v>
          </cell>
          <cell r="T55">
            <v>431.02</v>
          </cell>
          <cell r="U55">
            <v>1.1499999999999999</v>
          </cell>
          <cell r="V55">
            <v>431.02</v>
          </cell>
          <cell r="W55">
            <v>1.1499999999999999</v>
          </cell>
          <cell r="X55">
            <v>441.95</v>
          </cell>
          <cell r="Y55">
            <v>1.1499999999999999</v>
          </cell>
          <cell r="Z55">
            <v>441.95</v>
          </cell>
          <cell r="AA55">
            <v>1.1499999999999999</v>
          </cell>
          <cell r="AB55">
            <v>5194.0999999999995</v>
          </cell>
        </row>
        <row r="56">
          <cell r="A56" t="str">
            <v>32-425</v>
          </cell>
          <cell r="B56" t="str">
            <v>DFCSP</v>
          </cell>
          <cell r="C56" t="str">
            <v>90</v>
          </cell>
          <cell r="D56">
            <v>464.75</v>
          </cell>
          <cell r="E56">
            <v>1.2400000000000002</v>
          </cell>
          <cell r="F56">
            <v>464.75</v>
          </cell>
          <cell r="G56">
            <v>1.2400000000000002</v>
          </cell>
          <cell r="H56">
            <v>464.75</v>
          </cell>
          <cell r="I56">
            <v>1.2400000000000002</v>
          </cell>
          <cell r="J56">
            <v>464.75</v>
          </cell>
          <cell r="K56">
            <v>1.2400000000000002</v>
          </cell>
          <cell r="L56">
            <v>464.75</v>
          </cell>
          <cell r="M56">
            <v>1.2400000000000002</v>
          </cell>
          <cell r="N56">
            <v>464.75</v>
          </cell>
          <cell r="O56">
            <v>1.2400000000000002</v>
          </cell>
          <cell r="P56">
            <v>464.75</v>
          </cell>
          <cell r="Q56">
            <v>1.2400000000000002</v>
          </cell>
          <cell r="R56">
            <v>464.75</v>
          </cell>
          <cell r="S56">
            <v>1.2400000000000002</v>
          </cell>
          <cell r="T56">
            <v>464.75</v>
          </cell>
          <cell r="U56">
            <v>1.2400000000000002</v>
          </cell>
          <cell r="V56">
            <v>464.75</v>
          </cell>
          <cell r="W56">
            <v>1.2400000000000002</v>
          </cell>
          <cell r="X56">
            <v>476.53</v>
          </cell>
          <cell r="Y56">
            <v>1.2400000000000002</v>
          </cell>
          <cell r="Z56">
            <v>476.53</v>
          </cell>
          <cell r="AA56">
            <v>1.2400000000000002</v>
          </cell>
          <cell r="AB56">
            <v>5600.5599999999995</v>
          </cell>
        </row>
        <row r="57">
          <cell r="A57" t="str">
            <v>33-125</v>
          </cell>
          <cell r="B57" t="str">
            <v>StepAhead</v>
          </cell>
          <cell r="C57" t="str">
            <v>90</v>
          </cell>
          <cell r="D57">
            <v>356.06</v>
          </cell>
          <cell r="E57">
            <v>0.95000000000000007</v>
          </cell>
          <cell r="F57">
            <v>356.06</v>
          </cell>
          <cell r="G57">
            <v>0.95000000000000007</v>
          </cell>
          <cell r="H57">
            <v>356.06</v>
          </cell>
          <cell r="I57">
            <v>0.95000000000000007</v>
          </cell>
          <cell r="J57">
            <v>356.06</v>
          </cell>
          <cell r="K57">
            <v>0.95000000000000007</v>
          </cell>
          <cell r="L57">
            <v>356.06</v>
          </cell>
          <cell r="M57">
            <v>0.95000000000000007</v>
          </cell>
          <cell r="N57">
            <v>356.06</v>
          </cell>
          <cell r="O57">
            <v>0.95000000000000007</v>
          </cell>
          <cell r="P57">
            <v>356.06</v>
          </cell>
          <cell r="Q57">
            <v>0.95000000000000007</v>
          </cell>
          <cell r="R57">
            <v>356.06</v>
          </cell>
          <cell r="S57">
            <v>0.95000000000000007</v>
          </cell>
          <cell r="T57">
            <v>356.06</v>
          </cell>
          <cell r="U57">
            <v>0.95000000000000007</v>
          </cell>
          <cell r="V57">
            <v>356.06</v>
          </cell>
          <cell r="W57">
            <v>0.95000000000000007</v>
          </cell>
          <cell r="X57">
            <v>365.09</v>
          </cell>
          <cell r="Y57">
            <v>0.95000000000000007</v>
          </cell>
          <cell r="Z57">
            <v>365.09</v>
          </cell>
          <cell r="AA57">
            <v>0.95000000000000007</v>
          </cell>
          <cell r="AB57">
            <v>4290.78</v>
          </cell>
        </row>
        <row r="58">
          <cell r="A58" t="str">
            <v>33-310</v>
          </cell>
          <cell r="B58" t="str">
            <v>APPEAL</v>
          </cell>
          <cell r="C58" t="str">
            <v>90</v>
          </cell>
          <cell r="D58">
            <v>22.49</v>
          </cell>
          <cell r="E58">
            <v>0.06</v>
          </cell>
          <cell r="F58">
            <v>22.49</v>
          </cell>
          <cell r="G58">
            <v>0.06</v>
          </cell>
          <cell r="H58">
            <v>22.49</v>
          </cell>
          <cell r="I58">
            <v>0.06</v>
          </cell>
          <cell r="J58">
            <v>22.49</v>
          </cell>
          <cell r="K58">
            <v>0.06</v>
          </cell>
          <cell r="L58">
            <v>22.49</v>
          </cell>
          <cell r="M58">
            <v>0.06</v>
          </cell>
          <cell r="N58">
            <v>22.49</v>
          </cell>
          <cell r="O58">
            <v>0.06</v>
          </cell>
          <cell r="P58">
            <v>22.49</v>
          </cell>
          <cell r="Q58">
            <v>0.06</v>
          </cell>
          <cell r="R58">
            <v>22.49</v>
          </cell>
          <cell r="S58">
            <v>0.06</v>
          </cell>
          <cell r="T58">
            <v>22.49</v>
          </cell>
          <cell r="U58">
            <v>0.06</v>
          </cell>
          <cell r="V58">
            <v>22.49</v>
          </cell>
          <cell r="W58">
            <v>0.06</v>
          </cell>
          <cell r="X58">
            <v>23.06</v>
          </cell>
          <cell r="Y58">
            <v>0.06</v>
          </cell>
          <cell r="Z58">
            <v>23.06</v>
          </cell>
          <cell r="AA58">
            <v>0.06</v>
          </cell>
          <cell r="AB58">
            <v>271.02000000000004</v>
          </cell>
        </row>
        <row r="59">
          <cell r="A59" t="str">
            <v>34-290</v>
          </cell>
          <cell r="B59" t="str">
            <v>Asian Fam.Outreach</v>
          </cell>
          <cell r="C59" t="str">
            <v>90</v>
          </cell>
          <cell r="D59">
            <v>74.959999999999994</v>
          </cell>
          <cell r="E59">
            <v>0.2</v>
          </cell>
          <cell r="F59">
            <v>74.959999999999994</v>
          </cell>
          <cell r="G59">
            <v>0.2</v>
          </cell>
          <cell r="H59">
            <v>74.959999999999994</v>
          </cell>
          <cell r="I59">
            <v>0.2</v>
          </cell>
          <cell r="J59">
            <v>74.959999999999994</v>
          </cell>
          <cell r="K59">
            <v>0.2</v>
          </cell>
          <cell r="L59">
            <v>74.959999999999994</v>
          </cell>
          <cell r="M59">
            <v>0.2</v>
          </cell>
          <cell r="N59">
            <v>74.959999999999994</v>
          </cell>
          <cell r="O59">
            <v>0.2</v>
          </cell>
          <cell r="P59">
            <v>74.959999999999994</v>
          </cell>
          <cell r="Q59">
            <v>0.2</v>
          </cell>
          <cell r="R59">
            <v>74.959999999999994</v>
          </cell>
          <cell r="S59">
            <v>0.2</v>
          </cell>
          <cell r="T59">
            <v>74.959999999999994</v>
          </cell>
          <cell r="U59">
            <v>0.2</v>
          </cell>
          <cell r="V59">
            <v>74.959999999999994</v>
          </cell>
          <cell r="W59">
            <v>0.2</v>
          </cell>
          <cell r="X59">
            <v>76.86</v>
          </cell>
          <cell r="Y59">
            <v>0.2</v>
          </cell>
          <cell r="Z59">
            <v>76.86</v>
          </cell>
          <cell r="AA59">
            <v>0.2</v>
          </cell>
          <cell r="AB59">
            <v>903.32</v>
          </cell>
        </row>
        <row r="60">
          <cell r="A60" t="str">
            <v>61-210</v>
          </cell>
          <cell r="B60" t="str">
            <v>EPSDT - Ala</v>
          </cell>
          <cell r="C60" t="str">
            <v>93</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A61" t="str">
            <v>61-220</v>
          </cell>
          <cell r="B61" t="str">
            <v>EPSDT - CoCo</v>
          </cell>
          <cell r="C61" t="str">
            <v>90</v>
          </cell>
          <cell r="D61">
            <v>1026.94</v>
          </cell>
          <cell r="E61">
            <v>2.74</v>
          </cell>
          <cell r="F61">
            <v>1026.94</v>
          </cell>
          <cell r="G61">
            <v>2.74</v>
          </cell>
          <cell r="H61">
            <v>1026.94</v>
          </cell>
          <cell r="I61">
            <v>2.74</v>
          </cell>
          <cell r="J61">
            <v>1026.94</v>
          </cell>
          <cell r="K61">
            <v>2.74</v>
          </cell>
          <cell r="L61">
            <v>1026.94</v>
          </cell>
          <cell r="M61">
            <v>2.74</v>
          </cell>
          <cell r="N61">
            <v>1026.94</v>
          </cell>
          <cell r="O61">
            <v>2.74</v>
          </cell>
          <cell r="P61">
            <v>1026.94</v>
          </cell>
          <cell r="Q61">
            <v>2.74</v>
          </cell>
          <cell r="R61">
            <v>1026.94</v>
          </cell>
          <cell r="S61">
            <v>2.74</v>
          </cell>
          <cell r="T61">
            <v>1026.94</v>
          </cell>
          <cell r="U61">
            <v>2.74</v>
          </cell>
          <cell r="V61">
            <v>1026.94</v>
          </cell>
          <cell r="W61">
            <v>2.74</v>
          </cell>
          <cell r="X61">
            <v>1052.99</v>
          </cell>
          <cell r="Y61">
            <v>2.74</v>
          </cell>
          <cell r="Z61">
            <v>1052.99</v>
          </cell>
          <cell r="AA61">
            <v>2.74</v>
          </cell>
          <cell r="AB61">
            <v>12375.380000000003</v>
          </cell>
        </row>
        <row r="62">
          <cell r="A62" t="str">
            <v>61-225</v>
          </cell>
          <cell r="B62" t="str">
            <v>WC MHS</v>
          </cell>
          <cell r="C62" t="str">
            <v>90</v>
          </cell>
          <cell r="D62">
            <v>637.15</v>
          </cell>
          <cell r="E62">
            <v>1.7</v>
          </cell>
          <cell r="F62">
            <v>637.15</v>
          </cell>
          <cell r="G62">
            <v>1.7</v>
          </cell>
          <cell r="H62">
            <v>637.15</v>
          </cell>
          <cell r="I62">
            <v>1.7</v>
          </cell>
          <cell r="J62">
            <v>637.15</v>
          </cell>
          <cell r="K62">
            <v>1.7</v>
          </cell>
          <cell r="L62">
            <v>637.15</v>
          </cell>
          <cell r="M62">
            <v>1.7</v>
          </cell>
          <cell r="N62">
            <v>637.15</v>
          </cell>
          <cell r="O62">
            <v>1.7</v>
          </cell>
          <cell r="P62">
            <v>637.15</v>
          </cell>
          <cell r="Q62">
            <v>1.7</v>
          </cell>
          <cell r="R62">
            <v>637.15</v>
          </cell>
          <cell r="S62">
            <v>1.7</v>
          </cell>
          <cell r="T62">
            <v>637.15</v>
          </cell>
          <cell r="U62">
            <v>1.7</v>
          </cell>
          <cell r="V62">
            <v>637.15</v>
          </cell>
          <cell r="W62">
            <v>1.7</v>
          </cell>
          <cell r="X62">
            <v>653.30999999999995</v>
          </cell>
          <cell r="Y62">
            <v>1.7</v>
          </cell>
          <cell r="Z62">
            <v>653.30999999999995</v>
          </cell>
          <cell r="AA62">
            <v>1.7</v>
          </cell>
          <cell r="AB62">
            <v>7678.119999999999</v>
          </cell>
        </row>
        <row r="63">
          <cell r="A63" t="str">
            <v>61-230</v>
          </cell>
          <cell r="B63" t="str">
            <v>WrapAround</v>
          </cell>
          <cell r="C63" t="str">
            <v>90</v>
          </cell>
          <cell r="D63">
            <v>1506.68</v>
          </cell>
          <cell r="E63">
            <v>4.0199999999999996</v>
          </cell>
          <cell r="F63">
            <v>1506.68</v>
          </cell>
          <cell r="G63">
            <v>4.0199999999999996</v>
          </cell>
          <cell r="H63">
            <v>1506.68</v>
          </cell>
          <cell r="I63">
            <v>4.0199999999999996</v>
          </cell>
          <cell r="J63">
            <v>1506.68</v>
          </cell>
          <cell r="K63">
            <v>4.0199999999999996</v>
          </cell>
          <cell r="L63">
            <v>1506.68</v>
          </cell>
          <cell r="M63">
            <v>4.0199999999999996</v>
          </cell>
          <cell r="N63">
            <v>1506.68</v>
          </cell>
          <cell r="O63">
            <v>4.0199999999999996</v>
          </cell>
          <cell r="P63">
            <v>1506.68</v>
          </cell>
          <cell r="Q63">
            <v>4.0199999999999996</v>
          </cell>
          <cell r="R63">
            <v>1506.68</v>
          </cell>
          <cell r="S63">
            <v>4.0199999999999996</v>
          </cell>
          <cell r="T63">
            <v>1506.68</v>
          </cell>
          <cell r="U63">
            <v>4.0199999999999996</v>
          </cell>
          <cell r="V63">
            <v>1506.68</v>
          </cell>
          <cell r="W63">
            <v>4.0199999999999996</v>
          </cell>
          <cell r="X63">
            <v>1544.9</v>
          </cell>
          <cell r="Y63">
            <v>4.0199999999999996</v>
          </cell>
          <cell r="Z63">
            <v>1544.9</v>
          </cell>
          <cell r="AA63">
            <v>4.0199999999999996</v>
          </cell>
          <cell r="AB63">
            <v>18156.600000000002</v>
          </cell>
        </row>
        <row r="64">
          <cell r="A64" t="str">
            <v>61-240</v>
          </cell>
          <cell r="B64" t="str">
            <v>Path II</v>
          </cell>
          <cell r="C64" t="str">
            <v>90</v>
          </cell>
          <cell r="D64">
            <v>41.23</v>
          </cell>
          <cell r="E64">
            <v>0.11</v>
          </cell>
          <cell r="F64">
            <v>41.23</v>
          </cell>
          <cell r="G64">
            <v>0.11</v>
          </cell>
          <cell r="H64">
            <v>41.23</v>
          </cell>
          <cell r="I64">
            <v>0.11</v>
          </cell>
          <cell r="J64">
            <v>41.23</v>
          </cell>
          <cell r="K64">
            <v>0.11</v>
          </cell>
          <cell r="L64">
            <v>41.23</v>
          </cell>
          <cell r="M64">
            <v>0.11</v>
          </cell>
          <cell r="N64">
            <v>41.23</v>
          </cell>
          <cell r="O64">
            <v>0.11</v>
          </cell>
          <cell r="P64">
            <v>41.23</v>
          </cell>
          <cell r="Q64">
            <v>0.11</v>
          </cell>
          <cell r="R64">
            <v>41.23</v>
          </cell>
          <cell r="S64">
            <v>0.11</v>
          </cell>
          <cell r="T64">
            <v>41.23</v>
          </cell>
          <cell r="U64">
            <v>0.11</v>
          </cell>
          <cell r="V64">
            <v>41.23</v>
          </cell>
          <cell r="W64">
            <v>0.11</v>
          </cell>
          <cell r="X64">
            <v>42.27</v>
          </cell>
          <cell r="Y64">
            <v>0.11</v>
          </cell>
          <cell r="Z64">
            <v>42.27</v>
          </cell>
          <cell r="AA64">
            <v>0.11</v>
          </cell>
          <cell r="AB64">
            <v>496.84</v>
          </cell>
        </row>
        <row r="65">
          <cell r="A65" t="str">
            <v>62-410</v>
          </cell>
          <cell r="B65" t="str">
            <v>AOD - Ala</v>
          </cell>
          <cell r="C65" t="str">
            <v>93</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A66" t="str">
            <v>63-120</v>
          </cell>
          <cell r="B66" t="str">
            <v>ADULT</v>
          </cell>
          <cell r="C66" t="str">
            <v>93</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A67" t="str">
            <v>63-135</v>
          </cell>
          <cell r="B67" t="str">
            <v>Provider</v>
          </cell>
          <cell r="C67" t="str">
            <v>90</v>
          </cell>
          <cell r="D67">
            <v>112.44</v>
          </cell>
          <cell r="E67">
            <v>0.3</v>
          </cell>
          <cell r="F67">
            <v>112.44</v>
          </cell>
          <cell r="G67">
            <v>0.3</v>
          </cell>
          <cell r="H67">
            <v>112.44</v>
          </cell>
          <cell r="I67">
            <v>0.3</v>
          </cell>
          <cell r="J67">
            <v>112.44</v>
          </cell>
          <cell r="K67">
            <v>0.3</v>
          </cell>
          <cell r="L67">
            <v>112.44</v>
          </cell>
          <cell r="M67">
            <v>0.3</v>
          </cell>
          <cell r="N67">
            <v>112.44</v>
          </cell>
          <cell r="O67">
            <v>0.3</v>
          </cell>
          <cell r="P67">
            <v>112.44</v>
          </cell>
          <cell r="Q67">
            <v>0.3</v>
          </cell>
          <cell r="R67">
            <v>112.44</v>
          </cell>
          <cell r="S67">
            <v>0.3</v>
          </cell>
          <cell r="T67">
            <v>112.44</v>
          </cell>
          <cell r="U67">
            <v>0.3</v>
          </cell>
          <cell r="V67">
            <v>112.44</v>
          </cell>
          <cell r="W67">
            <v>0.3</v>
          </cell>
          <cell r="X67">
            <v>115.29</v>
          </cell>
          <cell r="Y67">
            <v>0.3</v>
          </cell>
          <cell r="Z67">
            <v>115.29</v>
          </cell>
          <cell r="AA67">
            <v>0.3</v>
          </cell>
          <cell r="AB67">
            <v>1354.9800000000002</v>
          </cell>
        </row>
        <row r="68">
          <cell r="A68" t="str">
            <v>63-140</v>
          </cell>
          <cell r="B68" t="str">
            <v>STAND</v>
          </cell>
          <cell r="C68" t="str">
            <v>90</v>
          </cell>
          <cell r="D68">
            <v>67.459999999999994</v>
          </cell>
          <cell r="E68">
            <v>0.18</v>
          </cell>
          <cell r="F68">
            <v>67.459999999999994</v>
          </cell>
          <cell r="G68">
            <v>0.18</v>
          </cell>
          <cell r="H68">
            <v>67.459999999999994</v>
          </cell>
          <cell r="I68">
            <v>0.18</v>
          </cell>
          <cell r="J68">
            <v>67.459999999999994</v>
          </cell>
          <cell r="K68">
            <v>0.18</v>
          </cell>
          <cell r="L68">
            <v>67.459999999999994</v>
          </cell>
          <cell r="M68">
            <v>0.18</v>
          </cell>
          <cell r="N68">
            <v>67.459999999999994</v>
          </cell>
          <cell r="O68">
            <v>0.18</v>
          </cell>
          <cell r="P68">
            <v>67.459999999999994</v>
          </cell>
          <cell r="Q68">
            <v>0.18</v>
          </cell>
          <cell r="R68">
            <v>67.459999999999994</v>
          </cell>
          <cell r="S68">
            <v>0.18</v>
          </cell>
          <cell r="T68">
            <v>67.459999999999994</v>
          </cell>
          <cell r="U68">
            <v>0.18</v>
          </cell>
          <cell r="V68">
            <v>67.459999999999994</v>
          </cell>
          <cell r="W68">
            <v>0.18</v>
          </cell>
          <cell r="X68">
            <v>69.17</v>
          </cell>
          <cell r="Y68">
            <v>0.18</v>
          </cell>
          <cell r="Z68">
            <v>69.17</v>
          </cell>
          <cell r="AA68">
            <v>0.18</v>
          </cell>
          <cell r="AB68">
            <v>812.93999999999994</v>
          </cell>
        </row>
        <row r="69">
          <cell r="A69" t="str">
            <v>63-600</v>
          </cell>
          <cell r="B69" t="str">
            <v>PRIVATE</v>
          </cell>
          <cell r="C69" t="str">
            <v>93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A70" t="str">
            <v>33-130</v>
          </cell>
          <cell r="B70" t="str">
            <v>SEAYL</v>
          </cell>
          <cell r="C70" t="str">
            <v>999</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A71" t="str">
            <v>33-145</v>
          </cell>
          <cell r="B71" t="str">
            <v>SAYFA</v>
          </cell>
          <cell r="C71" t="str">
            <v>999</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A72" t="str">
            <v>61-235</v>
          </cell>
          <cell r="B72" t="str">
            <v>WrapAround Flex</v>
          </cell>
          <cell r="C72">
            <v>999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A73" t="str">
            <v>70-700</v>
          </cell>
          <cell r="B73" t="str">
            <v>Admin-Indirect</v>
          </cell>
          <cell r="C73">
            <v>999</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A74" t="str">
            <v>80-800</v>
          </cell>
          <cell r="B74" t="str">
            <v>Fundraise-Indirect</v>
          </cell>
          <cell r="C74">
            <v>999</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A75" t="str">
            <v>80-800-93</v>
          </cell>
          <cell r="B75" t="str">
            <v>Fundraise</v>
          </cell>
          <cell r="C75" t="str">
            <v>93</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row>
        <row r="76">
          <cell r="A76" t="str">
            <v>80-800-90</v>
          </cell>
          <cell r="B76" t="str">
            <v>Fundraise</v>
          </cell>
          <cell r="C76" t="str">
            <v>90</v>
          </cell>
          <cell r="D76">
            <v>9.3699999999999992</v>
          </cell>
          <cell r="E76">
            <v>2.5000000000000001E-2</v>
          </cell>
          <cell r="F76">
            <v>9.3699999999999992</v>
          </cell>
          <cell r="G76">
            <v>2.5000000000000001E-2</v>
          </cell>
          <cell r="H76">
            <v>9.3699999999999992</v>
          </cell>
          <cell r="I76">
            <v>2.5000000000000001E-2</v>
          </cell>
          <cell r="J76">
            <v>9.3699999999999992</v>
          </cell>
          <cell r="K76">
            <v>2.5000000000000001E-2</v>
          </cell>
          <cell r="L76">
            <v>9.3699999999999992</v>
          </cell>
          <cell r="M76">
            <v>2.5000000000000001E-2</v>
          </cell>
          <cell r="N76">
            <v>9.3699999999999992</v>
          </cell>
          <cell r="O76">
            <v>2.5000000000000001E-2</v>
          </cell>
          <cell r="P76">
            <v>9.3699999999999992</v>
          </cell>
          <cell r="Q76">
            <v>2.5000000000000001E-2</v>
          </cell>
          <cell r="R76">
            <v>9.3699999999999992</v>
          </cell>
          <cell r="S76">
            <v>2.5000000000000001E-2</v>
          </cell>
          <cell r="T76">
            <v>9.3699999999999992</v>
          </cell>
          <cell r="U76">
            <v>2.5000000000000001E-2</v>
          </cell>
          <cell r="V76">
            <v>9.3699999999999992</v>
          </cell>
          <cell r="W76">
            <v>2.5000000000000001E-2</v>
          </cell>
          <cell r="X76">
            <v>9.61</v>
          </cell>
          <cell r="Y76">
            <v>2.5000000000000001E-2</v>
          </cell>
          <cell r="Z76">
            <v>9.61</v>
          </cell>
          <cell r="AA76">
            <v>2.5000000000000001E-2</v>
          </cell>
          <cell r="AB76">
            <v>112.92</v>
          </cell>
        </row>
        <row r="77">
          <cell r="A77" t="str">
            <v>70-700-93</v>
          </cell>
          <cell r="B77" t="str">
            <v>ADMIN Oakland</v>
          </cell>
          <cell r="C77" t="str">
            <v>93</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A78" t="str">
            <v>70-700-90</v>
          </cell>
          <cell r="B78" t="str">
            <v>ADMIN Richmond</v>
          </cell>
          <cell r="C78" t="str">
            <v>90</v>
          </cell>
          <cell r="D78">
            <v>374.8</v>
          </cell>
          <cell r="E78">
            <v>1</v>
          </cell>
          <cell r="F78">
            <v>374.8</v>
          </cell>
          <cell r="G78">
            <v>1</v>
          </cell>
          <cell r="H78">
            <v>374.8</v>
          </cell>
          <cell r="I78">
            <v>1</v>
          </cell>
          <cell r="J78">
            <v>374.8</v>
          </cell>
          <cell r="K78">
            <v>1</v>
          </cell>
          <cell r="L78">
            <v>374.8</v>
          </cell>
          <cell r="M78">
            <v>1</v>
          </cell>
          <cell r="N78">
            <v>374.8</v>
          </cell>
          <cell r="O78">
            <v>1</v>
          </cell>
          <cell r="P78">
            <v>374.8</v>
          </cell>
          <cell r="Q78">
            <v>1</v>
          </cell>
          <cell r="R78">
            <v>374.8</v>
          </cell>
          <cell r="S78">
            <v>1</v>
          </cell>
          <cell r="T78">
            <v>374.8</v>
          </cell>
          <cell r="U78">
            <v>1</v>
          </cell>
          <cell r="V78">
            <v>374.8</v>
          </cell>
          <cell r="W78">
            <v>1</v>
          </cell>
          <cell r="X78">
            <v>384.3</v>
          </cell>
          <cell r="Y78">
            <v>1</v>
          </cell>
          <cell r="Z78">
            <v>384.3</v>
          </cell>
          <cell r="AA78">
            <v>1</v>
          </cell>
          <cell r="AB78">
            <v>4516.6000000000013</v>
          </cell>
        </row>
        <row r="79">
          <cell r="A79" t="str">
            <v>63-150</v>
          </cell>
          <cell r="B79" t="str">
            <v>CalWorks</v>
          </cell>
          <cell r="C79" t="str">
            <v>93</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9">
          <cell r="A89" t="str">
            <v>32-420</v>
          </cell>
          <cell r="B89" t="str">
            <v>AODS - CoCo</v>
          </cell>
          <cell r="C89" t="str">
            <v>90</v>
          </cell>
          <cell r="D89">
            <v>0</v>
          </cell>
          <cell r="E89">
            <v>1.1499999999999999</v>
          </cell>
          <cell r="F89">
            <v>0</v>
          </cell>
          <cell r="G89">
            <v>1.1499999999999999</v>
          </cell>
          <cell r="H89">
            <v>0</v>
          </cell>
          <cell r="I89">
            <v>1.1499999999999999</v>
          </cell>
          <cell r="J89">
            <v>0</v>
          </cell>
          <cell r="K89">
            <v>1.1499999999999999</v>
          </cell>
          <cell r="L89">
            <v>0</v>
          </cell>
          <cell r="M89">
            <v>1.1499999999999999</v>
          </cell>
          <cell r="N89">
            <v>0</v>
          </cell>
          <cell r="O89">
            <v>1.1499999999999999</v>
          </cell>
          <cell r="P89">
            <v>0</v>
          </cell>
          <cell r="Q89">
            <v>1.1499999999999999</v>
          </cell>
          <cell r="R89">
            <v>0</v>
          </cell>
          <cell r="S89">
            <v>1.1499999999999999</v>
          </cell>
          <cell r="T89">
            <v>0</v>
          </cell>
          <cell r="U89">
            <v>1.1499999999999999</v>
          </cell>
          <cell r="V89">
            <v>0</v>
          </cell>
          <cell r="W89">
            <v>1.1499999999999999</v>
          </cell>
          <cell r="X89">
            <v>0</v>
          </cell>
          <cell r="Y89">
            <v>1.1499999999999999</v>
          </cell>
          <cell r="Z89">
            <v>0</v>
          </cell>
          <cell r="AA89">
            <v>1.1499999999999999</v>
          </cell>
          <cell r="AB89">
            <v>0</v>
          </cell>
        </row>
        <row r="90">
          <cell r="A90" t="str">
            <v>32-425</v>
          </cell>
          <cell r="B90" t="str">
            <v>DFCSP</v>
          </cell>
          <cell r="C90" t="str">
            <v>90</v>
          </cell>
          <cell r="D90">
            <v>0</v>
          </cell>
          <cell r="E90">
            <v>1.2400000000000002</v>
          </cell>
          <cell r="F90">
            <v>0</v>
          </cell>
          <cell r="G90">
            <v>1.2400000000000002</v>
          </cell>
          <cell r="H90">
            <v>0</v>
          </cell>
          <cell r="I90">
            <v>1.2400000000000002</v>
          </cell>
          <cell r="J90">
            <v>0</v>
          </cell>
          <cell r="K90">
            <v>1.2400000000000002</v>
          </cell>
          <cell r="L90">
            <v>0</v>
          </cell>
          <cell r="M90">
            <v>1.2400000000000002</v>
          </cell>
          <cell r="N90">
            <v>0</v>
          </cell>
          <cell r="O90">
            <v>1.2400000000000002</v>
          </cell>
          <cell r="P90">
            <v>0</v>
          </cell>
          <cell r="Q90">
            <v>1.2400000000000002</v>
          </cell>
          <cell r="R90">
            <v>0</v>
          </cell>
          <cell r="S90">
            <v>1.2400000000000002</v>
          </cell>
          <cell r="T90">
            <v>0</v>
          </cell>
          <cell r="U90">
            <v>1.2400000000000002</v>
          </cell>
          <cell r="V90">
            <v>0</v>
          </cell>
          <cell r="W90">
            <v>1.2400000000000002</v>
          </cell>
          <cell r="X90">
            <v>0</v>
          </cell>
          <cell r="Y90">
            <v>1.2400000000000002</v>
          </cell>
          <cell r="Z90">
            <v>0</v>
          </cell>
          <cell r="AA90">
            <v>1.2400000000000002</v>
          </cell>
          <cell r="AB90">
            <v>0</v>
          </cell>
        </row>
        <row r="91">
          <cell r="A91" t="str">
            <v>33-125</v>
          </cell>
          <cell r="B91" t="str">
            <v>StepAhead</v>
          </cell>
          <cell r="C91" t="str">
            <v>90</v>
          </cell>
          <cell r="E91">
            <v>0.95000000000000007</v>
          </cell>
          <cell r="G91">
            <v>0.95000000000000007</v>
          </cell>
          <cell r="I91">
            <v>0.95000000000000007</v>
          </cell>
          <cell r="K91">
            <v>0.95000000000000007</v>
          </cell>
          <cell r="M91">
            <v>0.95000000000000007</v>
          </cell>
          <cell r="O91">
            <v>0.95000000000000007</v>
          </cell>
          <cell r="Q91">
            <v>0.95000000000000007</v>
          </cell>
          <cell r="S91">
            <v>0.95000000000000007</v>
          </cell>
          <cell r="U91">
            <v>0.95000000000000007</v>
          </cell>
          <cell r="W91">
            <v>0.95000000000000007</v>
          </cell>
          <cell r="Y91">
            <v>0.95000000000000007</v>
          </cell>
          <cell r="AA91">
            <v>0.95000000000000007</v>
          </cell>
          <cell r="AB91">
            <v>0</v>
          </cell>
        </row>
        <row r="92">
          <cell r="A92" t="str">
            <v>33-310</v>
          </cell>
          <cell r="B92" t="str">
            <v>APPEAL</v>
          </cell>
          <cell r="C92" t="str">
            <v>90</v>
          </cell>
          <cell r="D92">
            <v>0</v>
          </cell>
          <cell r="E92">
            <v>0.06</v>
          </cell>
          <cell r="F92">
            <v>0</v>
          </cell>
          <cell r="G92">
            <v>0.06</v>
          </cell>
          <cell r="H92">
            <v>0</v>
          </cell>
          <cell r="I92">
            <v>0.06</v>
          </cell>
          <cell r="J92">
            <v>0</v>
          </cell>
          <cell r="K92">
            <v>0.06</v>
          </cell>
          <cell r="L92">
            <v>0</v>
          </cell>
          <cell r="M92">
            <v>0.06</v>
          </cell>
          <cell r="N92">
            <v>0</v>
          </cell>
          <cell r="O92">
            <v>0.06</v>
          </cell>
          <cell r="P92">
            <v>0</v>
          </cell>
          <cell r="Q92">
            <v>0.06</v>
          </cell>
          <cell r="R92">
            <v>0</v>
          </cell>
          <cell r="S92">
            <v>0.06</v>
          </cell>
          <cell r="T92">
            <v>0</v>
          </cell>
          <cell r="U92">
            <v>0.06</v>
          </cell>
          <cell r="V92">
            <v>0</v>
          </cell>
          <cell r="W92">
            <v>0.06</v>
          </cell>
          <cell r="X92">
            <v>0</v>
          </cell>
          <cell r="Y92">
            <v>0.06</v>
          </cell>
          <cell r="Z92">
            <v>0</v>
          </cell>
          <cell r="AA92">
            <v>0.06</v>
          </cell>
          <cell r="AB92">
            <v>0</v>
          </cell>
        </row>
        <row r="93">
          <cell r="A93" t="str">
            <v>34-290</v>
          </cell>
          <cell r="B93" t="str">
            <v>Asian Fam.Outreach</v>
          </cell>
          <cell r="C93" t="str">
            <v>90</v>
          </cell>
          <cell r="D93">
            <v>0</v>
          </cell>
          <cell r="E93">
            <v>0.2</v>
          </cell>
          <cell r="F93">
            <v>0</v>
          </cell>
          <cell r="G93">
            <v>0.2</v>
          </cell>
          <cell r="H93">
            <v>0</v>
          </cell>
          <cell r="I93">
            <v>0.2</v>
          </cell>
          <cell r="J93">
            <v>0</v>
          </cell>
          <cell r="K93">
            <v>0.2</v>
          </cell>
          <cell r="L93">
            <v>0</v>
          </cell>
          <cell r="M93">
            <v>0.2</v>
          </cell>
          <cell r="N93">
            <v>0</v>
          </cell>
          <cell r="O93">
            <v>0.2</v>
          </cell>
          <cell r="P93">
            <v>0</v>
          </cell>
          <cell r="Q93">
            <v>0.2</v>
          </cell>
          <cell r="R93">
            <v>0</v>
          </cell>
          <cell r="S93">
            <v>0.2</v>
          </cell>
          <cell r="T93">
            <v>0</v>
          </cell>
          <cell r="U93">
            <v>0.2</v>
          </cell>
          <cell r="V93">
            <v>0</v>
          </cell>
          <cell r="W93">
            <v>0.2</v>
          </cell>
          <cell r="X93">
            <v>0</v>
          </cell>
          <cell r="Y93">
            <v>0.2</v>
          </cell>
          <cell r="Z93">
            <v>0</v>
          </cell>
          <cell r="AA93">
            <v>0.2</v>
          </cell>
          <cell r="AB93">
            <v>0</v>
          </cell>
        </row>
        <row r="94">
          <cell r="A94" t="str">
            <v>61-210</v>
          </cell>
          <cell r="B94" t="str">
            <v>EPSDT - Ala</v>
          </cell>
          <cell r="C94" t="str">
            <v>93</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row>
        <row r="95">
          <cell r="A95" t="str">
            <v>61-220</v>
          </cell>
          <cell r="B95" t="str">
            <v>EPSDT - CoCo</v>
          </cell>
          <cell r="C95" t="str">
            <v>90</v>
          </cell>
          <cell r="D95">
            <v>0</v>
          </cell>
          <cell r="E95">
            <v>2.74</v>
          </cell>
          <cell r="F95">
            <v>0</v>
          </cell>
          <cell r="G95">
            <v>2.74</v>
          </cell>
          <cell r="H95">
            <v>0</v>
          </cell>
          <cell r="I95">
            <v>2.74</v>
          </cell>
          <cell r="J95">
            <v>0</v>
          </cell>
          <cell r="K95">
            <v>2.74</v>
          </cell>
          <cell r="L95">
            <v>0</v>
          </cell>
          <cell r="M95">
            <v>2.74</v>
          </cell>
          <cell r="N95">
            <v>0</v>
          </cell>
          <cell r="O95">
            <v>2.74</v>
          </cell>
          <cell r="P95">
            <v>0</v>
          </cell>
          <cell r="Q95">
            <v>2.74</v>
          </cell>
          <cell r="R95">
            <v>0</v>
          </cell>
          <cell r="S95">
            <v>2.74</v>
          </cell>
          <cell r="T95">
            <v>0</v>
          </cell>
          <cell r="U95">
            <v>2.74</v>
          </cell>
          <cell r="V95">
            <v>0</v>
          </cell>
          <cell r="W95">
            <v>2.74</v>
          </cell>
          <cell r="X95">
            <v>0</v>
          </cell>
          <cell r="Y95">
            <v>2.74</v>
          </cell>
          <cell r="Z95">
            <v>0</v>
          </cell>
          <cell r="AA95">
            <v>2.74</v>
          </cell>
          <cell r="AB95">
            <v>0</v>
          </cell>
        </row>
        <row r="96">
          <cell r="A96" t="str">
            <v>61-225</v>
          </cell>
          <cell r="B96" t="str">
            <v>WC MHS</v>
          </cell>
          <cell r="C96" t="str">
            <v>90</v>
          </cell>
          <cell r="D96">
            <v>0</v>
          </cell>
          <cell r="E96">
            <v>1.7</v>
          </cell>
          <cell r="F96">
            <v>0</v>
          </cell>
          <cell r="G96">
            <v>1.7</v>
          </cell>
          <cell r="H96">
            <v>0</v>
          </cell>
          <cell r="I96">
            <v>1.7</v>
          </cell>
          <cell r="J96">
            <v>0</v>
          </cell>
          <cell r="K96">
            <v>1.7</v>
          </cell>
          <cell r="L96">
            <v>0</v>
          </cell>
          <cell r="M96">
            <v>1.7</v>
          </cell>
          <cell r="N96">
            <v>0</v>
          </cell>
          <cell r="O96">
            <v>1.7</v>
          </cell>
          <cell r="P96">
            <v>0</v>
          </cell>
          <cell r="Q96">
            <v>1.7</v>
          </cell>
          <cell r="R96">
            <v>0</v>
          </cell>
          <cell r="S96">
            <v>1.7</v>
          </cell>
          <cell r="T96">
            <v>0</v>
          </cell>
          <cell r="U96">
            <v>1.7</v>
          </cell>
          <cell r="V96">
            <v>0</v>
          </cell>
          <cell r="W96">
            <v>1.7</v>
          </cell>
          <cell r="X96">
            <v>0</v>
          </cell>
          <cell r="Y96">
            <v>1.7</v>
          </cell>
          <cell r="Z96">
            <v>0</v>
          </cell>
          <cell r="AA96">
            <v>1.7</v>
          </cell>
          <cell r="AB96">
            <v>0</v>
          </cell>
        </row>
        <row r="97">
          <cell r="A97" t="str">
            <v>61-230</v>
          </cell>
          <cell r="B97" t="str">
            <v>WrapAround</v>
          </cell>
          <cell r="C97" t="str">
            <v>90</v>
          </cell>
          <cell r="D97">
            <v>0</v>
          </cell>
          <cell r="E97">
            <v>4.0199999999999996</v>
          </cell>
          <cell r="F97">
            <v>0</v>
          </cell>
          <cell r="G97">
            <v>4.0199999999999996</v>
          </cell>
          <cell r="H97">
            <v>0</v>
          </cell>
          <cell r="I97">
            <v>4.0199999999999996</v>
          </cell>
          <cell r="J97">
            <v>0</v>
          </cell>
          <cell r="K97">
            <v>4.0199999999999996</v>
          </cell>
          <cell r="L97">
            <v>0</v>
          </cell>
          <cell r="M97">
            <v>4.0199999999999996</v>
          </cell>
          <cell r="N97">
            <v>0</v>
          </cell>
          <cell r="O97">
            <v>4.0199999999999996</v>
          </cell>
          <cell r="P97">
            <v>0</v>
          </cell>
          <cell r="Q97">
            <v>4.0199999999999996</v>
          </cell>
          <cell r="R97">
            <v>0</v>
          </cell>
          <cell r="S97">
            <v>4.0199999999999996</v>
          </cell>
          <cell r="T97">
            <v>0</v>
          </cell>
          <cell r="U97">
            <v>4.0199999999999996</v>
          </cell>
          <cell r="V97">
            <v>0</v>
          </cell>
          <cell r="W97">
            <v>4.0199999999999996</v>
          </cell>
          <cell r="X97">
            <v>0</v>
          </cell>
          <cell r="Y97">
            <v>4.0199999999999996</v>
          </cell>
          <cell r="Z97">
            <v>0</v>
          </cell>
          <cell r="AA97">
            <v>4.0199999999999996</v>
          </cell>
          <cell r="AB97">
            <v>0</v>
          </cell>
        </row>
        <row r="98">
          <cell r="A98" t="str">
            <v>61-240</v>
          </cell>
          <cell r="B98" t="str">
            <v>Path II</v>
          </cell>
          <cell r="C98" t="str">
            <v>90</v>
          </cell>
          <cell r="D98">
            <v>0</v>
          </cell>
          <cell r="E98">
            <v>0.11</v>
          </cell>
          <cell r="F98">
            <v>0</v>
          </cell>
          <cell r="G98">
            <v>0.11</v>
          </cell>
          <cell r="H98">
            <v>0</v>
          </cell>
          <cell r="I98">
            <v>0.11</v>
          </cell>
          <cell r="J98">
            <v>0</v>
          </cell>
          <cell r="K98">
            <v>0.11</v>
          </cell>
          <cell r="L98">
            <v>0</v>
          </cell>
          <cell r="M98">
            <v>0.11</v>
          </cell>
          <cell r="N98">
            <v>0</v>
          </cell>
          <cell r="O98">
            <v>0.11</v>
          </cell>
          <cell r="P98">
            <v>0</v>
          </cell>
          <cell r="Q98">
            <v>0.11</v>
          </cell>
          <cell r="R98">
            <v>0</v>
          </cell>
          <cell r="S98">
            <v>0.11</v>
          </cell>
          <cell r="T98">
            <v>0</v>
          </cell>
          <cell r="U98">
            <v>0.11</v>
          </cell>
          <cell r="V98">
            <v>0</v>
          </cell>
          <cell r="W98">
            <v>0.11</v>
          </cell>
          <cell r="X98">
            <v>0</v>
          </cell>
          <cell r="Y98">
            <v>0.11</v>
          </cell>
          <cell r="Z98">
            <v>0</v>
          </cell>
          <cell r="AA98">
            <v>0.11</v>
          </cell>
          <cell r="AB98">
            <v>0</v>
          </cell>
        </row>
        <row r="99">
          <cell r="A99" t="str">
            <v>62-410</v>
          </cell>
          <cell r="B99" t="str">
            <v>AOD - Ala</v>
          </cell>
          <cell r="C99" t="str">
            <v>93</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A100" t="str">
            <v>63-120</v>
          </cell>
          <cell r="B100" t="str">
            <v>ADULT</v>
          </cell>
          <cell r="C100" t="str">
            <v>93</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A101" t="str">
            <v>63-135</v>
          </cell>
          <cell r="B101" t="str">
            <v>Provider</v>
          </cell>
          <cell r="C101" t="str">
            <v>90</v>
          </cell>
          <cell r="D101">
            <v>0</v>
          </cell>
          <cell r="E101">
            <v>0.3</v>
          </cell>
          <cell r="F101">
            <v>0</v>
          </cell>
          <cell r="G101">
            <v>0.3</v>
          </cell>
          <cell r="H101">
            <v>0</v>
          </cell>
          <cell r="I101">
            <v>0.3</v>
          </cell>
          <cell r="J101">
            <v>0</v>
          </cell>
          <cell r="K101">
            <v>0.3</v>
          </cell>
          <cell r="L101">
            <v>0</v>
          </cell>
          <cell r="M101">
            <v>0.3</v>
          </cell>
          <cell r="N101">
            <v>0</v>
          </cell>
          <cell r="O101">
            <v>0.3</v>
          </cell>
          <cell r="P101">
            <v>0</v>
          </cell>
          <cell r="Q101">
            <v>0.3</v>
          </cell>
          <cell r="R101">
            <v>0</v>
          </cell>
          <cell r="S101">
            <v>0.3</v>
          </cell>
          <cell r="T101">
            <v>0</v>
          </cell>
          <cell r="U101">
            <v>0.3</v>
          </cell>
          <cell r="V101">
            <v>0</v>
          </cell>
          <cell r="W101">
            <v>0.3</v>
          </cell>
          <cell r="X101">
            <v>0</v>
          </cell>
          <cell r="Y101">
            <v>0.3</v>
          </cell>
          <cell r="Z101">
            <v>0</v>
          </cell>
          <cell r="AA101">
            <v>0.3</v>
          </cell>
          <cell r="AB101">
            <v>0</v>
          </cell>
        </row>
        <row r="102">
          <cell r="A102" t="str">
            <v>63-140</v>
          </cell>
          <cell r="B102" t="str">
            <v>STAND</v>
          </cell>
          <cell r="C102" t="str">
            <v>90</v>
          </cell>
          <cell r="D102">
            <v>0</v>
          </cell>
          <cell r="E102">
            <v>0.18</v>
          </cell>
          <cell r="F102">
            <v>0</v>
          </cell>
          <cell r="G102">
            <v>0.18</v>
          </cell>
          <cell r="H102">
            <v>0</v>
          </cell>
          <cell r="I102">
            <v>0.18</v>
          </cell>
          <cell r="J102">
            <v>0</v>
          </cell>
          <cell r="K102">
            <v>0.18</v>
          </cell>
          <cell r="L102">
            <v>0</v>
          </cell>
          <cell r="M102">
            <v>0.18</v>
          </cell>
          <cell r="N102">
            <v>0</v>
          </cell>
          <cell r="O102">
            <v>0.18</v>
          </cell>
          <cell r="P102">
            <v>0</v>
          </cell>
          <cell r="Q102">
            <v>0.18</v>
          </cell>
          <cell r="R102">
            <v>0</v>
          </cell>
          <cell r="S102">
            <v>0.18</v>
          </cell>
          <cell r="T102">
            <v>0</v>
          </cell>
          <cell r="U102">
            <v>0.18</v>
          </cell>
          <cell r="V102">
            <v>0</v>
          </cell>
          <cell r="W102">
            <v>0.18</v>
          </cell>
          <cell r="X102">
            <v>0</v>
          </cell>
          <cell r="Y102">
            <v>0.18</v>
          </cell>
          <cell r="Z102">
            <v>0</v>
          </cell>
          <cell r="AA102">
            <v>0.18</v>
          </cell>
          <cell r="AB102">
            <v>0</v>
          </cell>
        </row>
        <row r="103">
          <cell r="A103" t="str">
            <v>63-600</v>
          </cell>
          <cell r="B103" t="str">
            <v>PRIVATE</v>
          </cell>
          <cell r="C103" t="str">
            <v>93</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A104" t="str">
            <v>33-130</v>
          </cell>
          <cell r="B104" t="str">
            <v>SEAYL</v>
          </cell>
          <cell r="C104" t="str">
            <v>999</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A105" t="str">
            <v>33-145</v>
          </cell>
          <cell r="B105" t="str">
            <v>SAYFA</v>
          </cell>
          <cell r="C105" t="str">
            <v>999</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A106" t="str">
            <v>61-235</v>
          </cell>
          <cell r="B106" t="str">
            <v>WrapAround Flex</v>
          </cell>
          <cell r="C106">
            <v>999</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A107" t="str">
            <v>70-700</v>
          </cell>
          <cell r="B107" t="str">
            <v>Admin-Indirect</v>
          </cell>
          <cell r="C107">
            <v>999</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A108" t="str">
            <v>80-800</v>
          </cell>
          <cell r="B108" t="str">
            <v>Fundraise-Indirect</v>
          </cell>
          <cell r="C108">
            <v>999</v>
          </cell>
        </row>
        <row r="109">
          <cell r="A109" t="str">
            <v>80-800-93</v>
          </cell>
          <cell r="B109" t="str">
            <v>Fundraise</v>
          </cell>
          <cell r="C109" t="str">
            <v>93</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row>
        <row r="110">
          <cell r="A110" t="str">
            <v>80-800-90</v>
          </cell>
          <cell r="B110" t="str">
            <v>Fundraise</v>
          </cell>
          <cell r="C110" t="str">
            <v>90</v>
          </cell>
          <cell r="D110">
            <v>0</v>
          </cell>
          <cell r="E110">
            <v>2.5000000000000001E-2</v>
          </cell>
          <cell r="F110">
            <v>0</v>
          </cell>
          <cell r="G110">
            <v>2.5000000000000001E-2</v>
          </cell>
          <cell r="H110">
            <v>0</v>
          </cell>
          <cell r="I110">
            <v>2.5000000000000001E-2</v>
          </cell>
          <cell r="J110">
            <v>0</v>
          </cell>
          <cell r="K110">
            <v>2.5000000000000001E-2</v>
          </cell>
          <cell r="L110">
            <v>0</v>
          </cell>
          <cell r="M110">
            <v>2.5000000000000001E-2</v>
          </cell>
          <cell r="N110">
            <v>0</v>
          </cell>
          <cell r="O110">
            <v>2.5000000000000001E-2</v>
          </cell>
          <cell r="P110">
            <v>0</v>
          </cell>
          <cell r="Q110">
            <v>2.5000000000000001E-2</v>
          </cell>
          <cell r="R110">
            <v>0</v>
          </cell>
          <cell r="S110">
            <v>2.5000000000000001E-2</v>
          </cell>
          <cell r="T110">
            <v>0</v>
          </cell>
          <cell r="U110">
            <v>2.5000000000000001E-2</v>
          </cell>
          <cell r="V110">
            <v>0</v>
          </cell>
          <cell r="W110">
            <v>2.5000000000000001E-2</v>
          </cell>
          <cell r="X110">
            <v>0</v>
          </cell>
          <cell r="Y110">
            <v>2.5000000000000001E-2</v>
          </cell>
          <cell r="Z110">
            <v>0</v>
          </cell>
          <cell r="AA110">
            <v>2.5000000000000001E-2</v>
          </cell>
          <cell r="AB110">
            <v>0</v>
          </cell>
        </row>
        <row r="111">
          <cell r="A111" t="str">
            <v>70-700-93</v>
          </cell>
          <cell r="B111" t="str">
            <v>ADMIN Oakland</v>
          </cell>
          <cell r="C111" t="str">
            <v>93</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row>
        <row r="112">
          <cell r="A112" t="str">
            <v>70-700-90</v>
          </cell>
          <cell r="B112" t="str">
            <v>ADMIN Richmond</v>
          </cell>
          <cell r="C112" t="str">
            <v>90</v>
          </cell>
          <cell r="D112">
            <v>0</v>
          </cell>
          <cell r="E112">
            <v>1</v>
          </cell>
          <cell r="F112">
            <v>0</v>
          </cell>
          <cell r="G112">
            <v>1</v>
          </cell>
          <cell r="H112">
            <v>0</v>
          </cell>
          <cell r="I112">
            <v>1</v>
          </cell>
          <cell r="J112">
            <v>0</v>
          </cell>
          <cell r="K112">
            <v>1</v>
          </cell>
          <cell r="L112">
            <v>0</v>
          </cell>
          <cell r="M112">
            <v>1</v>
          </cell>
          <cell r="N112">
            <v>0</v>
          </cell>
          <cell r="O112">
            <v>1</v>
          </cell>
          <cell r="P112">
            <v>0</v>
          </cell>
          <cell r="Q112">
            <v>1</v>
          </cell>
          <cell r="R112">
            <v>0</v>
          </cell>
          <cell r="S112">
            <v>1</v>
          </cell>
          <cell r="T112">
            <v>0</v>
          </cell>
          <cell r="U112">
            <v>1</v>
          </cell>
          <cell r="V112">
            <v>0</v>
          </cell>
          <cell r="W112">
            <v>1</v>
          </cell>
          <cell r="X112">
            <v>0</v>
          </cell>
          <cell r="Y112">
            <v>1</v>
          </cell>
          <cell r="Z112">
            <v>0</v>
          </cell>
          <cell r="AA112">
            <v>1</v>
          </cell>
          <cell r="AB112">
            <v>0</v>
          </cell>
        </row>
        <row r="113">
          <cell r="A113" t="str">
            <v>63-150</v>
          </cell>
          <cell r="B113" t="str">
            <v>CalWorks</v>
          </cell>
          <cell r="C113" t="str">
            <v>93</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row>
      </sheetData>
      <sheetData sheetId="41">
        <row r="55">
          <cell r="A55" t="str">
            <v>32-420</v>
          </cell>
          <cell r="B55" t="str">
            <v>AODS - CoCo</v>
          </cell>
          <cell r="C55" t="str">
            <v>90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A56" t="str">
            <v>32-425</v>
          </cell>
          <cell r="B56" t="str">
            <v>DFCSP</v>
          </cell>
          <cell r="C56" t="str">
            <v>90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row>
        <row r="57">
          <cell r="A57" t="str">
            <v>33-125</v>
          </cell>
          <cell r="B57" t="str">
            <v>StepAhead</v>
          </cell>
          <cell r="C57" t="str">
            <v>90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A58" t="str">
            <v>33-310</v>
          </cell>
          <cell r="B58" t="str">
            <v>APPEAL</v>
          </cell>
          <cell r="C58" t="str">
            <v>90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A59" t="str">
            <v>34-290</v>
          </cell>
          <cell r="B59" t="str">
            <v>Asian Fam.Outreach</v>
          </cell>
          <cell r="C59" t="str">
            <v>90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A60" t="str">
            <v>61-210</v>
          </cell>
          <cell r="B60" t="str">
            <v>EPSDT - Ala</v>
          </cell>
          <cell r="C60" t="str">
            <v>93</v>
          </cell>
          <cell r="D60">
            <v>5027.3599999999997</v>
          </cell>
          <cell r="E60">
            <v>8.4</v>
          </cell>
          <cell r="F60">
            <v>4749.51</v>
          </cell>
          <cell r="G60">
            <v>8.4</v>
          </cell>
          <cell r="H60">
            <v>4747.51</v>
          </cell>
          <cell r="I60">
            <v>8.4</v>
          </cell>
          <cell r="J60">
            <v>4745.5</v>
          </cell>
          <cell r="K60">
            <v>8.4</v>
          </cell>
          <cell r="L60">
            <v>4991.76</v>
          </cell>
          <cell r="M60">
            <v>8.4</v>
          </cell>
          <cell r="N60">
            <v>4741.46</v>
          </cell>
          <cell r="O60">
            <v>8.4</v>
          </cell>
          <cell r="P60">
            <v>4722.87</v>
          </cell>
          <cell r="Q60">
            <v>8.4</v>
          </cell>
          <cell r="R60">
            <v>4720.82</v>
          </cell>
          <cell r="S60">
            <v>8.4</v>
          </cell>
          <cell r="T60">
            <v>4845.66</v>
          </cell>
          <cell r="U60">
            <v>8.4</v>
          </cell>
          <cell r="V60">
            <v>4843.6000000000004</v>
          </cell>
          <cell r="W60">
            <v>8.4</v>
          </cell>
          <cell r="X60">
            <v>4841.5200000000004</v>
          </cell>
          <cell r="Y60">
            <v>8.4</v>
          </cell>
          <cell r="Z60">
            <v>5087.71</v>
          </cell>
          <cell r="AA60">
            <v>8.4</v>
          </cell>
          <cell r="AB60">
            <v>58065.279999999992</v>
          </cell>
        </row>
        <row r="61">
          <cell r="A61" t="str">
            <v>61-220</v>
          </cell>
          <cell r="B61" t="str">
            <v>EPSDT - CoCo</v>
          </cell>
          <cell r="C61" t="str">
            <v>90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A62" t="str">
            <v>61-225</v>
          </cell>
          <cell r="B62" t="str">
            <v>WC MHS</v>
          </cell>
          <cell r="C62" t="str">
            <v>90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A63" t="str">
            <v>61-230</v>
          </cell>
          <cell r="B63" t="str">
            <v>WrapAround</v>
          </cell>
          <cell r="C63" t="str">
            <v>90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A64" t="str">
            <v>61-240</v>
          </cell>
          <cell r="B64" t="str">
            <v>Path II</v>
          </cell>
          <cell r="C64" t="str">
            <v>90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row>
        <row r="65">
          <cell r="A65" t="str">
            <v>62-410</v>
          </cell>
          <cell r="B65" t="str">
            <v>AOD - Ala</v>
          </cell>
          <cell r="C65" t="str">
            <v>93</v>
          </cell>
          <cell r="D65">
            <v>1137.1400000000001</v>
          </cell>
          <cell r="E65">
            <v>1.9000000000000004</v>
          </cell>
          <cell r="F65">
            <v>1074.29</v>
          </cell>
          <cell r="G65">
            <v>1.9000000000000004</v>
          </cell>
          <cell r="H65">
            <v>1073.8399999999999</v>
          </cell>
          <cell r="I65">
            <v>1.9000000000000004</v>
          </cell>
          <cell r="J65">
            <v>1073.3900000000001</v>
          </cell>
          <cell r="K65">
            <v>1.9000000000000004</v>
          </cell>
          <cell r="L65">
            <v>1129.0899999999999</v>
          </cell>
          <cell r="M65">
            <v>1.9000000000000004</v>
          </cell>
          <cell r="N65">
            <v>1072.47</v>
          </cell>
          <cell r="O65">
            <v>1.9000000000000004</v>
          </cell>
          <cell r="P65">
            <v>1068.27</v>
          </cell>
          <cell r="Q65">
            <v>1.9000000000000004</v>
          </cell>
          <cell r="R65">
            <v>1067.81</v>
          </cell>
          <cell r="S65">
            <v>1.9000000000000004</v>
          </cell>
          <cell r="T65">
            <v>1096.04</v>
          </cell>
          <cell r="U65">
            <v>1.9000000000000004</v>
          </cell>
          <cell r="V65">
            <v>1095.58</v>
          </cell>
          <cell r="W65">
            <v>1.9000000000000004</v>
          </cell>
          <cell r="X65">
            <v>1095.1099999999999</v>
          </cell>
          <cell r="Y65">
            <v>1.9000000000000004</v>
          </cell>
          <cell r="Z65">
            <v>1150.79</v>
          </cell>
          <cell r="AA65">
            <v>1.9000000000000004</v>
          </cell>
          <cell r="AB65">
            <v>13133.82</v>
          </cell>
        </row>
        <row r="66">
          <cell r="A66" t="str">
            <v>63-120</v>
          </cell>
          <cell r="B66" t="str">
            <v>ADULT</v>
          </cell>
          <cell r="C66" t="str">
            <v>93</v>
          </cell>
          <cell r="D66">
            <v>598.5</v>
          </cell>
          <cell r="E66">
            <v>1.0000000000000002</v>
          </cell>
          <cell r="F66">
            <v>565.41999999999996</v>
          </cell>
          <cell r="G66">
            <v>1.0000000000000002</v>
          </cell>
          <cell r="H66">
            <v>565.17999999999995</v>
          </cell>
          <cell r="I66">
            <v>1.0000000000000002</v>
          </cell>
          <cell r="J66">
            <v>564.94000000000005</v>
          </cell>
          <cell r="K66">
            <v>1.0000000000000002</v>
          </cell>
          <cell r="L66">
            <v>594.26</v>
          </cell>
          <cell r="M66">
            <v>1.0000000000000002</v>
          </cell>
          <cell r="N66">
            <v>564.46</v>
          </cell>
          <cell r="O66">
            <v>1.0000000000000002</v>
          </cell>
          <cell r="P66">
            <v>562.25</v>
          </cell>
          <cell r="Q66">
            <v>1.0000000000000002</v>
          </cell>
          <cell r="R66">
            <v>562</v>
          </cell>
          <cell r="S66">
            <v>1.0000000000000002</v>
          </cell>
          <cell r="T66">
            <v>576.86</v>
          </cell>
          <cell r="U66">
            <v>1.0000000000000002</v>
          </cell>
          <cell r="V66">
            <v>576.62</v>
          </cell>
          <cell r="W66">
            <v>1.0000000000000002</v>
          </cell>
          <cell r="X66">
            <v>576.37</v>
          </cell>
          <cell r="Y66">
            <v>1.0000000000000002</v>
          </cell>
          <cell r="Z66">
            <v>605.67999999999995</v>
          </cell>
          <cell r="AA66">
            <v>1.0000000000000002</v>
          </cell>
          <cell r="AB66">
            <v>6912.54</v>
          </cell>
        </row>
        <row r="67">
          <cell r="A67" t="str">
            <v>63-135</v>
          </cell>
          <cell r="B67" t="str">
            <v>Provider</v>
          </cell>
          <cell r="C67" t="str">
            <v>90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A68" t="str">
            <v>63-140</v>
          </cell>
          <cell r="B68" t="str">
            <v>STAND</v>
          </cell>
          <cell r="C68" t="str">
            <v>90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A69" t="str">
            <v>63-600</v>
          </cell>
          <cell r="B69" t="str">
            <v>PRIVATE</v>
          </cell>
          <cell r="C69" t="str">
            <v>93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A70" t="str">
            <v>33-130</v>
          </cell>
          <cell r="B70" t="str">
            <v>SEAYL</v>
          </cell>
          <cell r="C70" t="str">
            <v>999</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A71" t="str">
            <v>33-145</v>
          </cell>
          <cell r="B71" t="str">
            <v>SAYFA</v>
          </cell>
          <cell r="C71" t="str">
            <v>999</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A72" t="str">
            <v>61-235</v>
          </cell>
          <cell r="B72" t="str">
            <v>WrapAround Flex</v>
          </cell>
          <cell r="C72">
            <v>999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A73" t="str">
            <v>70-700</v>
          </cell>
          <cell r="B73" t="str">
            <v>Admin-Indirect</v>
          </cell>
          <cell r="C73">
            <v>999</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A74" t="str">
            <v>80-800</v>
          </cell>
          <cell r="B74" t="str">
            <v>Fundraise-Indirect</v>
          </cell>
          <cell r="C74">
            <v>999</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A75" t="str">
            <v>80-800-93</v>
          </cell>
          <cell r="B75" t="str">
            <v>Fundraise</v>
          </cell>
          <cell r="C75" t="str">
            <v>93</v>
          </cell>
          <cell r="D75">
            <v>14.96</v>
          </cell>
          <cell r="E75">
            <v>2.5000000000000001E-2</v>
          </cell>
          <cell r="F75">
            <v>14.14</v>
          </cell>
          <cell r="G75">
            <v>2.5000000000000001E-2</v>
          </cell>
          <cell r="H75">
            <v>14.13</v>
          </cell>
          <cell r="I75">
            <v>2.5000000000000001E-2</v>
          </cell>
          <cell r="J75">
            <v>14.12</v>
          </cell>
          <cell r="K75">
            <v>2.5000000000000001E-2</v>
          </cell>
          <cell r="L75">
            <v>14.86</v>
          </cell>
          <cell r="M75">
            <v>2.5000000000000001E-2</v>
          </cell>
          <cell r="N75">
            <v>14.11</v>
          </cell>
          <cell r="O75">
            <v>2.5000000000000001E-2</v>
          </cell>
          <cell r="P75">
            <v>14.06</v>
          </cell>
          <cell r="Q75">
            <v>2.5000000000000001E-2</v>
          </cell>
          <cell r="R75">
            <v>14.05</v>
          </cell>
          <cell r="S75">
            <v>2.5000000000000001E-2</v>
          </cell>
          <cell r="T75">
            <v>14.42</v>
          </cell>
          <cell r="U75">
            <v>2.5000000000000001E-2</v>
          </cell>
          <cell r="V75">
            <v>14.42</v>
          </cell>
          <cell r="W75">
            <v>2.5000000000000001E-2</v>
          </cell>
          <cell r="X75">
            <v>14.41</v>
          </cell>
          <cell r="Y75">
            <v>2.5000000000000001E-2</v>
          </cell>
          <cell r="Z75">
            <v>15.14</v>
          </cell>
          <cell r="AA75">
            <v>2.5000000000000001E-2</v>
          </cell>
          <cell r="AB75">
            <v>172.82</v>
          </cell>
        </row>
        <row r="76">
          <cell r="A76" t="str">
            <v>80-800-90</v>
          </cell>
          <cell r="B76" t="str">
            <v>Fundraise</v>
          </cell>
          <cell r="C76" t="str">
            <v>90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A77" t="str">
            <v>70-700-93</v>
          </cell>
          <cell r="B77" t="str">
            <v>ADMIN Oakland</v>
          </cell>
          <cell r="C77" t="str">
            <v>93</v>
          </cell>
          <cell r="D77">
            <v>1017.44</v>
          </cell>
          <cell r="E77">
            <v>1.7</v>
          </cell>
          <cell r="F77">
            <v>961.21</v>
          </cell>
          <cell r="G77">
            <v>1.7</v>
          </cell>
          <cell r="H77">
            <v>960.81</v>
          </cell>
          <cell r="I77">
            <v>1.7</v>
          </cell>
          <cell r="J77">
            <v>960.4</v>
          </cell>
          <cell r="K77">
            <v>1.7</v>
          </cell>
          <cell r="L77">
            <v>1010.24</v>
          </cell>
          <cell r="M77">
            <v>1.7</v>
          </cell>
          <cell r="N77">
            <v>959.58</v>
          </cell>
          <cell r="O77">
            <v>1.7</v>
          </cell>
          <cell r="P77">
            <v>955.82</v>
          </cell>
          <cell r="Q77">
            <v>1.7</v>
          </cell>
          <cell r="R77">
            <v>955.4</v>
          </cell>
          <cell r="S77">
            <v>1.7</v>
          </cell>
          <cell r="T77">
            <v>980.67</v>
          </cell>
          <cell r="U77">
            <v>1.7</v>
          </cell>
          <cell r="V77">
            <v>980.25</v>
          </cell>
          <cell r="W77">
            <v>1.7</v>
          </cell>
          <cell r="X77">
            <v>979.83</v>
          </cell>
          <cell r="Y77">
            <v>1.7</v>
          </cell>
          <cell r="Z77">
            <v>1029.6600000000001</v>
          </cell>
          <cell r="AA77">
            <v>1.7</v>
          </cell>
          <cell r="AB77">
            <v>11751.31</v>
          </cell>
        </row>
        <row r="78">
          <cell r="A78" t="str">
            <v>70-700-90</v>
          </cell>
          <cell r="B78" t="str">
            <v>ADMIN Richmond</v>
          </cell>
          <cell r="C78" t="str">
            <v>90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A79" t="str">
            <v>63-150</v>
          </cell>
          <cell r="B79" t="str">
            <v>CalWorks</v>
          </cell>
          <cell r="C79" t="str">
            <v>93</v>
          </cell>
          <cell r="D79">
            <v>1316.69</v>
          </cell>
          <cell r="E79">
            <v>2.2000000001000002</v>
          </cell>
          <cell r="F79">
            <v>1243.92</v>
          </cell>
          <cell r="G79">
            <v>2.2000000001000002</v>
          </cell>
          <cell r="H79">
            <v>1243.4000000000001</v>
          </cell>
          <cell r="I79">
            <v>2.2000000001000002</v>
          </cell>
          <cell r="J79">
            <v>1242.8699999999999</v>
          </cell>
          <cell r="K79">
            <v>2.2000000001000002</v>
          </cell>
          <cell r="L79">
            <v>1307.3699999999999</v>
          </cell>
          <cell r="M79">
            <v>2.2000000001000002</v>
          </cell>
          <cell r="N79">
            <v>1241.81</v>
          </cell>
          <cell r="O79">
            <v>2.2000000001000002</v>
          </cell>
          <cell r="P79">
            <v>1236.94</v>
          </cell>
          <cell r="Q79">
            <v>2.2000000001000002</v>
          </cell>
          <cell r="R79">
            <v>1236.4100000000001</v>
          </cell>
          <cell r="S79">
            <v>2.2000000001000002</v>
          </cell>
          <cell r="T79">
            <v>1269.0999999999999</v>
          </cell>
          <cell r="U79">
            <v>2.2000000001000002</v>
          </cell>
          <cell r="V79">
            <v>1268.56</v>
          </cell>
          <cell r="W79">
            <v>2.2000000001000002</v>
          </cell>
          <cell r="X79">
            <v>1268.02</v>
          </cell>
          <cell r="Y79">
            <v>2.2000000001000002</v>
          </cell>
          <cell r="Z79">
            <v>1332.5</v>
          </cell>
          <cell r="AA79">
            <v>2.2000000001000002</v>
          </cell>
          <cell r="AB79">
            <v>15207.59</v>
          </cell>
        </row>
      </sheetData>
      <sheetData sheetId="42">
        <row r="55">
          <cell r="A55" t="str">
            <v>32-420</v>
          </cell>
          <cell r="B55" t="str">
            <v>AODS - CoCo</v>
          </cell>
          <cell r="C55" t="str">
            <v>90</v>
          </cell>
          <cell r="D55">
            <v>74.03</v>
          </cell>
          <cell r="E55">
            <v>1.1499999999999999</v>
          </cell>
          <cell r="F55">
            <v>83.98</v>
          </cell>
          <cell r="G55">
            <v>1.1499999999999999</v>
          </cell>
          <cell r="H55">
            <v>99.89</v>
          </cell>
          <cell r="I55">
            <v>1.1499999999999999</v>
          </cell>
          <cell r="J55">
            <v>72.040000000000006</v>
          </cell>
          <cell r="K55">
            <v>1.1499999999999999</v>
          </cell>
          <cell r="L55">
            <v>72.040000000000006</v>
          </cell>
          <cell r="M55">
            <v>1.1499999999999999</v>
          </cell>
          <cell r="N55">
            <v>131.72999999999999</v>
          </cell>
          <cell r="O55">
            <v>1.1499999999999999</v>
          </cell>
          <cell r="P55">
            <v>113.82</v>
          </cell>
          <cell r="Q55">
            <v>1.1499999999999999</v>
          </cell>
          <cell r="R55">
            <v>72.040000000000006</v>
          </cell>
          <cell r="S55">
            <v>1.1499999999999999</v>
          </cell>
          <cell r="T55">
            <v>80</v>
          </cell>
          <cell r="U55">
            <v>1.1499999999999999</v>
          </cell>
          <cell r="V55">
            <v>72.040000000000006</v>
          </cell>
          <cell r="W55">
            <v>1.1499999999999999</v>
          </cell>
          <cell r="X55">
            <v>72.040000000000006</v>
          </cell>
          <cell r="Y55">
            <v>1.1499999999999999</v>
          </cell>
          <cell r="Z55">
            <v>111.83</v>
          </cell>
          <cell r="AA55">
            <v>1.1499999999999999</v>
          </cell>
          <cell r="AB55">
            <v>1055.4799999999998</v>
          </cell>
        </row>
        <row r="56">
          <cell r="A56" t="str">
            <v>32-425</v>
          </cell>
          <cell r="B56" t="str">
            <v>DFCSP</v>
          </cell>
          <cell r="C56" t="str">
            <v>90</v>
          </cell>
          <cell r="D56">
            <v>79.819999999999993</v>
          </cell>
          <cell r="E56">
            <v>1.2400000000000002</v>
          </cell>
          <cell r="F56">
            <v>90.55</v>
          </cell>
          <cell r="G56">
            <v>1.2400000000000002</v>
          </cell>
          <cell r="H56">
            <v>107.71</v>
          </cell>
          <cell r="I56">
            <v>1.2400000000000002</v>
          </cell>
          <cell r="J56">
            <v>77.680000000000007</v>
          </cell>
          <cell r="K56">
            <v>1.2400000000000002</v>
          </cell>
          <cell r="L56">
            <v>77.680000000000007</v>
          </cell>
          <cell r="M56">
            <v>1.2400000000000002</v>
          </cell>
          <cell r="N56">
            <v>142.04</v>
          </cell>
          <cell r="O56">
            <v>1.2400000000000002</v>
          </cell>
          <cell r="P56">
            <v>122.73</v>
          </cell>
          <cell r="Q56">
            <v>1.2400000000000002</v>
          </cell>
          <cell r="R56">
            <v>77.680000000000007</v>
          </cell>
          <cell r="S56">
            <v>1.2400000000000002</v>
          </cell>
          <cell r="T56">
            <v>86.26</v>
          </cell>
          <cell r="U56">
            <v>1.2400000000000002</v>
          </cell>
          <cell r="V56">
            <v>77.680000000000007</v>
          </cell>
          <cell r="W56">
            <v>1.2400000000000002</v>
          </cell>
          <cell r="X56">
            <v>77.680000000000007</v>
          </cell>
          <cell r="Y56">
            <v>1.2400000000000002</v>
          </cell>
          <cell r="Z56">
            <v>120.58</v>
          </cell>
          <cell r="AA56">
            <v>1.2400000000000002</v>
          </cell>
          <cell r="AB56">
            <v>1138.0900000000001</v>
          </cell>
        </row>
        <row r="57">
          <cell r="A57" t="str">
            <v>33-125</v>
          </cell>
          <cell r="B57" t="str">
            <v>StepAhead</v>
          </cell>
          <cell r="C57" t="str">
            <v>90</v>
          </cell>
          <cell r="D57">
            <v>61.15</v>
          </cell>
          <cell r="E57">
            <v>0.95000000000000007</v>
          </cell>
          <cell r="F57">
            <v>69.37</v>
          </cell>
          <cell r="G57">
            <v>0.95000000000000007</v>
          </cell>
          <cell r="H57">
            <v>82.52</v>
          </cell>
          <cell r="I57">
            <v>0.95000000000000007</v>
          </cell>
          <cell r="J57">
            <v>59.51</v>
          </cell>
          <cell r="K57">
            <v>0.95000000000000007</v>
          </cell>
          <cell r="L57">
            <v>59.51</v>
          </cell>
          <cell r="M57">
            <v>0.95000000000000007</v>
          </cell>
          <cell r="N57">
            <v>108.82</v>
          </cell>
          <cell r="O57">
            <v>0.95000000000000007</v>
          </cell>
          <cell r="P57">
            <v>94.02</v>
          </cell>
          <cell r="Q57">
            <v>0.95000000000000007</v>
          </cell>
          <cell r="R57">
            <v>59.51</v>
          </cell>
          <cell r="S57">
            <v>0.95000000000000007</v>
          </cell>
          <cell r="T57">
            <v>66.08</v>
          </cell>
          <cell r="U57">
            <v>0.95000000000000007</v>
          </cell>
          <cell r="V57">
            <v>59.51</v>
          </cell>
          <cell r="W57">
            <v>0.95000000000000007</v>
          </cell>
          <cell r="X57">
            <v>59.51</v>
          </cell>
          <cell r="Y57">
            <v>0.95000000000000007</v>
          </cell>
          <cell r="Z57">
            <v>92.38</v>
          </cell>
          <cell r="AA57">
            <v>0.95000000000000007</v>
          </cell>
          <cell r="AB57">
            <v>871.89</v>
          </cell>
        </row>
        <row r="58">
          <cell r="A58" t="str">
            <v>33-310</v>
          </cell>
          <cell r="B58" t="str">
            <v>APPEAL</v>
          </cell>
          <cell r="C58" t="str">
            <v>90</v>
          </cell>
          <cell r="D58">
            <v>3.86</v>
          </cell>
          <cell r="E58">
            <v>0.06</v>
          </cell>
          <cell r="F58">
            <v>4.38</v>
          </cell>
          <cell r="G58">
            <v>0.06</v>
          </cell>
          <cell r="H58">
            <v>5.21</v>
          </cell>
          <cell r="I58">
            <v>0.06</v>
          </cell>
          <cell r="J58">
            <v>3.76</v>
          </cell>
          <cell r="K58">
            <v>0.06</v>
          </cell>
          <cell r="L58">
            <v>3.76</v>
          </cell>
          <cell r="M58">
            <v>0.06</v>
          </cell>
          <cell r="N58">
            <v>6.87</v>
          </cell>
          <cell r="O58">
            <v>0.06</v>
          </cell>
          <cell r="P58">
            <v>5.94</v>
          </cell>
          <cell r="Q58">
            <v>0.06</v>
          </cell>
          <cell r="R58">
            <v>3.76</v>
          </cell>
          <cell r="S58">
            <v>0.06</v>
          </cell>
          <cell r="T58">
            <v>4.17</v>
          </cell>
          <cell r="U58">
            <v>0.06</v>
          </cell>
          <cell r="V58">
            <v>3.76</v>
          </cell>
          <cell r="W58">
            <v>0.06</v>
          </cell>
          <cell r="X58">
            <v>3.76</v>
          </cell>
          <cell r="Y58">
            <v>0.06</v>
          </cell>
          <cell r="Z58">
            <v>5.83</v>
          </cell>
          <cell r="AA58">
            <v>0.06</v>
          </cell>
          <cell r="AB58">
            <v>55.059999999999995</v>
          </cell>
        </row>
        <row r="59">
          <cell r="A59" t="str">
            <v>34-290</v>
          </cell>
          <cell r="B59" t="str">
            <v>Asian Fam.Outreach</v>
          </cell>
          <cell r="C59" t="str">
            <v>90</v>
          </cell>
          <cell r="D59">
            <v>12.87</v>
          </cell>
          <cell r="E59">
            <v>0.2</v>
          </cell>
          <cell r="F59">
            <v>14.6</v>
          </cell>
          <cell r="G59">
            <v>0.2</v>
          </cell>
          <cell r="H59">
            <v>17.37</v>
          </cell>
          <cell r="I59">
            <v>0.2</v>
          </cell>
          <cell r="J59">
            <v>12.53</v>
          </cell>
          <cell r="K59">
            <v>0.2</v>
          </cell>
          <cell r="L59">
            <v>12.53</v>
          </cell>
          <cell r="M59">
            <v>0.2</v>
          </cell>
          <cell r="N59">
            <v>22.91</v>
          </cell>
          <cell r="O59">
            <v>0.2</v>
          </cell>
          <cell r="P59">
            <v>19.79</v>
          </cell>
          <cell r="Q59">
            <v>0.2</v>
          </cell>
          <cell r="R59">
            <v>12.53</v>
          </cell>
          <cell r="S59">
            <v>0.2</v>
          </cell>
          <cell r="T59">
            <v>13.91</v>
          </cell>
          <cell r="U59">
            <v>0.2</v>
          </cell>
          <cell r="V59">
            <v>12.53</v>
          </cell>
          <cell r="W59">
            <v>0.2</v>
          </cell>
          <cell r="X59">
            <v>12.53</v>
          </cell>
          <cell r="Y59">
            <v>0.2</v>
          </cell>
          <cell r="Z59">
            <v>19.45</v>
          </cell>
          <cell r="AA59">
            <v>0.2</v>
          </cell>
          <cell r="AB59">
            <v>183.54999999999998</v>
          </cell>
        </row>
        <row r="60">
          <cell r="A60" t="str">
            <v>61-210</v>
          </cell>
          <cell r="B60" t="str">
            <v>EPSDT - Ala</v>
          </cell>
          <cell r="C60" t="str">
            <v>93</v>
          </cell>
          <cell r="D60">
            <v>540.72</v>
          </cell>
          <cell r="E60">
            <v>8.4</v>
          </cell>
          <cell r="F60">
            <v>613.38</v>
          </cell>
          <cell r="G60">
            <v>8.4</v>
          </cell>
          <cell r="H60">
            <v>729.65</v>
          </cell>
          <cell r="I60">
            <v>8.4</v>
          </cell>
          <cell r="J60">
            <v>526.19000000000005</v>
          </cell>
          <cell r="K60">
            <v>8.4</v>
          </cell>
          <cell r="L60">
            <v>526.19000000000005</v>
          </cell>
          <cell r="M60">
            <v>8.4</v>
          </cell>
          <cell r="N60">
            <v>962.17</v>
          </cell>
          <cell r="O60">
            <v>8.4</v>
          </cell>
          <cell r="P60">
            <v>831.38</v>
          </cell>
          <cell r="Q60">
            <v>8.4</v>
          </cell>
          <cell r="R60">
            <v>526.19000000000005</v>
          </cell>
          <cell r="S60">
            <v>8.4</v>
          </cell>
          <cell r="T60">
            <v>584.32000000000005</v>
          </cell>
          <cell r="U60">
            <v>8.4</v>
          </cell>
          <cell r="V60">
            <v>526.19000000000005</v>
          </cell>
          <cell r="W60">
            <v>8.4</v>
          </cell>
          <cell r="X60">
            <v>526.19000000000005</v>
          </cell>
          <cell r="Y60">
            <v>8.4</v>
          </cell>
          <cell r="Z60">
            <v>816.84</v>
          </cell>
          <cell r="AA60">
            <v>8.4</v>
          </cell>
          <cell r="AB60">
            <v>7709.4100000000017</v>
          </cell>
        </row>
        <row r="61">
          <cell r="A61" t="str">
            <v>61-220</v>
          </cell>
          <cell r="B61" t="str">
            <v>EPSDT - CoCo</v>
          </cell>
          <cell r="C61" t="str">
            <v>90</v>
          </cell>
          <cell r="D61">
            <v>176.38</v>
          </cell>
          <cell r="E61">
            <v>2.74</v>
          </cell>
          <cell r="F61">
            <v>200.08</v>
          </cell>
          <cell r="G61">
            <v>2.74</v>
          </cell>
          <cell r="H61">
            <v>238</v>
          </cell>
          <cell r="I61">
            <v>2.74</v>
          </cell>
          <cell r="J61">
            <v>171.64</v>
          </cell>
          <cell r="K61">
            <v>2.74</v>
          </cell>
          <cell r="L61">
            <v>171.64</v>
          </cell>
          <cell r="M61">
            <v>2.74</v>
          </cell>
          <cell r="N61">
            <v>313.85000000000002</v>
          </cell>
          <cell r="O61">
            <v>2.74</v>
          </cell>
          <cell r="P61">
            <v>271.19</v>
          </cell>
          <cell r="Q61">
            <v>2.74</v>
          </cell>
          <cell r="R61">
            <v>171.64</v>
          </cell>
          <cell r="S61">
            <v>2.74</v>
          </cell>
          <cell r="T61">
            <v>190.6</v>
          </cell>
          <cell r="U61">
            <v>2.74</v>
          </cell>
          <cell r="V61">
            <v>171.64</v>
          </cell>
          <cell r="W61">
            <v>2.74</v>
          </cell>
          <cell r="X61">
            <v>171.64</v>
          </cell>
          <cell r="Y61">
            <v>2.74</v>
          </cell>
          <cell r="Z61">
            <v>266.45</v>
          </cell>
          <cell r="AA61">
            <v>2.74</v>
          </cell>
          <cell r="AB61">
            <v>2514.7499999999995</v>
          </cell>
        </row>
        <row r="62">
          <cell r="A62" t="str">
            <v>61-225</v>
          </cell>
          <cell r="B62" t="str">
            <v>WC MHS</v>
          </cell>
          <cell r="C62" t="str">
            <v>90</v>
          </cell>
          <cell r="D62">
            <v>109.43</v>
          </cell>
          <cell r="E62">
            <v>1.7</v>
          </cell>
          <cell r="F62">
            <v>124.14</v>
          </cell>
          <cell r="G62">
            <v>1.7</v>
          </cell>
          <cell r="H62">
            <v>147.66999999999999</v>
          </cell>
          <cell r="I62">
            <v>1.7</v>
          </cell>
          <cell r="J62">
            <v>106.49</v>
          </cell>
          <cell r="K62">
            <v>1.7</v>
          </cell>
          <cell r="L62">
            <v>106.49</v>
          </cell>
          <cell r="M62">
            <v>1.7</v>
          </cell>
          <cell r="N62">
            <v>194.73</v>
          </cell>
          <cell r="O62">
            <v>1.7</v>
          </cell>
          <cell r="P62">
            <v>168.25</v>
          </cell>
          <cell r="Q62">
            <v>1.7</v>
          </cell>
          <cell r="R62">
            <v>106.49</v>
          </cell>
          <cell r="S62">
            <v>1.7</v>
          </cell>
          <cell r="T62">
            <v>118.25</v>
          </cell>
          <cell r="U62">
            <v>1.7</v>
          </cell>
          <cell r="V62">
            <v>106.49</v>
          </cell>
          <cell r="W62">
            <v>1.7</v>
          </cell>
          <cell r="X62">
            <v>106.49</v>
          </cell>
          <cell r="Y62">
            <v>1.7</v>
          </cell>
          <cell r="Z62">
            <v>165.31</v>
          </cell>
          <cell r="AA62">
            <v>1.7</v>
          </cell>
          <cell r="AB62">
            <v>1560.23</v>
          </cell>
        </row>
        <row r="63">
          <cell r="A63" t="str">
            <v>61-230</v>
          </cell>
          <cell r="B63" t="str">
            <v>WrapAround</v>
          </cell>
          <cell r="C63" t="str">
            <v>90</v>
          </cell>
          <cell r="D63">
            <v>258.77</v>
          </cell>
          <cell r="E63">
            <v>4.0199999999999996</v>
          </cell>
          <cell r="F63">
            <v>293.55</v>
          </cell>
          <cell r="G63">
            <v>4.0199999999999996</v>
          </cell>
          <cell r="H63">
            <v>349.19</v>
          </cell>
          <cell r="I63">
            <v>4.0199999999999996</v>
          </cell>
          <cell r="J63">
            <v>251.82</v>
          </cell>
          <cell r="K63">
            <v>4.0199999999999996</v>
          </cell>
          <cell r="L63">
            <v>251.82</v>
          </cell>
          <cell r="M63">
            <v>4.0199999999999996</v>
          </cell>
          <cell r="N63">
            <v>460.47</v>
          </cell>
          <cell r="O63">
            <v>4.0199999999999996</v>
          </cell>
          <cell r="P63">
            <v>397.87</v>
          </cell>
          <cell r="Q63">
            <v>4.0199999999999996</v>
          </cell>
          <cell r="R63">
            <v>251.82</v>
          </cell>
          <cell r="S63">
            <v>4.0199999999999996</v>
          </cell>
          <cell r="T63">
            <v>279.64</v>
          </cell>
          <cell r="U63">
            <v>4.0199999999999996</v>
          </cell>
          <cell r="V63">
            <v>251.82</v>
          </cell>
          <cell r="W63">
            <v>4.0199999999999996</v>
          </cell>
          <cell r="X63">
            <v>251.82</v>
          </cell>
          <cell r="Y63">
            <v>4.0199999999999996</v>
          </cell>
          <cell r="Z63">
            <v>390.92</v>
          </cell>
          <cell r="AA63">
            <v>4.0199999999999996</v>
          </cell>
          <cell r="AB63">
            <v>3689.51</v>
          </cell>
        </row>
        <row r="64">
          <cell r="A64" t="str">
            <v>61-240</v>
          </cell>
          <cell r="B64" t="str">
            <v>Path II</v>
          </cell>
          <cell r="C64" t="str">
            <v>90</v>
          </cell>
          <cell r="D64">
            <v>7.08</v>
          </cell>
          <cell r="E64">
            <v>0.11</v>
          </cell>
          <cell r="F64">
            <v>8.0299999999999994</v>
          </cell>
          <cell r="G64">
            <v>0.11</v>
          </cell>
          <cell r="H64">
            <v>9.5500000000000007</v>
          </cell>
          <cell r="I64">
            <v>0.11</v>
          </cell>
          <cell r="J64">
            <v>6.89</v>
          </cell>
          <cell r="K64">
            <v>0.11</v>
          </cell>
          <cell r="L64">
            <v>6.89</v>
          </cell>
          <cell r="M64">
            <v>0.11</v>
          </cell>
          <cell r="N64">
            <v>12.6</v>
          </cell>
          <cell r="O64">
            <v>0.11</v>
          </cell>
          <cell r="P64">
            <v>10.89</v>
          </cell>
          <cell r="Q64">
            <v>0.11</v>
          </cell>
          <cell r="R64">
            <v>6.89</v>
          </cell>
          <cell r="S64">
            <v>0.11</v>
          </cell>
          <cell r="T64">
            <v>7.65</v>
          </cell>
          <cell r="U64">
            <v>0.11</v>
          </cell>
          <cell r="V64">
            <v>6.89</v>
          </cell>
          <cell r="W64">
            <v>0.11</v>
          </cell>
          <cell r="X64">
            <v>6.89</v>
          </cell>
          <cell r="Y64">
            <v>0.11</v>
          </cell>
          <cell r="Z64">
            <v>10.7</v>
          </cell>
          <cell r="AA64">
            <v>0.11</v>
          </cell>
          <cell r="AB64">
            <v>100.95</v>
          </cell>
        </row>
        <row r="65">
          <cell r="A65" t="str">
            <v>62-410</v>
          </cell>
          <cell r="B65" t="str">
            <v>AOD - Ala</v>
          </cell>
          <cell r="C65" t="str">
            <v>93</v>
          </cell>
          <cell r="D65">
            <v>122.31</v>
          </cell>
          <cell r="E65">
            <v>1.9000000000000004</v>
          </cell>
          <cell r="F65">
            <v>138.74</v>
          </cell>
          <cell r="G65">
            <v>1.9000000000000004</v>
          </cell>
          <cell r="H65">
            <v>165.04</v>
          </cell>
          <cell r="I65">
            <v>1.9000000000000004</v>
          </cell>
          <cell r="J65">
            <v>119.02</v>
          </cell>
          <cell r="K65">
            <v>1.9000000000000004</v>
          </cell>
          <cell r="L65">
            <v>119.02</v>
          </cell>
          <cell r="M65">
            <v>1.9000000000000004</v>
          </cell>
          <cell r="N65">
            <v>217.63</v>
          </cell>
          <cell r="O65">
            <v>1.9000000000000004</v>
          </cell>
          <cell r="P65">
            <v>188.05</v>
          </cell>
          <cell r="Q65">
            <v>1.9000000000000004</v>
          </cell>
          <cell r="R65">
            <v>119.02</v>
          </cell>
          <cell r="S65">
            <v>1.9000000000000004</v>
          </cell>
          <cell r="T65">
            <v>132.16999999999999</v>
          </cell>
          <cell r="U65">
            <v>1.9000000000000004</v>
          </cell>
          <cell r="V65">
            <v>119.02</v>
          </cell>
          <cell r="W65">
            <v>1.9000000000000004</v>
          </cell>
          <cell r="X65">
            <v>119.02</v>
          </cell>
          <cell r="Y65">
            <v>1.9000000000000004</v>
          </cell>
          <cell r="Z65">
            <v>184.76</v>
          </cell>
          <cell r="AA65">
            <v>1.9000000000000004</v>
          </cell>
          <cell r="AB65">
            <v>1743.8</v>
          </cell>
        </row>
        <row r="66">
          <cell r="A66" t="str">
            <v>63-120</v>
          </cell>
          <cell r="B66" t="str">
            <v>ADULT</v>
          </cell>
          <cell r="C66" t="str">
            <v>93</v>
          </cell>
          <cell r="D66">
            <v>64.37</v>
          </cell>
          <cell r="E66">
            <v>1.0000000000000002</v>
          </cell>
          <cell r="F66">
            <v>73.02</v>
          </cell>
          <cell r="G66">
            <v>1.0000000000000002</v>
          </cell>
          <cell r="H66">
            <v>86.86</v>
          </cell>
          <cell r="I66">
            <v>1.0000000000000002</v>
          </cell>
          <cell r="J66">
            <v>62.64</v>
          </cell>
          <cell r="K66">
            <v>1.0000000000000002</v>
          </cell>
          <cell r="L66">
            <v>62.64</v>
          </cell>
          <cell r="M66">
            <v>1.0000000000000002</v>
          </cell>
          <cell r="N66">
            <v>114.54</v>
          </cell>
          <cell r="O66">
            <v>1.0000000000000002</v>
          </cell>
          <cell r="P66">
            <v>98.97</v>
          </cell>
          <cell r="Q66">
            <v>1.0000000000000002</v>
          </cell>
          <cell r="R66">
            <v>62.64</v>
          </cell>
          <cell r="S66">
            <v>1.0000000000000002</v>
          </cell>
          <cell r="T66">
            <v>69.56</v>
          </cell>
          <cell r="U66">
            <v>1.0000000000000002</v>
          </cell>
          <cell r="V66">
            <v>62.64</v>
          </cell>
          <cell r="W66">
            <v>1.0000000000000002</v>
          </cell>
          <cell r="X66">
            <v>62.64</v>
          </cell>
          <cell r="Y66">
            <v>1.0000000000000002</v>
          </cell>
          <cell r="Z66">
            <v>97.24</v>
          </cell>
          <cell r="AA66">
            <v>1.0000000000000002</v>
          </cell>
          <cell r="AB66">
            <v>917.76</v>
          </cell>
        </row>
        <row r="67">
          <cell r="A67" t="str">
            <v>63-135</v>
          </cell>
          <cell r="B67" t="str">
            <v>Provider</v>
          </cell>
          <cell r="C67" t="str">
            <v>90</v>
          </cell>
          <cell r="D67">
            <v>19.309999999999999</v>
          </cell>
          <cell r="E67">
            <v>0.3</v>
          </cell>
          <cell r="F67">
            <v>21.91</v>
          </cell>
          <cell r="G67">
            <v>0.3</v>
          </cell>
          <cell r="H67">
            <v>26.06</v>
          </cell>
          <cell r="I67">
            <v>0.3</v>
          </cell>
          <cell r="J67">
            <v>18.79</v>
          </cell>
          <cell r="K67">
            <v>0.3</v>
          </cell>
          <cell r="L67">
            <v>18.79</v>
          </cell>
          <cell r="M67">
            <v>0.3</v>
          </cell>
          <cell r="N67">
            <v>34.36</v>
          </cell>
          <cell r="O67">
            <v>0.3</v>
          </cell>
          <cell r="P67">
            <v>29.69</v>
          </cell>
          <cell r="Q67">
            <v>0.3</v>
          </cell>
          <cell r="R67">
            <v>18.79</v>
          </cell>
          <cell r="S67">
            <v>0.3</v>
          </cell>
          <cell r="T67">
            <v>20.87</v>
          </cell>
          <cell r="U67">
            <v>0.3</v>
          </cell>
          <cell r="V67">
            <v>18.79</v>
          </cell>
          <cell r="W67">
            <v>0.3</v>
          </cell>
          <cell r="X67">
            <v>18.79</v>
          </cell>
          <cell r="Y67">
            <v>0.3</v>
          </cell>
          <cell r="Z67">
            <v>29.17</v>
          </cell>
          <cell r="AA67">
            <v>0.3</v>
          </cell>
          <cell r="AB67">
            <v>275.31999999999994</v>
          </cell>
        </row>
        <row r="68">
          <cell r="A68" t="str">
            <v>63-140</v>
          </cell>
          <cell r="B68" t="str">
            <v>STAND</v>
          </cell>
          <cell r="C68" t="str">
            <v>90</v>
          </cell>
          <cell r="D68">
            <v>11.59</v>
          </cell>
          <cell r="E68">
            <v>0.18</v>
          </cell>
          <cell r="F68">
            <v>13.14</v>
          </cell>
          <cell r="G68">
            <v>0.18</v>
          </cell>
          <cell r="H68">
            <v>15.64</v>
          </cell>
          <cell r="I68">
            <v>0.18</v>
          </cell>
          <cell r="J68">
            <v>11.28</v>
          </cell>
          <cell r="K68">
            <v>0.18</v>
          </cell>
          <cell r="L68">
            <v>11.28</v>
          </cell>
          <cell r="M68">
            <v>0.18</v>
          </cell>
          <cell r="N68">
            <v>20.62</v>
          </cell>
          <cell r="O68">
            <v>0.18</v>
          </cell>
          <cell r="P68">
            <v>17.82</v>
          </cell>
          <cell r="Q68">
            <v>0.18</v>
          </cell>
          <cell r="R68">
            <v>11.28</v>
          </cell>
          <cell r="S68">
            <v>0.18</v>
          </cell>
          <cell r="T68">
            <v>12.52</v>
          </cell>
          <cell r="U68">
            <v>0.18</v>
          </cell>
          <cell r="V68">
            <v>11.28</v>
          </cell>
          <cell r="W68">
            <v>0.18</v>
          </cell>
          <cell r="X68">
            <v>11.28</v>
          </cell>
          <cell r="Y68">
            <v>0.18</v>
          </cell>
          <cell r="Z68">
            <v>17.5</v>
          </cell>
          <cell r="AA68">
            <v>0.18</v>
          </cell>
          <cell r="AB68">
            <v>165.23</v>
          </cell>
        </row>
        <row r="69">
          <cell r="A69" t="str">
            <v>63-600</v>
          </cell>
          <cell r="B69" t="str">
            <v>PRIVATE</v>
          </cell>
          <cell r="C69" t="str">
            <v>93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A70" t="str">
            <v>33-130</v>
          </cell>
          <cell r="B70" t="str">
            <v>SEAYL</v>
          </cell>
          <cell r="C70" t="str">
            <v>999</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A71" t="str">
            <v>33-145</v>
          </cell>
          <cell r="B71" t="str">
            <v>SAYFA</v>
          </cell>
          <cell r="C71" t="str">
            <v>999</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A72" t="str">
            <v>61-235</v>
          </cell>
          <cell r="B72" t="str">
            <v>WrapAround Flex</v>
          </cell>
          <cell r="C72">
            <v>999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A73" t="str">
            <v>70-700</v>
          </cell>
          <cell r="B73" t="str">
            <v>Admin-Indirect</v>
          </cell>
          <cell r="C73">
            <v>999</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A74" t="str">
            <v>80-800</v>
          </cell>
          <cell r="B74" t="str">
            <v>Fundraise-Indirect</v>
          </cell>
          <cell r="C74">
            <v>999</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A75" t="str">
            <v>80-800-93</v>
          </cell>
          <cell r="B75" t="str">
            <v>Fundraise</v>
          </cell>
          <cell r="C75" t="str">
            <v>93</v>
          </cell>
          <cell r="D75">
            <v>1.61</v>
          </cell>
          <cell r="E75">
            <v>2.5000000000000001E-2</v>
          </cell>
          <cell r="F75">
            <v>1.83</v>
          </cell>
          <cell r="G75">
            <v>2.5000000000000001E-2</v>
          </cell>
          <cell r="H75">
            <v>2.17</v>
          </cell>
          <cell r="I75">
            <v>2.5000000000000001E-2</v>
          </cell>
          <cell r="J75">
            <v>1.57</v>
          </cell>
          <cell r="K75">
            <v>2.5000000000000001E-2</v>
          </cell>
          <cell r="L75">
            <v>1.57</v>
          </cell>
          <cell r="M75">
            <v>2.5000000000000001E-2</v>
          </cell>
          <cell r="N75">
            <v>2.86</v>
          </cell>
          <cell r="O75">
            <v>2.5000000000000001E-2</v>
          </cell>
          <cell r="P75">
            <v>2.4700000000000002</v>
          </cell>
          <cell r="Q75">
            <v>2.5000000000000001E-2</v>
          </cell>
          <cell r="R75">
            <v>1.57</v>
          </cell>
          <cell r="S75">
            <v>2.5000000000000001E-2</v>
          </cell>
          <cell r="T75">
            <v>1.74</v>
          </cell>
          <cell r="U75">
            <v>2.5000000000000001E-2</v>
          </cell>
          <cell r="V75">
            <v>1.57</v>
          </cell>
          <cell r="W75">
            <v>2.5000000000000001E-2</v>
          </cell>
          <cell r="X75">
            <v>1.57</v>
          </cell>
          <cell r="Y75">
            <v>2.5000000000000001E-2</v>
          </cell>
          <cell r="Z75">
            <v>2.4300000000000002</v>
          </cell>
          <cell r="AA75">
            <v>2.5000000000000001E-2</v>
          </cell>
          <cell r="AB75">
            <v>22.96</v>
          </cell>
        </row>
        <row r="76">
          <cell r="A76" t="str">
            <v>80-800-90</v>
          </cell>
          <cell r="B76" t="str">
            <v>Fundraise</v>
          </cell>
          <cell r="C76" t="str">
            <v>90</v>
          </cell>
          <cell r="D76">
            <v>1.61</v>
          </cell>
          <cell r="E76">
            <v>2.5000000000000001E-2</v>
          </cell>
          <cell r="F76">
            <v>1.83</v>
          </cell>
          <cell r="G76">
            <v>2.5000000000000001E-2</v>
          </cell>
          <cell r="H76">
            <v>2.17</v>
          </cell>
          <cell r="I76">
            <v>2.5000000000000001E-2</v>
          </cell>
          <cell r="J76">
            <v>1.57</v>
          </cell>
          <cell r="K76">
            <v>2.5000000000000001E-2</v>
          </cell>
          <cell r="L76">
            <v>1.57</v>
          </cell>
          <cell r="M76">
            <v>2.5000000000000001E-2</v>
          </cell>
          <cell r="N76">
            <v>2.86</v>
          </cell>
          <cell r="O76">
            <v>2.5000000000000001E-2</v>
          </cell>
          <cell r="P76">
            <v>2.4700000000000002</v>
          </cell>
          <cell r="Q76">
            <v>2.5000000000000001E-2</v>
          </cell>
          <cell r="R76">
            <v>1.57</v>
          </cell>
          <cell r="S76">
            <v>2.5000000000000001E-2</v>
          </cell>
          <cell r="T76">
            <v>1.74</v>
          </cell>
          <cell r="U76">
            <v>2.5000000000000001E-2</v>
          </cell>
          <cell r="V76">
            <v>1.57</v>
          </cell>
          <cell r="W76">
            <v>2.5000000000000001E-2</v>
          </cell>
          <cell r="X76">
            <v>1.57</v>
          </cell>
          <cell r="Y76">
            <v>2.5000000000000001E-2</v>
          </cell>
          <cell r="Z76">
            <v>2.4300000000000002</v>
          </cell>
          <cell r="AA76">
            <v>2.5000000000000001E-2</v>
          </cell>
          <cell r="AB76">
            <v>22.96</v>
          </cell>
        </row>
        <row r="77">
          <cell r="A77" t="str">
            <v>70-700-93</v>
          </cell>
          <cell r="B77" t="str">
            <v>ADMIN Oakland</v>
          </cell>
          <cell r="C77" t="str">
            <v>93</v>
          </cell>
          <cell r="D77">
            <v>109.43</v>
          </cell>
          <cell r="E77">
            <v>1.7</v>
          </cell>
          <cell r="F77">
            <v>124.14</v>
          </cell>
          <cell r="G77">
            <v>1.7</v>
          </cell>
          <cell r="H77">
            <v>147.66999999999999</v>
          </cell>
          <cell r="I77">
            <v>1.7</v>
          </cell>
          <cell r="J77">
            <v>106.49</v>
          </cell>
          <cell r="K77">
            <v>1.7</v>
          </cell>
          <cell r="L77">
            <v>106.49</v>
          </cell>
          <cell r="M77">
            <v>1.7</v>
          </cell>
          <cell r="N77">
            <v>194.73</v>
          </cell>
          <cell r="O77">
            <v>1.7</v>
          </cell>
          <cell r="P77">
            <v>168.25</v>
          </cell>
          <cell r="Q77">
            <v>1.7</v>
          </cell>
          <cell r="R77">
            <v>106.49</v>
          </cell>
          <cell r="S77">
            <v>1.7</v>
          </cell>
          <cell r="T77">
            <v>118.25</v>
          </cell>
          <cell r="U77">
            <v>1.7</v>
          </cell>
          <cell r="V77">
            <v>106.49</v>
          </cell>
          <cell r="W77">
            <v>1.7</v>
          </cell>
          <cell r="X77">
            <v>106.49</v>
          </cell>
          <cell r="Y77">
            <v>1.7</v>
          </cell>
          <cell r="Z77">
            <v>165.31</v>
          </cell>
          <cell r="AA77">
            <v>1.7</v>
          </cell>
          <cell r="AB77">
            <v>1560.23</v>
          </cell>
        </row>
        <row r="78">
          <cell r="A78" t="str">
            <v>70-700-90</v>
          </cell>
          <cell r="B78" t="str">
            <v>ADMIN Richmond</v>
          </cell>
          <cell r="C78" t="str">
            <v>90</v>
          </cell>
          <cell r="D78">
            <v>64.37</v>
          </cell>
          <cell r="E78">
            <v>1</v>
          </cell>
          <cell r="F78">
            <v>73.02</v>
          </cell>
          <cell r="G78">
            <v>1</v>
          </cell>
          <cell r="H78">
            <v>86.86</v>
          </cell>
          <cell r="I78">
            <v>1</v>
          </cell>
          <cell r="J78">
            <v>62.64</v>
          </cell>
          <cell r="K78">
            <v>1</v>
          </cell>
          <cell r="L78">
            <v>62.64</v>
          </cell>
          <cell r="M78">
            <v>1</v>
          </cell>
          <cell r="N78">
            <v>114.54</v>
          </cell>
          <cell r="O78">
            <v>1</v>
          </cell>
          <cell r="P78">
            <v>98.97</v>
          </cell>
          <cell r="Q78">
            <v>1</v>
          </cell>
          <cell r="R78">
            <v>62.64</v>
          </cell>
          <cell r="S78">
            <v>1</v>
          </cell>
          <cell r="T78">
            <v>69.56</v>
          </cell>
          <cell r="U78">
            <v>1</v>
          </cell>
          <cell r="V78">
            <v>62.64</v>
          </cell>
          <cell r="W78">
            <v>1</v>
          </cell>
          <cell r="X78">
            <v>62.64</v>
          </cell>
          <cell r="Y78">
            <v>1</v>
          </cell>
          <cell r="Z78">
            <v>97.24</v>
          </cell>
          <cell r="AA78">
            <v>1</v>
          </cell>
          <cell r="AB78">
            <v>917.76</v>
          </cell>
        </row>
        <row r="79">
          <cell r="A79" t="str">
            <v>63-150</v>
          </cell>
          <cell r="B79" t="str">
            <v>CalWorks</v>
          </cell>
          <cell r="C79" t="str">
            <v>93</v>
          </cell>
          <cell r="D79">
            <v>141.62</v>
          </cell>
          <cell r="E79">
            <v>2.2000000001000002</v>
          </cell>
          <cell r="F79">
            <v>160.65</v>
          </cell>
          <cell r="G79">
            <v>2.2000000001000002</v>
          </cell>
          <cell r="H79">
            <v>191.1</v>
          </cell>
          <cell r="I79">
            <v>2.2000000001000002</v>
          </cell>
          <cell r="J79">
            <v>137.81</v>
          </cell>
          <cell r="K79">
            <v>2.2000000001000002</v>
          </cell>
          <cell r="L79">
            <v>137.81</v>
          </cell>
          <cell r="M79">
            <v>2.2000000001000002</v>
          </cell>
          <cell r="N79">
            <v>252</v>
          </cell>
          <cell r="O79">
            <v>2.2000000001000002</v>
          </cell>
          <cell r="P79">
            <v>217.74</v>
          </cell>
          <cell r="Q79">
            <v>2.2000000001000002</v>
          </cell>
          <cell r="R79">
            <v>137.81</v>
          </cell>
          <cell r="S79">
            <v>2.2000000001000002</v>
          </cell>
          <cell r="T79">
            <v>153.04</v>
          </cell>
          <cell r="U79">
            <v>2.2000000001000002</v>
          </cell>
          <cell r="V79">
            <v>137.81</v>
          </cell>
          <cell r="W79">
            <v>2.2000000001000002</v>
          </cell>
          <cell r="X79">
            <v>137.81</v>
          </cell>
          <cell r="Y79">
            <v>2.2000000001000002</v>
          </cell>
          <cell r="Z79">
            <v>213.94</v>
          </cell>
          <cell r="AA79">
            <v>2.2000000001000002</v>
          </cell>
          <cell r="AB79">
            <v>2019.1399999999999</v>
          </cell>
        </row>
        <row r="90">
          <cell r="A90" t="str">
            <v>32-420</v>
          </cell>
          <cell r="B90" t="str">
            <v>AODS - CoCo</v>
          </cell>
          <cell r="C90" t="str">
            <v>90</v>
          </cell>
          <cell r="D90">
            <v>0</v>
          </cell>
          <cell r="E90">
            <v>1.1499999999999999</v>
          </cell>
          <cell r="F90">
            <v>0</v>
          </cell>
          <cell r="G90">
            <v>1.1499999999999999</v>
          </cell>
          <cell r="H90">
            <v>0</v>
          </cell>
          <cell r="I90">
            <v>1.1499999999999999</v>
          </cell>
          <cell r="J90">
            <v>0</v>
          </cell>
          <cell r="K90">
            <v>1.1499999999999999</v>
          </cell>
          <cell r="L90">
            <v>0</v>
          </cell>
          <cell r="M90">
            <v>1.1499999999999999</v>
          </cell>
          <cell r="N90">
            <v>0</v>
          </cell>
          <cell r="O90">
            <v>1.1499999999999999</v>
          </cell>
          <cell r="P90">
            <v>0</v>
          </cell>
          <cell r="Q90">
            <v>1.1499999999999999</v>
          </cell>
          <cell r="R90">
            <v>0</v>
          </cell>
          <cell r="S90">
            <v>1.1499999999999999</v>
          </cell>
          <cell r="T90">
            <v>0</v>
          </cell>
          <cell r="U90">
            <v>1.1499999999999999</v>
          </cell>
          <cell r="V90">
            <v>0</v>
          </cell>
          <cell r="W90">
            <v>1.1499999999999999</v>
          </cell>
          <cell r="X90">
            <v>0</v>
          </cell>
          <cell r="Y90">
            <v>1.1499999999999999</v>
          </cell>
          <cell r="Z90">
            <v>0</v>
          </cell>
          <cell r="AA90">
            <v>1.1499999999999999</v>
          </cell>
          <cell r="AB90">
            <v>0</v>
          </cell>
        </row>
        <row r="91">
          <cell r="A91" t="str">
            <v>32-425</v>
          </cell>
          <cell r="B91" t="str">
            <v>DFCSP</v>
          </cell>
          <cell r="C91" t="str">
            <v>90</v>
          </cell>
          <cell r="D91">
            <v>0</v>
          </cell>
          <cell r="E91">
            <v>1.2400000000000002</v>
          </cell>
          <cell r="F91">
            <v>0</v>
          </cell>
          <cell r="G91">
            <v>1.2400000000000002</v>
          </cell>
          <cell r="H91">
            <v>0</v>
          </cell>
          <cell r="I91">
            <v>1.2400000000000002</v>
          </cell>
          <cell r="J91">
            <v>0</v>
          </cell>
          <cell r="K91">
            <v>1.2400000000000002</v>
          </cell>
          <cell r="L91">
            <v>0</v>
          </cell>
          <cell r="M91">
            <v>1.2400000000000002</v>
          </cell>
          <cell r="N91">
            <v>0</v>
          </cell>
          <cell r="O91">
            <v>1.2400000000000002</v>
          </cell>
          <cell r="P91">
            <v>0</v>
          </cell>
          <cell r="Q91">
            <v>1.2400000000000002</v>
          </cell>
          <cell r="R91">
            <v>0</v>
          </cell>
          <cell r="S91">
            <v>1.2400000000000002</v>
          </cell>
          <cell r="T91">
            <v>0</v>
          </cell>
          <cell r="U91">
            <v>1.2400000000000002</v>
          </cell>
          <cell r="V91">
            <v>0</v>
          </cell>
          <cell r="W91">
            <v>1.2400000000000002</v>
          </cell>
          <cell r="X91">
            <v>0</v>
          </cell>
          <cell r="Y91">
            <v>1.2400000000000002</v>
          </cell>
          <cell r="Z91">
            <v>0</v>
          </cell>
          <cell r="AA91">
            <v>1.2400000000000002</v>
          </cell>
          <cell r="AB91">
            <v>0</v>
          </cell>
        </row>
        <row r="92">
          <cell r="A92" t="str">
            <v>33-125</v>
          </cell>
          <cell r="B92" t="str">
            <v>StepAhead</v>
          </cell>
          <cell r="C92" t="str">
            <v>90</v>
          </cell>
          <cell r="D92">
            <v>0</v>
          </cell>
          <cell r="E92">
            <v>0.95000000000000007</v>
          </cell>
          <cell r="F92">
            <v>0</v>
          </cell>
          <cell r="G92">
            <v>0.95000000000000007</v>
          </cell>
          <cell r="H92">
            <v>0</v>
          </cell>
          <cell r="I92">
            <v>0.95000000000000007</v>
          </cell>
          <cell r="J92">
            <v>0</v>
          </cell>
          <cell r="K92">
            <v>0.95000000000000007</v>
          </cell>
          <cell r="L92">
            <v>0</v>
          </cell>
          <cell r="M92">
            <v>0.95000000000000007</v>
          </cell>
          <cell r="N92">
            <v>0</v>
          </cell>
          <cell r="O92">
            <v>0.95000000000000007</v>
          </cell>
          <cell r="P92">
            <v>0</v>
          </cell>
          <cell r="Q92">
            <v>0.95000000000000007</v>
          </cell>
          <cell r="R92">
            <v>0</v>
          </cell>
          <cell r="S92">
            <v>0.95000000000000007</v>
          </cell>
          <cell r="T92">
            <v>0</v>
          </cell>
          <cell r="U92">
            <v>0.95000000000000007</v>
          </cell>
          <cell r="V92">
            <v>0</v>
          </cell>
          <cell r="W92">
            <v>0.95000000000000007</v>
          </cell>
          <cell r="X92">
            <v>0</v>
          </cell>
          <cell r="Y92">
            <v>0.95000000000000007</v>
          </cell>
          <cell r="Z92">
            <v>0</v>
          </cell>
          <cell r="AA92">
            <v>0.95000000000000007</v>
          </cell>
          <cell r="AB92">
            <v>0</v>
          </cell>
        </row>
        <row r="93">
          <cell r="A93" t="str">
            <v>33-310</v>
          </cell>
          <cell r="B93" t="str">
            <v>APPEAL</v>
          </cell>
          <cell r="C93" t="str">
            <v>90</v>
          </cell>
          <cell r="D93">
            <v>0</v>
          </cell>
          <cell r="E93">
            <v>0.06</v>
          </cell>
          <cell r="F93">
            <v>0</v>
          </cell>
          <cell r="G93">
            <v>0.06</v>
          </cell>
          <cell r="H93">
            <v>0</v>
          </cell>
          <cell r="I93">
            <v>0.06</v>
          </cell>
          <cell r="J93">
            <v>0</v>
          </cell>
          <cell r="K93">
            <v>0.06</v>
          </cell>
          <cell r="L93">
            <v>0</v>
          </cell>
          <cell r="M93">
            <v>0.06</v>
          </cell>
          <cell r="N93">
            <v>0</v>
          </cell>
          <cell r="O93">
            <v>0.06</v>
          </cell>
          <cell r="P93">
            <v>0</v>
          </cell>
          <cell r="Q93">
            <v>0.06</v>
          </cell>
          <cell r="R93">
            <v>0</v>
          </cell>
          <cell r="S93">
            <v>0.06</v>
          </cell>
          <cell r="T93">
            <v>0</v>
          </cell>
          <cell r="U93">
            <v>0.06</v>
          </cell>
          <cell r="V93">
            <v>0</v>
          </cell>
          <cell r="W93">
            <v>0.06</v>
          </cell>
          <cell r="X93">
            <v>0</v>
          </cell>
          <cell r="Y93">
            <v>0.06</v>
          </cell>
          <cell r="Z93">
            <v>0</v>
          </cell>
          <cell r="AA93">
            <v>0.06</v>
          </cell>
          <cell r="AB93">
            <v>0</v>
          </cell>
        </row>
        <row r="94">
          <cell r="A94" t="str">
            <v>34-290</v>
          </cell>
          <cell r="B94" t="str">
            <v>Asian Fam.Outreach</v>
          </cell>
          <cell r="C94" t="str">
            <v>90</v>
          </cell>
          <cell r="D94">
            <v>0</v>
          </cell>
          <cell r="E94">
            <v>0.2</v>
          </cell>
          <cell r="F94">
            <v>0</v>
          </cell>
          <cell r="G94">
            <v>0.2</v>
          </cell>
          <cell r="H94">
            <v>0</v>
          </cell>
          <cell r="I94">
            <v>0.2</v>
          </cell>
          <cell r="J94">
            <v>0</v>
          </cell>
          <cell r="K94">
            <v>0.2</v>
          </cell>
          <cell r="L94">
            <v>0</v>
          </cell>
          <cell r="M94">
            <v>0.2</v>
          </cell>
          <cell r="N94">
            <v>0</v>
          </cell>
          <cell r="O94">
            <v>0.2</v>
          </cell>
          <cell r="P94">
            <v>0</v>
          </cell>
          <cell r="Q94">
            <v>0.2</v>
          </cell>
          <cell r="R94">
            <v>0</v>
          </cell>
          <cell r="S94">
            <v>0.2</v>
          </cell>
          <cell r="T94">
            <v>0</v>
          </cell>
          <cell r="U94">
            <v>0.2</v>
          </cell>
          <cell r="V94">
            <v>0</v>
          </cell>
          <cell r="W94">
            <v>0.2</v>
          </cell>
          <cell r="X94">
            <v>0</v>
          </cell>
          <cell r="Y94">
            <v>0.2</v>
          </cell>
          <cell r="Z94">
            <v>0</v>
          </cell>
          <cell r="AA94">
            <v>0.2</v>
          </cell>
          <cell r="AB94">
            <v>0</v>
          </cell>
        </row>
        <row r="95">
          <cell r="A95" t="str">
            <v>61-210</v>
          </cell>
          <cell r="B95" t="str">
            <v>EPSDT - Ala</v>
          </cell>
          <cell r="C95" t="str">
            <v>93</v>
          </cell>
          <cell r="D95">
            <v>0</v>
          </cell>
          <cell r="E95">
            <v>8.4</v>
          </cell>
          <cell r="F95">
            <v>0</v>
          </cell>
          <cell r="G95">
            <v>8.4</v>
          </cell>
          <cell r="H95">
            <v>0</v>
          </cell>
          <cell r="I95">
            <v>8.4</v>
          </cell>
          <cell r="J95">
            <v>0</v>
          </cell>
          <cell r="K95">
            <v>8.4</v>
          </cell>
          <cell r="L95">
            <v>0</v>
          </cell>
          <cell r="M95">
            <v>8.4</v>
          </cell>
          <cell r="N95">
            <v>0</v>
          </cell>
          <cell r="O95">
            <v>8.4</v>
          </cell>
          <cell r="P95">
            <v>0</v>
          </cell>
          <cell r="Q95">
            <v>8.4</v>
          </cell>
          <cell r="R95">
            <v>0</v>
          </cell>
          <cell r="S95">
            <v>8.4</v>
          </cell>
          <cell r="T95">
            <v>0</v>
          </cell>
          <cell r="U95">
            <v>8.4</v>
          </cell>
          <cell r="V95">
            <v>0</v>
          </cell>
          <cell r="W95">
            <v>8.4</v>
          </cell>
          <cell r="X95">
            <v>0</v>
          </cell>
          <cell r="Y95">
            <v>8.4</v>
          </cell>
          <cell r="Z95">
            <v>0</v>
          </cell>
          <cell r="AA95">
            <v>8.4</v>
          </cell>
          <cell r="AB95">
            <v>0</v>
          </cell>
        </row>
        <row r="96">
          <cell r="A96" t="str">
            <v>61-220</v>
          </cell>
          <cell r="B96" t="str">
            <v>EPSDT - CoCo</v>
          </cell>
          <cell r="C96" t="str">
            <v>90</v>
          </cell>
          <cell r="D96">
            <v>0</v>
          </cell>
          <cell r="E96">
            <v>2.74</v>
          </cell>
          <cell r="F96">
            <v>0</v>
          </cell>
          <cell r="G96">
            <v>2.74</v>
          </cell>
          <cell r="H96">
            <v>0</v>
          </cell>
          <cell r="I96">
            <v>2.74</v>
          </cell>
          <cell r="J96">
            <v>0</v>
          </cell>
          <cell r="K96">
            <v>2.74</v>
          </cell>
          <cell r="L96">
            <v>0</v>
          </cell>
          <cell r="M96">
            <v>2.74</v>
          </cell>
          <cell r="N96">
            <v>0</v>
          </cell>
          <cell r="O96">
            <v>2.74</v>
          </cell>
          <cell r="P96">
            <v>0</v>
          </cell>
          <cell r="Q96">
            <v>2.74</v>
          </cell>
          <cell r="R96">
            <v>0</v>
          </cell>
          <cell r="S96">
            <v>2.74</v>
          </cell>
          <cell r="T96">
            <v>0</v>
          </cell>
          <cell r="U96">
            <v>2.74</v>
          </cell>
          <cell r="V96">
            <v>0</v>
          </cell>
          <cell r="W96">
            <v>2.74</v>
          </cell>
          <cell r="X96">
            <v>0</v>
          </cell>
          <cell r="Y96">
            <v>2.74</v>
          </cell>
          <cell r="Z96">
            <v>0</v>
          </cell>
          <cell r="AA96">
            <v>2.74</v>
          </cell>
          <cell r="AB96">
            <v>0</v>
          </cell>
        </row>
        <row r="97">
          <cell r="A97" t="str">
            <v>61-225</v>
          </cell>
          <cell r="B97" t="str">
            <v>WC MHS</v>
          </cell>
          <cell r="C97" t="str">
            <v>90</v>
          </cell>
          <cell r="D97">
            <v>0</v>
          </cell>
          <cell r="E97">
            <v>1.7</v>
          </cell>
          <cell r="F97">
            <v>0</v>
          </cell>
          <cell r="G97">
            <v>1.7</v>
          </cell>
          <cell r="H97">
            <v>0</v>
          </cell>
          <cell r="I97">
            <v>1.7</v>
          </cell>
          <cell r="J97">
            <v>0</v>
          </cell>
          <cell r="K97">
            <v>1.7</v>
          </cell>
          <cell r="L97">
            <v>0</v>
          </cell>
          <cell r="M97">
            <v>1.7</v>
          </cell>
          <cell r="N97">
            <v>0</v>
          </cell>
          <cell r="O97">
            <v>1.7</v>
          </cell>
          <cell r="P97">
            <v>0</v>
          </cell>
          <cell r="Q97">
            <v>1.7</v>
          </cell>
          <cell r="R97">
            <v>0</v>
          </cell>
          <cell r="S97">
            <v>1.7</v>
          </cell>
          <cell r="T97">
            <v>0</v>
          </cell>
          <cell r="U97">
            <v>1.7</v>
          </cell>
          <cell r="V97">
            <v>0</v>
          </cell>
          <cell r="W97">
            <v>1.7</v>
          </cell>
          <cell r="X97">
            <v>0</v>
          </cell>
          <cell r="Y97">
            <v>1.7</v>
          </cell>
          <cell r="Z97">
            <v>0</v>
          </cell>
          <cell r="AA97">
            <v>1.7</v>
          </cell>
          <cell r="AB97">
            <v>0</v>
          </cell>
        </row>
        <row r="98">
          <cell r="A98" t="str">
            <v>61-230</v>
          </cell>
          <cell r="B98" t="str">
            <v>WrapAround</v>
          </cell>
          <cell r="C98" t="str">
            <v>90</v>
          </cell>
          <cell r="D98">
            <v>0</v>
          </cell>
          <cell r="E98">
            <v>4.0199999999999996</v>
          </cell>
          <cell r="F98">
            <v>0</v>
          </cell>
          <cell r="G98">
            <v>4.0199999999999996</v>
          </cell>
          <cell r="H98">
            <v>0</v>
          </cell>
          <cell r="I98">
            <v>4.0199999999999996</v>
          </cell>
          <cell r="J98">
            <v>0</v>
          </cell>
          <cell r="K98">
            <v>4.0199999999999996</v>
          </cell>
          <cell r="L98">
            <v>0</v>
          </cell>
          <cell r="M98">
            <v>4.0199999999999996</v>
          </cell>
          <cell r="N98">
            <v>0</v>
          </cell>
          <cell r="O98">
            <v>4.0199999999999996</v>
          </cell>
          <cell r="P98">
            <v>0</v>
          </cell>
          <cell r="Q98">
            <v>4.0199999999999996</v>
          </cell>
          <cell r="R98">
            <v>0</v>
          </cell>
          <cell r="S98">
            <v>4.0199999999999996</v>
          </cell>
          <cell r="T98">
            <v>0</v>
          </cell>
          <cell r="U98">
            <v>4.0199999999999996</v>
          </cell>
          <cell r="V98">
            <v>0</v>
          </cell>
          <cell r="W98">
            <v>4.0199999999999996</v>
          </cell>
          <cell r="X98">
            <v>0</v>
          </cell>
          <cell r="Y98">
            <v>4.0199999999999996</v>
          </cell>
          <cell r="Z98">
            <v>0</v>
          </cell>
          <cell r="AA98">
            <v>4.0199999999999996</v>
          </cell>
          <cell r="AB98">
            <v>0</v>
          </cell>
        </row>
        <row r="99">
          <cell r="A99" t="str">
            <v>61-240</v>
          </cell>
          <cell r="B99" t="str">
            <v>Path II</v>
          </cell>
          <cell r="C99" t="str">
            <v>90</v>
          </cell>
          <cell r="D99">
            <v>0</v>
          </cell>
          <cell r="E99">
            <v>0.11</v>
          </cell>
          <cell r="F99">
            <v>0</v>
          </cell>
          <cell r="G99">
            <v>0.11</v>
          </cell>
          <cell r="H99">
            <v>0</v>
          </cell>
          <cell r="I99">
            <v>0.11</v>
          </cell>
          <cell r="J99">
            <v>0</v>
          </cell>
          <cell r="K99">
            <v>0.11</v>
          </cell>
          <cell r="L99">
            <v>0</v>
          </cell>
          <cell r="M99">
            <v>0.11</v>
          </cell>
          <cell r="N99">
            <v>0</v>
          </cell>
          <cell r="O99">
            <v>0.11</v>
          </cell>
          <cell r="P99">
            <v>0</v>
          </cell>
          <cell r="Q99">
            <v>0.11</v>
          </cell>
          <cell r="R99">
            <v>0</v>
          </cell>
          <cell r="S99">
            <v>0.11</v>
          </cell>
          <cell r="T99">
            <v>0</v>
          </cell>
          <cell r="U99">
            <v>0.11</v>
          </cell>
          <cell r="V99">
            <v>0</v>
          </cell>
          <cell r="W99">
            <v>0.11</v>
          </cell>
          <cell r="X99">
            <v>0</v>
          </cell>
          <cell r="Y99">
            <v>0.11</v>
          </cell>
          <cell r="Z99">
            <v>0</v>
          </cell>
          <cell r="AA99">
            <v>0.11</v>
          </cell>
          <cell r="AB99">
            <v>0</v>
          </cell>
        </row>
        <row r="100">
          <cell r="A100" t="str">
            <v>62-410</v>
          </cell>
          <cell r="B100" t="str">
            <v>AOD - Ala</v>
          </cell>
          <cell r="C100" t="str">
            <v>93</v>
          </cell>
          <cell r="D100">
            <v>0</v>
          </cell>
          <cell r="E100">
            <v>1.9000000000000004</v>
          </cell>
          <cell r="F100">
            <v>0</v>
          </cell>
          <cell r="G100">
            <v>1.9000000000000004</v>
          </cell>
          <cell r="H100">
            <v>0</v>
          </cell>
          <cell r="I100">
            <v>1.9000000000000004</v>
          </cell>
          <cell r="J100">
            <v>0</v>
          </cell>
          <cell r="K100">
            <v>1.9000000000000004</v>
          </cell>
          <cell r="L100">
            <v>0</v>
          </cell>
          <cell r="M100">
            <v>1.9000000000000004</v>
          </cell>
          <cell r="N100">
            <v>0</v>
          </cell>
          <cell r="O100">
            <v>1.9000000000000004</v>
          </cell>
          <cell r="P100">
            <v>0</v>
          </cell>
          <cell r="Q100">
            <v>1.9000000000000004</v>
          </cell>
          <cell r="R100">
            <v>0</v>
          </cell>
          <cell r="S100">
            <v>1.9000000000000004</v>
          </cell>
          <cell r="T100">
            <v>0</v>
          </cell>
          <cell r="U100">
            <v>1.9000000000000004</v>
          </cell>
          <cell r="V100">
            <v>0</v>
          </cell>
          <cell r="W100">
            <v>1.9000000000000004</v>
          </cell>
          <cell r="X100">
            <v>0</v>
          </cell>
          <cell r="Y100">
            <v>1.9000000000000004</v>
          </cell>
          <cell r="Z100">
            <v>0</v>
          </cell>
          <cell r="AA100">
            <v>1.9000000000000004</v>
          </cell>
          <cell r="AB100">
            <v>0</v>
          </cell>
        </row>
        <row r="101">
          <cell r="A101" t="str">
            <v>63-120</v>
          </cell>
          <cell r="B101" t="str">
            <v>ADULT</v>
          </cell>
          <cell r="C101" t="str">
            <v>93</v>
          </cell>
          <cell r="D101">
            <v>0</v>
          </cell>
          <cell r="E101">
            <v>1.0000000000000002</v>
          </cell>
          <cell r="F101">
            <v>0</v>
          </cell>
          <cell r="G101">
            <v>1.0000000000000002</v>
          </cell>
          <cell r="H101">
            <v>0</v>
          </cell>
          <cell r="I101">
            <v>1.0000000000000002</v>
          </cell>
          <cell r="J101">
            <v>0</v>
          </cell>
          <cell r="K101">
            <v>1.0000000000000002</v>
          </cell>
          <cell r="L101">
            <v>0</v>
          </cell>
          <cell r="M101">
            <v>1.0000000000000002</v>
          </cell>
          <cell r="N101">
            <v>0</v>
          </cell>
          <cell r="O101">
            <v>1.0000000000000002</v>
          </cell>
          <cell r="P101">
            <v>0</v>
          </cell>
          <cell r="Q101">
            <v>1.0000000000000002</v>
          </cell>
          <cell r="R101">
            <v>0</v>
          </cell>
          <cell r="S101">
            <v>1.0000000000000002</v>
          </cell>
          <cell r="T101">
            <v>0</v>
          </cell>
          <cell r="U101">
            <v>1.0000000000000002</v>
          </cell>
          <cell r="V101">
            <v>0</v>
          </cell>
          <cell r="W101">
            <v>1.0000000000000002</v>
          </cell>
          <cell r="X101">
            <v>0</v>
          </cell>
          <cell r="Y101">
            <v>1.0000000000000002</v>
          </cell>
          <cell r="Z101">
            <v>0</v>
          </cell>
          <cell r="AA101">
            <v>1.0000000000000002</v>
          </cell>
          <cell r="AB101">
            <v>0</v>
          </cell>
        </row>
        <row r="102">
          <cell r="A102" t="str">
            <v>63-135</v>
          </cell>
          <cell r="B102" t="str">
            <v>Provider</v>
          </cell>
          <cell r="C102" t="str">
            <v>90</v>
          </cell>
          <cell r="D102">
            <v>0</v>
          </cell>
          <cell r="E102">
            <v>0.3</v>
          </cell>
          <cell r="F102">
            <v>0</v>
          </cell>
          <cell r="G102">
            <v>0.3</v>
          </cell>
          <cell r="H102">
            <v>0</v>
          </cell>
          <cell r="I102">
            <v>0.3</v>
          </cell>
          <cell r="J102">
            <v>0</v>
          </cell>
          <cell r="K102">
            <v>0.3</v>
          </cell>
          <cell r="L102">
            <v>0</v>
          </cell>
          <cell r="M102">
            <v>0.3</v>
          </cell>
          <cell r="N102">
            <v>0</v>
          </cell>
          <cell r="O102">
            <v>0.3</v>
          </cell>
          <cell r="P102">
            <v>0</v>
          </cell>
          <cell r="Q102">
            <v>0.3</v>
          </cell>
          <cell r="R102">
            <v>0</v>
          </cell>
          <cell r="S102">
            <v>0.3</v>
          </cell>
          <cell r="T102">
            <v>0</v>
          </cell>
          <cell r="U102">
            <v>0.3</v>
          </cell>
          <cell r="V102">
            <v>0</v>
          </cell>
          <cell r="W102">
            <v>0.3</v>
          </cell>
          <cell r="X102">
            <v>0</v>
          </cell>
          <cell r="Y102">
            <v>0.3</v>
          </cell>
          <cell r="Z102">
            <v>0</v>
          </cell>
          <cell r="AA102">
            <v>0.3</v>
          </cell>
          <cell r="AB102">
            <v>0</v>
          </cell>
        </row>
        <row r="103">
          <cell r="A103" t="str">
            <v>63-140</v>
          </cell>
          <cell r="B103" t="str">
            <v>STAND</v>
          </cell>
          <cell r="C103" t="str">
            <v>90</v>
          </cell>
          <cell r="D103">
            <v>0</v>
          </cell>
          <cell r="E103">
            <v>0.18</v>
          </cell>
          <cell r="F103">
            <v>0</v>
          </cell>
          <cell r="G103">
            <v>0.18</v>
          </cell>
          <cell r="H103">
            <v>0</v>
          </cell>
          <cell r="I103">
            <v>0.18</v>
          </cell>
          <cell r="J103">
            <v>0</v>
          </cell>
          <cell r="K103">
            <v>0.18</v>
          </cell>
          <cell r="L103">
            <v>0</v>
          </cell>
          <cell r="M103">
            <v>0.18</v>
          </cell>
          <cell r="N103">
            <v>0</v>
          </cell>
          <cell r="O103">
            <v>0.18</v>
          </cell>
          <cell r="P103">
            <v>0</v>
          </cell>
          <cell r="Q103">
            <v>0.18</v>
          </cell>
          <cell r="R103">
            <v>0</v>
          </cell>
          <cell r="S103">
            <v>0.18</v>
          </cell>
          <cell r="T103">
            <v>0</v>
          </cell>
          <cell r="U103">
            <v>0.18</v>
          </cell>
          <cell r="V103">
            <v>0</v>
          </cell>
          <cell r="W103">
            <v>0.18</v>
          </cell>
          <cell r="X103">
            <v>0</v>
          </cell>
          <cell r="Y103">
            <v>0.18</v>
          </cell>
          <cell r="Z103">
            <v>0</v>
          </cell>
          <cell r="AA103">
            <v>0.18</v>
          </cell>
          <cell r="AB103">
            <v>0</v>
          </cell>
        </row>
        <row r="104">
          <cell r="A104" t="str">
            <v>63-600</v>
          </cell>
          <cell r="B104" t="str">
            <v>PRIVATE</v>
          </cell>
          <cell r="C104" t="str">
            <v>93</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A105" t="str">
            <v>33-130</v>
          </cell>
          <cell r="B105" t="str">
            <v>SEAYL</v>
          </cell>
          <cell r="C105" t="str">
            <v>999</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A106" t="str">
            <v>33-145</v>
          </cell>
          <cell r="B106" t="str">
            <v>SAYFA</v>
          </cell>
          <cell r="C106" t="str">
            <v>999</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A107" t="str">
            <v>61-235</v>
          </cell>
          <cell r="B107" t="str">
            <v>WrapAround Flex</v>
          </cell>
          <cell r="C107">
            <v>999</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A108" t="str">
            <v>70-700</v>
          </cell>
          <cell r="B108" t="str">
            <v>Admin-Indirect</v>
          </cell>
          <cell r="C108">
            <v>999</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row r="109">
          <cell r="A109" t="str">
            <v>80-800</v>
          </cell>
          <cell r="B109" t="str">
            <v>Fundraise-Indirect</v>
          </cell>
          <cell r="C109">
            <v>999</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row>
        <row r="110">
          <cell r="A110" t="str">
            <v>80-800-93</v>
          </cell>
          <cell r="B110" t="str">
            <v>Fundraise</v>
          </cell>
          <cell r="C110" t="str">
            <v>93</v>
          </cell>
          <cell r="D110">
            <v>0</v>
          </cell>
          <cell r="E110">
            <v>2.5000000000000001E-2</v>
          </cell>
          <cell r="F110">
            <v>0</v>
          </cell>
          <cell r="G110">
            <v>2.5000000000000001E-2</v>
          </cell>
          <cell r="H110">
            <v>0</v>
          </cell>
          <cell r="I110">
            <v>2.5000000000000001E-2</v>
          </cell>
          <cell r="J110">
            <v>0</v>
          </cell>
          <cell r="K110">
            <v>2.5000000000000001E-2</v>
          </cell>
          <cell r="L110">
            <v>0</v>
          </cell>
          <cell r="M110">
            <v>2.5000000000000001E-2</v>
          </cell>
          <cell r="N110">
            <v>0</v>
          </cell>
          <cell r="O110">
            <v>2.5000000000000001E-2</v>
          </cell>
          <cell r="P110">
            <v>0</v>
          </cell>
          <cell r="Q110">
            <v>2.5000000000000001E-2</v>
          </cell>
          <cell r="R110">
            <v>0</v>
          </cell>
          <cell r="S110">
            <v>2.5000000000000001E-2</v>
          </cell>
          <cell r="T110">
            <v>0</v>
          </cell>
          <cell r="U110">
            <v>2.5000000000000001E-2</v>
          </cell>
          <cell r="V110">
            <v>0</v>
          </cell>
          <cell r="W110">
            <v>2.5000000000000001E-2</v>
          </cell>
          <cell r="X110">
            <v>0</v>
          </cell>
          <cell r="Y110">
            <v>2.5000000000000001E-2</v>
          </cell>
          <cell r="Z110">
            <v>0</v>
          </cell>
          <cell r="AA110">
            <v>2.5000000000000001E-2</v>
          </cell>
          <cell r="AB110">
            <v>0</v>
          </cell>
        </row>
        <row r="111">
          <cell r="A111" t="str">
            <v>80-800-90</v>
          </cell>
          <cell r="B111" t="str">
            <v>Fundraise</v>
          </cell>
          <cell r="C111" t="str">
            <v>90</v>
          </cell>
          <cell r="D111">
            <v>0</v>
          </cell>
          <cell r="E111">
            <v>2.5000000000000001E-2</v>
          </cell>
          <cell r="F111">
            <v>0</v>
          </cell>
          <cell r="G111">
            <v>2.5000000000000001E-2</v>
          </cell>
          <cell r="H111">
            <v>0</v>
          </cell>
          <cell r="I111">
            <v>2.5000000000000001E-2</v>
          </cell>
          <cell r="J111">
            <v>0</v>
          </cell>
          <cell r="K111">
            <v>2.5000000000000001E-2</v>
          </cell>
          <cell r="L111">
            <v>0</v>
          </cell>
          <cell r="M111">
            <v>2.5000000000000001E-2</v>
          </cell>
          <cell r="N111">
            <v>0</v>
          </cell>
          <cell r="O111">
            <v>2.5000000000000001E-2</v>
          </cell>
          <cell r="P111">
            <v>0</v>
          </cell>
          <cell r="Q111">
            <v>2.5000000000000001E-2</v>
          </cell>
          <cell r="R111">
            <v>0</v>
          </cell>
          <cell r="S111">
            <v>2.5000000000000001E-2</v>
          </cell>
          <cell r="T111">
            <v>0</v>
          </cell>
          <cell r="U111">
            <v>2.5000000000000001E-2</v>
          </cell>
          <cell r="V111">
            <v>0</v>
          </cell>
          <cell r="W111">
            <v>2.5000000000000001E-2</v>
          </cell>
          <cell r="X111">
            <v>0</v>
          </cell>
          <cell r="Y111">
            <v>2.5000000000000001E-2</v>
          </cell>
          <cell r="Z111">
            <v>0</v>
          </cell>
          <cell r="AA111">
            <v>2.5000000000000001E-2</v>
          </cell>
          <cell r="AB111">
            <v>0</v>
          </cell>
        </row>
        <row r="112">
          <cell r="A112" t="str">
            <v>70-700-93</v>
          </cell>
          <cell r="B112" t="str">
            <v>ADMIN Oakland</v>
          </cell>
          <cell r="C112" t="str">
            <v>93</v>
          </cell>
          <cell r="D112">
            <v>0</v>
          </cell>
          <cell r="E112">
            <v>1.7</v>
          </cell>
          <cell r="F112">
            <v>0</v>
          </cell>
          <cell r="G112">
            <v>1.7</v>
          </cell>
          <cell r="H112">
            <v>0</v>
          </cell>
          <cell r="I112">
            <v>1.7</v>
          </cell>
          <cell r="J112">
            <v>0</v>
          </cell>
          <cell r="K112">
            <v>1.7</v>
          </cell>
          <cell r="L112">
            <v>0</v>
          </cell>
          <cell r="M112">
            <v>1.7</v>
          </cell>
          <cell r="N112">
            <v>0</v>
          </cell>
          <cell r="O112">
            <v>1.7</v>
          </cell>
          <cell r="P112">
            <v>0</v>
          </cell>
          <cell r="Q112">
            <v>1.7</v>
          </cell>
          <cell r="R112">
            <v>0</v>
          </cell>
          <cell r="S112">
            <v>1.7</v>
          </cell>
          <cell r="T112">
            <v>0</v>
          </cell>
          <cell r="U112">
            <v>1.7</v>
          </cell>
          <cell r="V112">
            <v>0</v>
          </cell>
          <cell r="W112">
            <v>1.7</v>
          </cell>
          <cell r="X112">
            <v>0</v>
          </cell>
          <cell r="Y112">
            <v>1.7</v>
          </cell>
          <cell r="Z112">
            <v>0</v>
          </cell>
          <cell r="AA112">
            <v>1.7</v>
          </cell>
          <cell r="AB112">
            <v>0</v>
          </cell>
        </row>
        <row r="113">
          <cell r="A113" t="str">
            <v>70-700-90</v>
          </cell>
          <cell r="B113" t="str">
            <v>ADMIN Richmond</v>
          </cell>
          <cell r="C113" t="str">
            <v>90</v>
          </cell>
          <cell r="D113">
            <v>0</v>
          </cell>
          <cell r="E113">
            <v>1</v>
          </cell>
          <cell r="F113">
            <v>0</v>
          </cell>
          <cell r="G113">
            <v>1</v>
          </cell>
          <cell r="H113">
            <v>0</v>
          </cell>
          <cell r="I113">
            <v>1</v>
          </cell>
          <cell r="J113">
            <v>0</v>
          </cell>
          <cell r="K113">
            <v>1</v>
          </cell>
          <cell r="L113">
            <v>0</v>
          </cell>
          <cell r="M113">
            <v>1</v>
          </cell>
          <cell r="N113">
            <v>0</v>
          </cell>
          <cell r="O113">
            <v>1</v>
          </cell>
          <cell r="P113">
            <v>0</v>
          </cell>
          <cell r="Q113">
            <v>1</v>
          </cell>
          <cell r="R113">
            <v>0</v>
          </cell>
          <cell r="S113">
            <v>1</v>
          </cell>
          <cell r="T113">
            <v>0</v>
          </cell>
          <cell r="U113">
            <v>1</v>
          </cell>
          <cell r="V113">
            <v>0</v>
          </cell>
          <cell r="W113">
            <v>1</v>
          </cell>
          <cell r="X113">
            <v>0</v>
          </cell>
          <cell r="Y113">
            <v>1</v>
          </cell>
          <cell r="Z113">
            <v>0</v>
          </cell>
          <cell r="AA113">
            <v>1</v>
          </cell>
          <cell r="AB113">
            <v>0</v>
          </cell>
        </row>
        <row r="114">
          <cell r="A114" t="str">
            <v>63-150</v>
          </cell>
          <cell r="B114" t="str">
            <v>CalWorks</v>
          </cell>
          <cell r="C114" t="str">
            <v>93</v>
          </cell>
          <cell r="D114">
            <v>0</v>
          </cell>
          <cell r="E114">
            <v>2.2000000001000002</v>
          </cell>
          <cell r="F114">
            <v>0</v>
          </cell>
          <cell r="G114">
            <v>2.2000000001000002</v>
          </cell>
          <cell r="H114">
            <v>0</v>
          </cell>
          <cell r="I114">
            <v>2.2000000001000002</v>
          </cell>
          <cell r="J114">
            <v>0</v>
          </cell>
          <cell r="K114">
            <v>2.2000000001000002</v>
          </cell>
          <cell r="L114">
            <v>0</v>
          </cell>
          <cell r="M114">
            <v>2.2000000001000002</v>
          </cell>
          <cell r="N114">
            <v>0</v>
          </cell>
          <cell r="O114">
            <v>2.2000000001000002</v>
          </cell>
          <cell r="P114">
            <v>0</v>
          </cell>
          <cell r="Q114">
            <v>2.2000000001000002</v>
          </cell>
          <cell r="R114">
            <v>0</v>
          </cell>
          <cell r="S114">
            <v>2.2000000001000002</v>
          </cell>
          <cell r="T114">
            <v>0</v>
          </cell>
          <cell r="U114">
            <v>2.2000000001000002</v>
          </cell>
          <cell r="V114">
            <v>0</v>
          </cell>
          <cell r="W114">
            <v>2.2000000001000002</v>
          </cell>
          <cell r="X114">
            <v>0</v>
          </cell>
          <cell r="Y114">
            <v>2.2000000001000002</v>
          </cell>
          <cell r="Z114">
            <v>0</v>
          </cell>
          <cell r="AA114">
            <v>2.2000000001000002</v>
          </cell>
          <cell r="AB114">
            <v>0</v>
          </cell>
        </row>
      </sheetData>
      <sheetData sheetId="43">
        <row r="55">
          <cell r="A55" t="str">
            <v>32-420</v>
          </cell>
          <cell r="B55" t="str">
            <v>AODS - CoCo</v>
          </cell>
          <cell r="C55" t="str">
            <v>90</v>
          </cell>
          <cell r="D55">
            <v>0</v>
          </cell>
          <cell r="E55">
            <v>1.1499999999999999</v>
          </cell>
          <cell r="F55">
            <v>0</v>
          </cell>
          <cell r="G55">
            <v>1.1499999999999999</v>
          </cell>
          <cell r="H55">
            <v>0</v>
          </cell>
          <cell r="I55">
            <v>1.1499999999999999</v>
          </cell>
          <cell r="J55">
            <v>0</v>
          </cell>
          <cell r="K55">
            <v>1.1499999999999999</v>
          </cell>
          <cell r="L55">
            <v>0</v>
          </cell>
          <cell r="M55">
            <v>1.1499999999999999</v>
          </cell>
          <cell r="N55">
            <v>0</v>
          </cell>
          <cell r="O55">
            <v>1.1499999999999999</v>
          </cell>
          <cell r="P55">
            <v>0</v>
          </cell>
          <cell r="Q55">
            <v>1.1499999999999999</v>
          </cell>
          <cell r="R55">
            <v>0</v>
          </cell>
          <cell r="S55">
            <v>1.1499999999999999</v>
          </cell>
          <cell r="T55">
            <v>0</v>
          </cell>
          <cell r="U55">
            <v>1.1499999999999999</v>
          </cell>
          <cell r="V55">
            <v>0</v>
          </cell>
          <cell r="W55">
            <v>1.1499999999999999</v>
          </cell>
          <cell r="X55">
            <v>0</v>
          </cell>
          <cell r="Y55">
            <v>1.1499999999999999</v>
          </cell>
          <cell r="Z55">
            <v>0</v>
          </cell>
          <cell r="AA55">
            <v>1.1499999999999999</v>
          </cell>
          <cell r="AB55">
            <v>0</v>
          </cell>
        </row>
        <row r="56">
          <cell r="A56" t="str">
            <v>32-425</v>
          </cell>
          <cell r="B56" t="str">
            <v>DFCSP</v>
          </cell>
          <cell r="C56" t="str">
            <v>90</v>
          </cell>
          <cell r="D56">
            <v>0</v>
          </cell>
          <cell r="E56">
            <v>1.2400000000000002</v>
          </cell>
          <cell r="F56">
            <v>0</v>
          </cell>
          <cell r="G56">
            <v>1.2400000000000002</v>
          </cell>
          <cell r="H56">
            <v>0</v>
          </cell>
          <cell r="I56">
            <v>1.2400000000000002</v>
          </cell>
          <cell r="J56">
            <v>0</v>
          </cell>
          <cell r="K56">
            <v>1.2400000000000002</v>
          </cell>
          <cell r="L56">
            <v>0</v>
          </cell>
          <cell r="M56">
            <v>1.2400000000000002</v>
          </cell>
          <cell r="N56">
            <v>0</v>
          </cell>
          <cell r="O56">
            <v>1.2400000000000002</v>
          </cell>
          <cell r="P56">
            <v>0</v>
          </cell>
          <cell r="Q56">
            <v>1.2400000000000002</v>
          </cell>
          <cell r="R56">
            <v>0</v>
          </cell>
          <cell r="S56">
            <v>1.2400000000000002</v>
          </cell>
          <cell r="T56">
            <v>0</v>
          </cell>
          <cell r="U56">
            <v>1.2400000000000002</v>
          </cell>
          <cell r="V56">
            <v>0</v>
          </cell>
          <cell r="W56">
            <v>1.2400000000000002</v>
          </cell>
          <cell r="X56">
            <v>0</v>
          </cell>
          <cell r="Y56">
            <v>1.2400000000000002</v>
          </cell>
          <cell r="Z56">
            <v>0</v>
          </cell>
          <cell r="AA56">
            <v>1.2400000000000002</v>
          </cell>
          <cell r="AB56">
            <v>0</v>
          </cell>
        </row>
        <row r="57">
          <cell r="A57" t="str">
            <v>33-125</v>
          </cell>
          <cell r="B57" t="str">
            <v>StepAhead</v>
          </cell>
          <cell r="C57" t="str">
            <v>90</v>
          </cell>
          <cell r="D57">
            <v>0</v>
          </cell>
          <cell r="E57">
            <v>0.95000000000000007</v>
          </cell>
          <cell r="F57">
            <v>0</v>
          </cell>
          <cell r="G57">
            <v>0.95000000000000007</v>
          </cell>
          <cell r="H57">
            <v>0</v>
          </cell>
          <cell r="I57">
            <v>0.95000000000000007</v>
          </cell>
          <cell r="J57">
            <v>0</v>
          </cell>
          <cell r="K57">
            <v>0.95000000000000007</v>
          </cell>
          <cell r="L57">
            <v>0</v>
          </cell>
          <cell r="M57">
            <v>0.95000000000000007</v>
          </cell>
          <cell r="N57">
            <v>0</v>
          </cell>
          <cell r="O57">
            <v>0.95000000000000007</v>
          </cell>
          <cell r="P57">
            <v>0</v>
          </cell>
          <cell r="Q57">
            <v>0.95000000000000007</v>
          </cell>
          <cell r="R57">
            <v>0</v>
          </cell>
          <cell r="S57">
            <v>0.95000000000000007</v>
          </cell>
          <cell r="T57">
            <v>0</v>
          </cell>
          <cell r="U57">
            <v>0.95000000000000007</v>
          </cell>
          <cell r="V57">
            <v>0</v>
          </cell>
          <cell r="W57">
            <v>0.95000000000000007</v>
          </cell>
          <cell r="X57">
            <v>0</v>
          </cell>
          <cell r="Y57">
            <v>0.95000000000000007</v>
          </cell>
          <cell r="Z57">
            <v>0</v>
          </cell>
          <cell r="AA57">
            <v>0.95000000000000007</v>
          </cell>
          <cell r="AB57">
            <v>0</v>
          </cell>
        </row>
        <row r="58">
          <cell r="A58" t="str">
            <v>33-310</v>
          </cell>
          <cell r="B58" t="str">
            <v>APPEAL</v>
          </cell>
          <cell r="C58" t="str">
            <v>90</v>
          </cell>
          <cell r="D58">
            <v>0</v>
          </cell>
          <cell r="E58">
            <v>0.06</v>
          </cell>
          <cell r="F58">
            <v>0</v>
          </cell>
          <cell r="G58">
            <v>0.06</v>
          </cell>
          <cell r="H58">
            <v>0</v>
          </cell>
          <cell r="I58">
            <v>0.06</v>
          </cell>
          <cell r="J58">
            <v>0</v>
          </cell>
          <cell r="K58">
            <v>0.06</v>
          </cell>
          <cell r="L58">
            <v>0</v>
          </cell>
          <cell r="M58">
            <v>0.06</v>
          </cell>
          <cell r="N58">
            <v>0</v>
          </cell>
          <cell r="O58">
            <v>0.06</v>
          </cell>
          <cell r="P58">
            <v>0</v>
          </cell>
          <cell r="Q58">
            <v>0.06</v>
          </cell>
          <cell r="R58">
            <v>0</v>
          </cell>
          <cell r="S58">
            <v>0.06</v>
          </cell>
          <cell r="T58">
            <v>0</v>
          </cell>
          <cell r="U58">
            <v>0.06</v>
          </cell>
          <cell r="V58">
            <v>0</v>
          </cell>
          <cell r="W58">
            <v>0.06</v>
          </cell>
          <cell r="X58">
            <v>0</v>
          </cell>
          <cell r="Y58">
            <v>0.06</v>
          </cell>
          <cell r="Z58">
            <v>0</v>
          </cell>
          <cell r="AA58">
            <v>0.06</v>
          </cell>
          <cell r="AB58">
            <v>0</v>
          </cell>
        </row>
        <row r="59">
          <cell r="A59" t="str">
            <v>34-290</v>
          </cell>
          <cell r="B59" t="str">
            <v>Asian Fam.Outreach</v>
          </cell>
          <cell r="C59" t="str">
            <v>90</v>
          </cell>
          <cell r="D59">
            <v>0</v>
          </cell>
          <cell r="E59">
            <v>0.2</v>
          </cell>
          <cell r="F59">
            <v>0</v>
          </cell>
          <cell r="G59">
            <v>0.2</v>
          </cell>
          <cell r="H59">
            <v>0</v>
          </cell>
          <cell r="I59">
            <v>0.2</v>
          </cell>
          <cell r="J59">
            <v>0</v>
          </cell>
          <cell r="K59">
            <v>0.2</v>
          </cell>
          <cell r="L59">
            <v>0</v>
          </cell>
          <cell r="M59">
            <v>0.2</v>
          </cell>
          <cell r="N59">
            <v>0</v>
          </cell>
          <cell r="O59">
            <v>0.2</v>
          </cell>
          <cell r="P59">
            <v>0</v>
          </cell>
          <cell r="Q59">
            <v>0.2</v>
          </cell>
          <cell r="R59">
            <v>0</v>
          </cell>
          <cell r="S59">
            <v>0.2</v>
          </cell>
          <cell r="T59">
            <v>0</v>
          </cell>
          <cell r="U59">
            <v>0.2</v>
          </cell>
          <cell r="V59">
            <v>0</v>
          </cell>
          <cell r="W59">
            <v>0.2</v>
          </cell>
          <cell r="X59">
            <v>0</v>
          </cell>
          <cell r="Y59">
            <v>0.2</v>
          </cell>
          <cell r="Z59">
            <v>0</v>
          </cell>
          <cell r="AA59">
            <v>0.2</v>
          </cell>
          <cell r="AB59">
            <v>0</v>
          </cell>
        </row>
        <row r="60">
          <cell r="A60" t="str">
            <v>61-210</v>
          </cell>
          <cell r="B60" t="str">
            <v>EPSDT - Ala</v>
          </cell>
          <cell r="C60" t="str">
            <v>93</v>
          </cell>
          <cell r="D60">
            <v>0</v>
          </cell>
          <cell r="E60">
            <v>8.4</v>
          </cell>
          <cell r="F60">
            <v>0</v>
          </cell>
          <cell r="G60">
            <v>8.4</v>
          </cell>
          <cell r="H60">
            <v>0</v>
          </cell>
          <cell r="I60">
            <v>8.4</v>
          </cell>
          <cell r="J60">
            <v>0</v>
          </cell>
          <cell r="K60">
            <v>8.4</v>
          </cell>
          <cell r="L60">
            <v>0</v>
          </cell>
          <cell r="M60">
            <v>8.4</v>
          </cell>
          <cell r="N60">
            <v>0</v>
          </cell>
          <cell r="O60">
            <v>8.4</v>
          </cell>
          <cell r="P60">
            <v>0</v>
          </cell>
          <cell r="Q60">
            <v>8.4</v>
          </cell>
          <cell r="R60">
            <v>0</v>
          </cell>
          <cell r="S60">
            <v>8.4</v>
          </cell>
          <cell r="T60">
            <v>0</v>
          </cell>
          <cell r="U60">
            <v>8.4</v>
          </cell>
          <cell r="V60">
            <v>0</v>
          </cell>
          <cell r="W60">
            <v>8.4</v>
          </cell>
          <cell r="X60">
            <v>0</v>
          </cell>
          <cell r="Y60">
            <v>8.4</v>
          </cell>
          <cell r="Z60">
            <v>0</v>
          </cell>
          <cell r="AA60">
            <v>8.4</v>
          </cell>
          <cell r="AB60">
            <v>0</v>
          </cell>
        </row>
        <row r="61">
          <cell r="A61" t="str">
            <v>61-220</v>
          </cell>
          <cell r="B61" t="str">
            <v>EPSDT - CoCo</v>
          </cell>
          <cell r="C61" t="str">
            <v>90</v>
          </cell>
          <cell r="D61">
            <v>0</v>
          </cell>
          <cell r="E61">
            <v>2.74</v>
          </cell>
          <cell r="F61">
            <v>0</v>
          </cell>
          <cell r="G61">
            <v>2.74</v>
          </cell>
          <cell r="H61">
            <v>0</v>
          </cell>
          <cell r="I61">
            <v>2.74</v>
          </cell>
          <cell r="J61">
            <v>0</v>
          </cell>
          <cell r="K61">
            <v>2.74</v>
          </cell>
          <cell r="L61">
            <v>0</v>
          </cell>
          <cell r="M61">
            <v>2.74</v>
          </cell>
          <cell r="N61">
            <v>0</v>
          </cell>
          <cell r="O61">
            <v>2.74</v>
          </cell>
          <cell r="P61">
            <v>0</v>
          </cell>
          <cell r="Q61">
            <v>2.74</v>
          </cell>
          <cell r="R61">
            <v>0</v>
          </cell>
          <cell r="S61">
            <v>2.74</v>
          </cell>
          <cell r="T61">
            <v>0</v>
          </cell>
          <cell r="U61">
            <v>2.74</v>
          </cell>
          <cell r="V61">
            <v>0</v>
          </cell>
          <cell r="W61">
            <v>2.74</v>
          </cell>
          <cell r="X61">
            <v>0</v>
          </cell>
          <cell r="Y61">
            <v>2.74</v>
          </cell>
          <cell r="Z61">
            <v>0</v>
          </cell>
          <cell r="AA61">
            <v>2.74</v>
          </cell>
          <cell r="AB61">
            <v>0</v>
          </cell>
        </row>
        <row r="62">
          <cell r="A62" t="str">
            <v>61-225</v>
          </cell>
          <cell r="B62" t="str">
            <v>WC MHS</v>
          </cell>
          <cell r="C62" t="str">
            <v>90</v>
          </cell>
          <cell r="D62">
            <v>0</v>
          </cell>
          <cell r="E62">
            <v>1.7</v>
          </cell>
          <cell r="F62">
            <v>0</v>
          </cell>
          <cell r="G62">
            <v>1.7</v>
          </cell>
          <cell r="H62">
            <v>0</v>
          </cell>
          <cell r="I62">
            <v>1.7</v>
          </cell>
          <cell r="J62">
            <v>0</v>
          </cell>
          <cell r="K62">
            <v>1.7</v>
          </cell>
          <cell r="L62">
            <v>0</v>
          </cell>
          <cell r="M62">
            <v>1.7</v>
          </cell>
          <cell r="N62">
            <v>0</v>
          </cell>
          <cell r="O62">
            <v>1.7</v>
          </cell>
          <cell r="P62">
            <v>0</v>
          </cell>
          <cell r="Q62">
            <v>1.7</v>
          </cell>
          <cell r="R62">
            <v>0</v>
          </cell>
          <cell r="S62">
            <v>1.7</v>
          </cell>
          <cell r="T62">
            <v>0</v>
          </cell>
          <cell r="U62">
            <v>1.7</v>
          </cell>
          <cell r="V62">
            <v>0</v>
          </cell>
          <cell r="W62">
            <v>1.7</v>
          </cell>
          <cell r="X62">
            <v>0</v>
          </cell>
          <cell r="Y62">
            <v>1.7</v>
          </cell>
          <cell r="Z62">
            <v>0</v>
          </cell>
          <cell r="AA62">
            <v>1.7</v>
          </cell>
          <cell r="AB62">
            <v>0</v>
          </cell>
        </row>
        <row r="63">
          <cell r="A63" t="str">
            <v>61-230</v>
          </cell>
          <cell r="B63" t="str">
            <v>WrapAround</v>
          </cell>
          <cell r="C63" t="str">
            <v>90</v>
          </cell>
          <cell r="D63">
            <v>0</v>
          </cell>
          <cell r="E63">
            <v>4.0199999999999996</v>
          </cell>
          <cell r="F63">
            <v>0</v>
          </cell>
          <cell r="G63">
            <v>4.0199999999999996</v>
          </cell>
          <cell r="H63">
            <v>0</v>
          </cell>
          <cell r="I63">
            <v>4.0199999999999996</v>
          </cell>
          <cell r="J63">
            <v>0</v>
          </cell>
          <cell r="K63">
            <v>4.0199999999999996</v>
          </cell>
          <cell r="L63">
            <v>0</v>
          </cell>
          <cell r="M63">
            <v>4.0199999999999996</v>
          </cell>
          <cell r="N63">
            <v>0</v>
          </cell>
          <cell r="O63">
            <v>4.0199999999999996</v>
          </cell>
          <cell r="P63">
            <v>0</v>
          </cell>
          <cell r="Q63">
            <v>4.0199999999999996</v>
          </cell>
          <cell r="R63">
            <v>0</v>
          </cell>
          <cell r="S63">
            <v>4.0199999999999996</v>
          </cell>
          <cell r="T63">
            <v>0</v>
          </cell>
          <cell r="U63">
            <v>4.0199999999999996</v>
          </cell>
          <cell r="V63">
            <v>0</v>
          </cell>
          <cell r="W63">
            <v>4.0199999999999996</v>
          </cell>
          <cell r="X63">
            <v>0</v>
          </cell>
          <cell r="Y63">
            <v>4.0199999999999996</v>
          </cell>
          <cell r="Z63">
            <v>0</v>
          </cell>
          <cell r="AA63">
            <v>4.0199999999999996</v>
          </cell>
          <cell r="AB63">
            <v>0</v>
          </cell>
        </row>
        <row r="64">
          <cell r="A64" t="str">
            <v>61-240</v>
          </cell>
          <cell r="B64" t="str">
            <v>Path II</v>
          </cell>
          <cell r="C64" t="str">
            <v>90</v>
          </cell>
          <cell r="D64">
            <v>0</v>
          </cell>
          <cell r="E64">
            <v>0.11</v>
          </cell>
          <cell r="F64">
            <v>0</v>
          </cell>
          <cell r="G64">
            <v>0.11</v>
          </cell>
          <cell r="H64">
            <v>0</v>
          </cell>
          <cell r="I64">
            <v>0.11</v>
          </cell>
          <cell r="J64">
            <v>0</v>
          </cell>
          <cell r="K64">
            <v>0.11</v>
          </cell>
          <cell r="L64">
            <v>0</v>
          </cell>
          <cell r="M64">
            <v>0.11</v>
          </cell>
          <cell r="N64">
            <v>0</v>
          </cell>
          <cell r="O64">
            <v>0.11</v>
          </cell>
          <cell r="P64">
            <v>0</v>
          </cell>
          <cell r="Q64">
            <v>0.11</v>
          </cell>
          <cell r="R64">
            <v>0</v>
          </cell>
          <cell r="S64">
            <v>0.11</v>
          </cell>
          <cell r="T64">
            <v>0</v>
          </cell>
          <cell r="U64">
            <v>0.11</v>
          </cell>
          <cell r="V64">
            <v>0</v>
          </cell>
          <cell r="W64">
            <v>0.11</v>
          </cell>
          <cell r="X64">
            <v>0</v>
          </cell>
          <cell r="Y64">
            <v>0.11</v>
          </cell>
          <cell r="Z64">
            <v>0</v>
          </cell>
          <cell r="AA64">
            <v>0.11</v>
          </cell>
          <cell r="AB64">
            <v>0</v>
          </cell>
        </row>
        <row r="65">
          <cell r="A65" t="str">
            <v>62-410</v>
          </cell>
          <cell r="B65" t="str">
            <v>AOD - Ala</v>
          </cell>
          <cell r="C65" t="str">
            <v>93</v>
          </cell>
          <cell r="D65">
            <v>0</v>
          </cell>
          <cell r="E65">
            <v>1.9000000000000004</v>
          </cell>
          <cell r="F65">
            <v>0</v>
          </cell>
          <cell r="G65">
            <v>1.9000000000000004</v>
          </cell>
          <cell r="H65">
            <v>0</v>
          </cell>
          <cell r="I65">
            <v>1.9000000000000004</v>
          </cell>
          <cell r="J65">
            <v>0</v>
          </cell>
          <cell r="K65">
            <v>1.9000000000000004</v>
          </cell>
          <cell r="L65">
            <v>0</v>
          </cell>
          <cell r="M65">
            <v>1.9000000000000004</v>
          </cell>
          <cell r="N65">
            <v>0</v>
          </cell>
          <cell r="O65">
            <v>1.9000000000000004</v>
          </cell>
          <cell r="P65">
            <v>0</v>
          </cell>
          <cell r="Q65">
            <v>1.9000000000000004</v>
          </cell>
          <cell r="R65">
            <v>0</v>
          </cell>
          <cell r="S65">
            <v>1.9000000000000004</v>
          </cell>
          <cell r="T65">
            <v>0</v>
          </cell>
          <cell r="U65">
            <v>1.9000000000000004</v>
          </cell>
          <cell r="V65">
            <v>0</v>
          </cell>
          <cell r="W65">
            <v>1.9000000000000004</v>
          </cell>
          <cell r="X65">
            <v>0</v>
          </cell>
          <cell r="Y65">
            <v>1.9000000000000004</v>
          </cell>
          <cell r="Z65">
            <v>0</v>
          </cell>
          <cell r="AA65">
            <v>1.9000000000000004</v>
          </cell>
          <cell r="AB65">
            <v>0</v>
          </cell>
        </row>
        <row r="66">
          <cell r="A66" t="str">
            <v>63-120</v>
          </cell>
          <cell r="B66" t="str">
            <v>ADULT</v>
          </cell>
          <cell r="C66" t="str">
            <v>93</v>
          </cell>
          <cell r="D66">
            <v>0</v>
          </cell>
          <cell r="E66">
            <v>1.0000000000000002</v>
          </cell>
          <cell r="F66">
            <v>0</v>
          </cell>
          <cell r="G66">
            <v>1.0000000000000002</v>
          </cell>
          <cell r="H66">
            <v>0</v>
          </cell>
          <cell r="I66">
            <v>1.0000000000000002</v>
          </cell>
          <cell r="J66">
            <v>0</v>
          </cell>
          <cell r="K66">
            <v>1.0000000000000002</v>
          </cell>
          <cell r="L66">
            <v>0</v>
          </cell>
          <cell r="M66">
            <v>1.0000000000000002</v>
          </cell>
          <cell r="N66">
            <v>0</v>
          </cell>
          <cell r="O66">
            <v>1.0000000000000002</v>
          </cell>
          <cell r="P66">
            <v>0</v>
          </cell>
          <cell r="Q66">
            <v>1.0000000000000002</v>
          </cell>
          <cell r="R66">
            <v>0</v>
          </cell>
          <cell r="S66">
            <v>1.0000000000000002</v>
          </cell>
          <cell r="T66">
            <v>0</v>
          </cell>
          <cell r="U66">
            <v>1.0000000000000002</v>
          </cell>
          <cell r="V66">
            <v>0</v>
          </cell>
          <cell r="W66">
            <v>1.0000000000000002</v>
          </cell>
          <cell r="X66">
            <v>0</v>
          </cell>
          <cell r="Y66">
            <v>1.0000000000000002</v>
          </cell>
          <cell r="Z66">
            <v>0</v>
          </cell>
          <cell r="AA66">
            <v>1.0000000000000002</v>
          </cell>
          <cell r="AB66">
            <v>0</v>
          </cell>
        </row>
        <row r="67">
          <cell r="A67" t="str">
            <v>63-135</v>
          </cell>
          <cell r="B67" t="str">
            <v>Provider</v>
          </cell>
          <cell r="C67" t="str">
            <v>90</v>
          </cell>
          <cell r="D67">
            <v>0</v>
          </cell>
          <cell r="E67">
            <v>0.3</v>
          </cell>
          <cell r="F67">
            <v>0</v>
          </cell>
          <cell r="G67">
            <v>0.3</v>
          </cell>
          <cell r="H67">
            <v>0</v>
          </cell>
          <cell r="I67">
            <v>0.3</v>
          </cell>
          <cell r="J67">
            <v>0</v>
          </cell>
          <cell r="K67">
            <v>0.3</v>
          </cell>
          <cell r="L67">
            <v>0</v>
          </cell>
          <cell r="M67">
            <v>0.3</v>
          </cell>
          <cell r="N67">
            <v>0</v>
          </cell>
          <cell r="O67">
            <v>0.3</v>
          </cell>
          <cell r="P67">
            <v>0</v>
          </cell>
          <cell r="Q67">
            <v>0.3</v>
          </cell>
          <cell r="R67">
            <v>0</v>
          </cell>
          <cell r="S67">
            <v>0.3</v>
          </cell>
          <cell r="T67">
            <v>0</v>
          </cell>
          <cell r="U67">
            <v>0.3</v>
          </cell>
          <cell r="V67">
            <v>0</v>
          </cell>
          <cell r="W67">
            <v>0.3</v>
          </cell>
          <cell r="X67">
            <v>0</v>
          </cell>
          <cell r="Y67">
            <v>0.3</v>
          </cell>
          <cell r="Z67">
            <v>0</v>
          </cell>
          <cell r="AA67">
            <v>0.3</v>
          </cell>
          <cell r="AB67">
            <v>0</v>
          </cell>
        </row>
        <row r="68">
          <cell r="A68" t="str">
            <v>63-140</v>
          </cell>
          <cell r="B68" t="str">
            <v>STAND</v>
          </cell>
          <cell r="C68" t="str">
            <v>90</v>
          </cell>
          <cell r="D68">
            <v>0</v>
          </cell>
          <cell r="E68">
            <v>0.18</v>
          </cell>
          <cell r="F68">
            <v>0</v>
          </cell>
          <cell r="G68">
            <v>0.18</v>
          </cell>
          <cell r="H68">
            <v>0</v>
          </cell>
          <cell r="I68">
            <v>0.18</v>
          </cell>
          <cell r="J68">
            <v>0</v>
          </cell>
          <cell r="K68">
            <v>0.18</v>
          </cell>
          <cell r="L68">
            <v>0</v>
          </cell>
          <cell r="M68">
            <v>0.18</v>
          </cell>
          <cell r="N68">
            <v>0</v>
          </cell>
          <cell r="O68">
            <v>0.18</v>
          </cell>
          <cell r="P68">
            <v>0</v>
          </cell>
          <cell r="Q68">
            <v>0.18</v>
          </cell>
          <cell r="R68">
            <v>0</v>
          </cell>
          <cell r="S68">
            <v>0.18</v>
          </cell>
          <cell r="T68">
            <v>0</v>
          </cell>
          <cell r="U68">
            <v>0.18</v>
          </cell>
          <cell r="V68">
            <v>0</v>
          </cell>
          <cell r="W68">
            <v>0.18</v>
          </cell>
          <cell r="X68">
            <v>0</v>
          </cell>
          <cell r="Y68">
            <v>0.18</v>
          </cell>
          <cell r="Z68">
            <v>0</v>
          </cell>
          <cell r="AA68">
            <v>0.18</v>
          </cell>
          <cell r="AB68">
            <v>0</v>
          </cell>
        </row>
        <row r="69">
          <cell r="A69" t="str">
            <v>63-600</v>
          </cell>
          <cell r="B69" t="str">
            <v>PRIVATE</v>
          </cell>
          <cell r="C69" t="str">
            <v>93</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A70" t="str">
            <v>33-130</v>
          </cell>
          <cell r="B70" t="str">
            <v>SEAYL</v>
          </cell>
          <cell r="C70" t="str">
            <v>999</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A71" t="str">
            <v>33-145</v>
          </cell>
          <cell r="B71" t="str">
            <v>SAYFA</v>
          </cell>
          <cell r="C71" t="str">
            <v>999</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A72" t="str">
            <v>61-235</v>
          </cell>
          <cell r="B72" t="str">
            <v>WrapAround Flex</v>
          </cell>
          <cell r="C72">
            <v>999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A73" t="str">
            <v>70-700</v>
          </cell>
          <cell r="B73" t="str">
            <v>Admin-Indirect</v>
          </cell>
          <cell r="C73">
            <v>999</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A74" t="str">
            <v>80-800</v>
          </cell>
          <cell r="B74" t="str">
            <v>Fundraise-Indirect</v>
          </cell>
          <cell r="C74">
            <v>999</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A75" t="str">
            <v>80-800-93</v>
          </cell>
          <cell r="B75" t="str">
            <v>Fundraise</v>
          </cell>
          <cell r="C75" t="str">
            <v>93</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row>
        <row r="76">
          <cell r="A76" t="str">
            <v>80-800-90</v>
          </cell>
          <cell r="B76" t="str">
            <v>Fundraise</v>
          </cell>
          <cell r="C76" t="str">
            <v>90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A77" t="str">
            <v>70-700-93</v>
          </cell>
          <cell r="B77" t="str">
            <v>ADMIN Oakland</v>
          </cell>
          <cell r="C77" t="str">
            <v>93</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A78" t="str">
            <v>70-700-90</v>
          </cell>
          <cell r="B78" t="str">
            <v>ADMIN Richmond</v>
          </cell>
          <cell r="C78" t="str">
            <v>90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A79" t="str">
            <v>63-150</v>
          </cell>
          <cell r="B79" t="str">
            <v>CalWorks</v>
          </cell>
          <cell r="C79" t="str">
            <v>93</v>
          </cell>
          <cell r="D79">
            <v>0</v>
          </cell>
          <cell r="E79">
            <v>2.2000000001000002</v>
          </cell>
          <cell r="F79">
            <v>0</v>
          </cell>
          <cell r="G79">
            <v>2.2000000001000002</v>
          </cell>
          <cell r="H79">
            <v>0</v>
          </cell>
          <cell r="I79">
            <v>2.2000000001000002</v>
          </cell>
          <cell r="J79">
            <v>0</v>
          </cell>
          <cell r="K79">
            <v>2.2000000001000002</v>
          </cell>
          <cell r="L79">
            <v>0</v>
          </cell>
          <cell r="M79">
            <v>2.2000000001000002</v>
          </cell>
          <cell r="N79">
            <v>0</v>
          </cell>
          <cell r="O79">
            <v>2.2000000001000002</v>
          </cell>
          <cell r="P79">
            <v>0</v>
          </cell>
          <cell r="Q79">
            <v>2.2000000001000002</v>
          </cell>
          <cell r="R79">
            <v>0</v>
          </cell>
          <cell r="S79">
            <v>2.2000000001000002</v>
          </cell>
          <cell r="T79">
            <v>0</v>
          </cell>
          <cell r="U79">
            <v>2.2000000001000002</v>
          </cell>
          <cell r="V79">
            <v>0</v>
          </cell>
          <cell r="W79">
            <v>2.2000000001000002</v>
          </cell>
          <cell r="X79">
            <v>0</v>
          </cell>
          <cell r="Y79">
            <v>2.2000000001000002</v>
          </cell>
          <cell r="Z79">
            <v>0</v>
          </cell>
          <cell r="AA79">
            <v>2.2000000001000002</v>
          </cell>
          <cell r="AB79">
            <v>0</v>
          </cell>
        </row>
        <row r="80">
          <cell r="AB80">
            <v>0</v>
          </cell>
        </row>
      </sheetData>
      <sheetData sheetId="44">
        <row r="44">
          <cell r="B44" t="str">
            <v>32-420</v>
          </cell>
          <cell r="C44" t="str">
            <v>AODS - CoCo</v>
          </cell>
          <cell r="D44">
            <v>2937.5</v>
          </cell>
          <cell r="F44">
            <v>2937.5</v>
          </cell>
          <cell r="H44">
            <v>2937.5</v>
          </cell>
          <cell r="J44">
            <v>2937.5</v>
          </cell>
          <cell r="L44">
            <v>2937.5</v>
          </cell>
          <cell r="N44">
            <v>2937.5</v>
          </cell>
          <cell r="P44">
            <v>2937.5</v>
          </cell>
          <cell r="R44">
            <v>2937.5</v>
          </cell>
          <cell r="T44">
            <v>2937.5</v>
          </cell>
          <cell r="V44">
            <v>2937.5</v>
          </cell>
          <cell r="X44">
            <v>2937.5</v>
          </cell>
          <cell r="Z44">
            <v>2937.5</v>
          </cell>
          <cell r="AB44">
            <v>35250</v>
          </cell>
        </row>
        <row r="45">
          <cell r="B45" t="str">
            <v>32-425</v>
          </cell>
          <cell r="C45" t="str">
            <v>DFCSP</v>
          </cell>
          <cell r="D45">
            <v>4250</v>
          </cell>
          <cell r="F45">
            <v>4250</v>
          </cell>
          <cell r="H45">
            <v>4250</v>
          </cell>
          <cell r="J45">
            <v>4250</v>
          </cell>
          <cell r="L45">
            <v>4250</v>
          </cell>
          <cell r="N45">
            <v>4250</v>
          </cell>
          <cell r="P45">
            <v>4250</v>
          </cell>
          <cell r="R45">
            <v>4250</v>
          </cell>
          <cell r="T45">
            <v>4250</v>
          </cell>
          <cell r="V45">
            <v>4250</v>
          </cell>
          <cell r="X45">
            <v>4250</v>
          </cell>
          <cell r="Z45">
            <v>4250</v>
          </cell>
          <cell r="AB45">
            <v>51000</v>
          </cell>
        </row>
        <row r="46">
          <cell r="B46" t="str">
            <v>33-125</v>
          </cell>
          <cell r="C46" t="str">
            <v>StepAhead</v>
          </cell>
          <cell r="D46">
            <v>4087.5</v>
          </cell>
          <cell r="F46">
            <v>4087.5</v>
          </cell>
          <cell r="H46">
            <v>4087.5</v>
          </cell>
          <cell r="J46">
            <v>4087.5</v>
          </cell>
          <cell r="L46">
            <v>4087.5</v>
          </cell>
          <cell r="N46">
            <v>4087.5</v>
          </cell>
          <cell r="P46">
            <v>4087.5</v>
          </cell>
          <cell r="R46">
            <v>4087.5</v>
          </cell>
          <cell r="T46">
            <v>4087.5</v>
          </cell>
          <cell r="V46">
            <v>4087.5</v>
          </cell>
          <cell r="X46">
            <v>4087.5</v>
          </cell>
          <cell r="Z46">
            <v>4087.5</v>
          </cell>
          <cell r="AB46">
            <v>49050</v>
          </cell>
        </row>
        <row r="47">
          <cell r="B47" t="str">
            <v>33-310</v>
          </cell>
          <cell r="C47" t="str">
            <v>APPEAL</v>
          </cell>
          <cell r="D47">
            <v>300</v>
          </cell>
          <cell r="F47">
            <v>300</v>
          </cell>
          <cell r="H47">
            <v>300</v>
          </cell>
          <cell r="J47">
            <v>300</v>
          </cell>
          <cell r="L47">
            <v>300</v>
          </cell>
          <cell r="N47">
            <v>300</v>
          </cell>
          <cell r="P47">
            <v>300</v>
          </cell>
          <cell r="R47">
            <v>300</v>
          </cell>
          <cell r="T47">
            <v>300</v>
          </cell>
          <cell r="V47">
            <v>300</v>
          </cell>
          <cell r="X47">
            <v>300</v>
          </cell>
          <cell r="Z47">
            <v>300</v>
          </cell>
          <cell r="AB47">
            <v>3600</v>
          </cell>
        </row>
        <row r="48">
          <cell r="B48" t="str">
            <v>34-290</v>
          </cell>
          <cell r="C48" t="str">
            <v>Asian Fam.Outreach</v>
          </cell>
          <cell r="D48">
            <v>708.33333333333337</v>
          </cell>
          <cell r="F48">
            <v>708.33333333333337</v>
          </cell>
          <cell r="H48">
            <v>708.33333333333337</v>
          </cell>
          <cell r="J48">
            <v>708.33333333333337</v>
          </cell>
          <cell r="L48">
            <v>708.33333333333337</v>
          </cell>
          <cell r="N48">
            <v>708.33333333333337</v>
          </cell>
          <cell r="P48">
            <v>708.33333333333337</v>
          </cell>
          <cell r="R48">
            <v>708.33333333333337</v>
          </cell>
          <cell r="T48">
            <v>708.33333333333337</v>
          </cell>
          <cell r="V48">
            <v>708.33333333333337</v>
          </cell>
          <cell r="X48">
            <v>708.33333333333337</v>
          </cell>
          <cell r="Z48">
            <v>708.33333333333337</v>
          </cell>
          <cell r="AB48">
            <v>8499.9999999999982</v>
          </cell>
        </row>
        <row r="49">
          <cell r="B49" t="str">
            <v>61-210</v>
          </cell>
          <cell r="C49" t="str">
            <v>EPSDT - Ala</v>
          </cell>
          <cell r="D49">
            <v>27001.500000000004</v>
          </cell>
          <cell r="F49">
            <v>27001.500000000004</v>
          </cell>
          <cell r="H49">
            <v>27001.500000000004</v>
          </cell>
          <cell r="J49">
            <v>27001.500000000004</v>
          </cell>
          <cell r="L49">
            <v>27001.500000000004</v>
          </cell>
          <cell r="N49">
            <v>27001.500000000004</v>
          </cell>
          <cell r="P49">
            <v>27001.500000000004</v>
          </cell>
          <cell r="R49">
            <v>27001.500000000004</v>
          </cell>
          <cell r="T49">
            <v>27001.500000000004</v>
          </cell>
          <cell r="V49">
            <v>27001.500000000004</v>
          </cell>
          <cell r="X49">
            <v>27001.500000000004</v>
          </cell>
          <cell r="Z49">
            <v>27001.500000000004</v>
          </cell>
          <cell r="AB49">
            <v>324018.00000000006</v>
          </cell>
        </row>
        <row r="50">
          <cell r="B50" t="str">
            <v>61-220</v>
          </cell>
          <cell r="C50" t="str">
            <v>EPSDT - CoCo</v>
          </cell>
          <cell r="D50">
            <v>9496.6666666666679</v>
          </cell>
          <cell r="F50">
            <v>9496.6666666666679</v>
          </cell>
          <cell r="H50">
            <v>9496.6666666666679</v>
          </cell>
          <cell r="J50">
            <v>9496.6666666666679</v>
          </cell>
          <cell r="L50">
            <v>9496.6666666666679</v>
          </cell>
          <cell r="N50">
            <v>9496.6666666666679</v>
          </cell>
          <cell r="P50">
            <v>9496.6666666666679</v>
          </cell>
          <cell r="R50">
            <v>9496.6666666666679</v>
          </cell>
          <cell r="T50">
            <v>9496.6666666666679</v>
          </cell>
          <cell r="V50">
            <v>9496.6666666666679</v>
          </cell>
          <cell r="X50">
            <v>9496.6666666666679</v>
          </cell>
          <cell r="Z50">
            <v>9496.6666666666679</v>
          </cell>
          <cell r="AB50">
            <v>113960.00000000004</v>
          </cell>
        </row>
        <row r="51">
          <cell r="B51" t="str">
            <v>61-225</v>
          </cell>
          <cell r="C51" t="str">
            <v>WC MHS</v>
          </cell>
          <cell r="D51">
            <v>5227.083333333333</v>
          </cell>
          <cell r="F51">
            <v>5227.083333333333</v>
          </cell>
          <cell r="H51">
            <v>5227.083333333333</v>
          </cell>
          <cell r="J51">
            <v>5227.083333333333</v>
          </cell>
          <cell r="L51">
            <v>5227.083333333333</v>
          </cell>
          <cell r="N51">
            <v>5227.083333333333</v>
          </cell>
          <cell r="P51">
            <v>5227.083333333333</v>
          </cell>
          <cell r="R51">
            <v>5227.083333333333</v>
          </cell>
          <cell r="T51">
            <v>5227.083333333333</v>
          </cell>
          <cell r="V51">
            <v>5227.083333333333</v>
          </cell>
          <cell r="X51">
            <v>5227.083333333333</v>
          </cell>
          <cell r="Z51">
            <v>5227.083333333333</v>
          </cell>
          <cell r="AB51">
            <v>62725.000000000007</v>
          </cell>
        </row>
        <row r="52">
          <cell r="B52" t="str">
            <v>61-230</v>
          </cell>
          <cell r="C52" t="str">
            <v>WrapAround</v>
          </cell>
          <cell r="D52">
            <v>12653.583333333332</v>
          </cell>
          <cell r="F52">
            <v>12653.583333333332</v>
          </cell>
          <cell r="H52">
            <v>12653.583333333332</v>
          </cell>
          <cell r="J52">
            <v>12653.583333333332</v>
          </cell>
          <cell r="L52">
            <v>12653.583333333332</v>
          </cell>
          <cell r="N52">
            <v>12653.583333333332</v>
          </cell>
          <cell r="P52">
            <v>12653.583333333332</v>
          </cell>
          <cell r="R52">
            <v>12653.583333333332</v>
          </cell>
          <cell r="T52">
            <v>12653.583333333332</v>
          </cell>
          <cell r="V52">
            <v>12653.583333333332</v>
          </cell>
          <cell r="X52">
            <v>12653.583333333332</v>
          </cell>
          <cell r="Z52">
            <v>12653.583333333332</v>
          </cell>
          <cell r="AB52">
            <v>151842.99999999997</v>
          </cell>
        </row>
        <row r="53">
          <cell r="B53" t="str">
            <v>61-240</v>
          </cell>
          <cell r="C53" t="str">
            <v>Path II</v>
          </cell>
          <cell r="D53">
            <v>510</v>
          </cell>
          <cell r="F53">
            <v>510</v>
          </cell>
          <cell r="H53">
            <v>510</v>
          </cell>
          <cell r="J53">
            <v>510</v>
          </cell>
          <cell r="L53">
            <v>510</v>
          </cell>
          <cell r="N53">
            <v>510</v>
          </cell>
          <cell r="P53">
            <v>510</v>
          </cell>
          <cell r="R53">
            <v>510</v>
          </cell>
          <cell r="T53">
            <v>510</v>
          </cell>
          <cell r="V53">
            <v>510</v>
          </cell>
          <cell r="X53">
            <v>510</v>
          </cell>
          <cell r="Z53">
            <v>510</v>
          </cell>
          <cell r="AB53">
            <v>6120</v>
          </cell>
        </row>
        <row r="54">
          <cell r="B54" t="str">
            <v>62-410</v>
          </cell>
          <cell r="C54" t="str">
            <v>AOD - Ala</v>
          </cell>
          <cell r="D54">
            <v>5412.5</v>
          </cell>
          <cell r="F54">
            <v>5412.5</v>
          </cell>
          <cell r="H54">
            <v>5412.5</v>
          </cell>
          <cell r="J54">
            <v>5412.5</v>
          </cell>
          <cell r="L54">
            <v>5412.5</v>
          </cell>
          <cell r="N54">
            <v>5412.5</v>
          </cell>
          <cell r="P54">
            <v>5412.5</v>
          </cell>
          <cell r="R54">
            <v>5412.5</v>
          </cell>
          <cell r="T54">
            <v>5412.5</v>
          </cell>
          <cell r="V54">
            <v>5412.5</v>
          </cell>
          <cell r="X54">
            <v>5412.5</v>
          </cell>
          <cell r="Z54">
            <v>5412.5</v>
          </cell>
          <cell r="AB54">
            <v>64950</v>
          </cell>
        </row>
        <row r="55">
          <cell r="B55" t="str">
            <v>63-120</v>
          </cell>
          <cell r="C55" t="str">
            <v>ADULT</v>
          </cell>
          <cell r="D55">
            <v>3496.1666666666665</v>
          </cell>
          <cell r="F55">
            <v>3496.1666666666665</v>
          </cell>
          <cell r="H55">
            <v>3496.1666666666665</v>
          </cell>
          <cell r="J55">
            <v>3496.1666666666665</v>
          </cell>
          <cell r="L55">
            <v>3496.1666666666665</v>
          </cell>
          <cell r="N55">
            <v>3496.1666666666665</v>
          </cell>
          <cell r="P55">
            <v>3496.1666666666665</v>
          </cell>
          <cell r="R55">
            <v>3496.1666666666665</v>
          </cell>
          <cell r="T55">
            <v>3496.1666666666665</v>
          </cell>
          <cell r="V55">
            <v>3496.1666666666665</v>
          </cell>
          <cell r="X55">
            <v>3496.1666666666665</v>
          </cell>
          <cell r="Z55">
            <v>3496.1666666666665</v>
          </cell>
          <cell r="AB55">
            <v>41954</v>
          </cell>
        </row>
        <row r="56">
          <cell r="B56" t="str">
            <v>63-135</v>
          </cell>
          <cell r="C56" t="str">
            <v>Provider</v>
          </cell>
          <cell r="D56">
            <v>966.66666666666674</v>
          </cell>
          <cell r="F56">
            <v>966.66666666666674</v>
          </cell>
          <cell r="H56">
            <v>966.66666666666674</v>
          </cell>
          <cell r="J56">
            <v>966.66666666666674</v>
          </cell>
          <cell r="L56">
            <v>966.66666666666674</v>
          </cell>
          <cell r="N56">
            <v>966.66666666666674</v>
          </cell>
          <cell r="P56">
            <v>966.66666666666674</v>
          </cell>
          <cell r="R56">
            <v>966.66666666666674</v>
          </cell>
          <cell r="T56">
            <v>966.66666666666674</v>
          </cell>
          <cell r="V56">
            <v>966.66666666666674</v>
          </cell>
          <cell r="X56">
            <v>966.66666666666674</v>
          </cell>
          <cell r="Z56">
            <v>966.66666666666674</v>
          </cell>
          <cell r="AB56">
            <v>11600</v>
          </cell>
        </row>
        <row r="57">
          <cell r="B57" t="str">
            <v>63-140</v>
          </cell>
          <cell r="C57" t="str">
            <v>STAND</v>
          </cell>
          <cell r="D57">
            <v>674.58333333333337</v>
          </cell>
          <cell r="F57">
            <v>674.58333333333337</v>
          </cell>
          <cell r="H57">
            <v>674.58333333333337</v>
          </cell>
          <cell r="J57">
            <v>674.58333333333337</v>
          </cell>
          <cell r="L57">
            <v>674.58333333333337</v>
          </cell>
          <cell r="N57">
            <v>674.58333333333337</v>
          </cell>
          <cell r="P57">
            <v>674.58333333333337</v>
          </cell>
          <cell r="R57">
            <v>674.58333333333337</v>
          </cell>
          <cell r="T57">
            <v>674.58333333333337</v>
          </cell>
          <cell r="V57">
            <v>674.58333333333337</v>
          </cell>
          <cell r="X57">
            <v>674.58333333333337</v>
          </cell>
          <cell r="Z57">
            <v>674.58333333333337</v>
          </cell>
          <cell r="AB57">
            <v>8094.9999999999991</v>
          </cell>
        </row>
        <row r="58">
          <cell r="B58" t="str">
            <v>63-600</v>
          </cell>
          <cell r="C58" t="str">
            <v>PRIVATE</v>
          </cell>
          <cell r="D58">
            <v>0</v>
          </cell>
          <cell r="F58">
            <v>0</v>
          </cell>
          <cell r="H58">
            <v>0</v>
          </cell>
          <cell r="J58">
            <v>0</v>
          </cell>
          <cell r="L58">
            <v>0</v>
          </cell>
          <cell r="N58">
            <v>0</v>
          </cell>
          <cell r="P58">
            <v>0</v>
          </cell>
          <cell r="R58">
            <v>0</v>
          </cell>
          <cell r="T58">
            <v>0</v>
          </cell>
          <cell r="V58">
            <v>0</v>
          </cell>
          <cell r="X58">
            <v>0</v>
          </cell>
          <cell r="Z58">
            <v>0</v>
          </cell>
          <cell r="AB58">
            <v>0</v>
          </cell>
        </row>
        <row r="59">
          <cell r="B59" t="str">
            <v>33-130</v>
          </cell>
          <cell r="C59" t="str">
            <v>SEAYL</v>
          </cell>
          <cell r="D59">
            <v>0</v>
          </cell>
          <cell r="F59">
            <v>0</v>
          </cell>
          <cell r="H59">
            <v>0</v>
          </cell>
          <cell r="J59">
            <v>0</v>
          </cell>
          <cell r="L59">
            <v>0</v>
          </cell>
          <cell r="N59">
            <v>0</v>
          </cell>
          <cell r="P59">
            <v>0</v>
          </cell>
          <cell r="R59">
            <v>0</v>
          </cell>
          <cell r="T59">
            <v>0</v>
          </cell>
          <cell r="V59">
            <v>0</v>
          </cell>
          <cell r="X59">
            <v>0</v>
          </cell>
          <cell r="Z59">
            <v>0</v>
          </cell>
          <cell r="AB59">
            <v>0</v>
          </cell>
        </row>
        <row r="60">
          <cell r="B60" t="str">
            <v>33-145</v>
          </cell>
          <cell r="C60" t="str">
            <v>SAYFA</v>
          </cell>
          <cell r="D60">
            <v>0</v>
          </cell>
          <cell r="F60">
            <v>0</v>
          </cell>
          <cell r="H60">
            <v>0</v>
          </cell>
          <cell r="J60">
            <v>0</v>
          </cell>
          <cell r="L60">
            <v>0</v>
          </cell>
          <cell r="N60">
            <v>0</v>
          </cell>
          <cell r="P60">
            <v>0</v>
          </cell>
          <cell r="R60">
            <v>0</v>
          </cell>
          <cell r="T60">
            <v>0</v>
          </cell>
          <cell r="V60">
            <v>0</v>
          </cell>
          <cell r="X60">
            <v>0</v>
          </cell>
          <cell r="Z60">
            <v>0</v>
          </cell>
          <cell r="AB60">
            <v>0</v>
          </cell>
        </row>
        <row r="61">
          <cell r="B61" t="str">
            <v>61-235</v>
          </cell>
          <cell r="C61" t="str">
            <v>WrapAround Flex</v>
          </cell>
          <cell r="D61">
            <v>0</v>
          </cell>
          <cell r="F61">
            <v>0</v>
          </cell>
          <cell r="H61">
            <v>0</v>
          </cell>
          <cell r="J61">
            <v>0</v>
          </cell>
          <cell r="L61">
            <v>0</v>
          </cell>
          <cell r="N61">
            <v>0</v>
          </cell>
          <cell r="P61">
            <v>0</v>
          </cell>
          <cell r="R61">
            <v>0</v>
          </cell>
          <cell r="T61">
            <v>0</v>
          </cell>
          <cell r="V61">
            <v>0</v>
          </cell>
          <cell r="X61">
            <v>0</v>
          </cell>
          <cell r="Z61">
            <v>0</v>
          </cell>
          <cell r="AB61">
            <v>0</v>
          </cell>
        </row>
        <row r="62">
          <cell r="B62" t="str">
            <v>70-700</v>
          </cell>
          <cell r="C62" t="str">
            <v>Admin-Indirect</v>
          </cell>
          <cell r="D62">
            <v>0</v>
          </cell>
          <cell r="F62">
            <v>0</v>
          </cell>
          <cell r="H62">
            <v>0</v>
          </cell>
          <cell r="J62">
            <v>0</v>
          </cell>
          <cell r="L62">
            <v>0</v>
          </cell>
          <cell r="N62">
            <v>0</v>
          </cell>
          <cell r="P62">
            <v>0</v>
          </cell>
          <cell r="R62">
            <v>0</v>
          </cell>
          <cell r="T62">
            <v>0</v>
          </cell>
          <cell r="V62">
            <v>0</v>
          </cell>
          <cell r="X62">
            <v>0</v>
          </cell>
          <cell r="Z62">
            <v>0</v>
          </cell>
          <cell r="AB62">
            <v>0</v>
          </cell>
        </row>
        <row r="63">
          <cell r="B63" t="str">
            <v>80-800</v>
          </cell>
          <cell r="C63" t="str">
            <v>Fundraise-Indirect</v>
          </cell>
          <cell r="D63">
            <v>0</v>
          </cell>
          <cell r="F63">
            <v>0</v>
          </cell>
          <cell r="H63">
            <v>0</v>
          </cell>
          <cell r="J63">
            <v>0</v>
          </cell>
          <cell r="L63">
            <v>0</v>
          </cell>
          <cell r="N63">
            <v>0</v>
          </cell>
          <cell r="P63">
            <v>0</v>
          </cell>
          <cell r="R63">
            <v>0</v>
          </cell>
          <cell r="T63">
            <v>0</v>
          </cell>
          <cell r="V63">
            <v>0</v>
          </cell>
          <cell r="X63">
            <v>0</v>
          </cell>
          <cell r="Z63">
            <v>0</v>
          </cell>
          <cell r="AB63">
            <v>0</v>
          </cell>
        </row>
        <row r="64">
          <cell r="B64" t="str">
            <v>80-800-93</v>
          </cell>
          <cell r="C64" t="str">
            <v>Fundraise</v>
          </cell>
          <cell r="D64">
            <v>162.5</v>
          </cell>
          <cell r="F64">
            <v>162.5</v>
          </cell>
          <cell r="H64">
            <v>162.5</v>
          </cell>
          <cell r="J64">
            <v>162.5</v>
          </cell>
          <cell r="L64">
            <v>162.5</v>
          </cell>
          <cell r="N64">
            <v>162.5</v>
          </cell>
          <cell r="P64">
            <v>162.5</v>
          </cell>
          <cell r="R64">
            <v>162.5</v>
          </cell>
          <cell r="T64">
            <v>162.5</v>
          </cell>
          <cell r="V64">
            <v>162.5</v>
          </cell>
          <cell r="X64">
            <v>162.5</v>
          </cell>
          <cell r="Z64">
            <v>162.5</v>
          </cell>
          <cell r="AB64">
            <v>1950</v>
          </cell>
        </row>
        <row r="65">
          <cell r="B65" t="str">
            <v>80-800-90</v>
          </cell>
          <cell r="C65" t="str">
            <v>Fundraise</v>
          </cell>
          <cell r="D65">
            <v>162.5</v>
          </cell>
          <cell r="F65">
            <v>162.5</v>
          </cell>
          <cell r="H65">
            <v>162.5</v>
          </cell>
          <cell r="J65">
            <v>162.5</v>
          </cell>
          <cell r="L65">
            <v>162.5</v>
          </cell>
          <cell r="N65">
            <v>162.5</v>
          </cell>
          <cell r="P65">
            <v>162.5</v>
          </cell>
          <cell r="R65">
            <v>162.5</v>
          </cell>
          <cell r="T65">
            <v>162.5</v>
          </cell>
          <cell r="V65">
            <v>162.5</v>
          </cell>
          <cell r="X65">
            <v>162.5</v>
          </cell>
          <cell r="Z65">
            <v>162.5</v>
          </cell>
          <cell r="AB65">
            <v>1950</v>
          </cell>
        </row>
        <row r="66">
          <cell r="B66" t="str">
            <v>70-700-93</v>
          </cell>
          <cell r="C66" t="str">
            <v>ADMIN Oakland</v>
          </cell>
          <cell r="D66">
            <v>6633.3333333333339</v>
          </cell>
          <cell r="F66">
            <v>6633.3333333333339</v>
          </cell>
          <cell r="H66">
            <v>6633.3333333333339</v>
          </cell>
          <cell r="J66">
            <v>6633.3333333333339</v>
          </cell>
          <cell r="L66">
            <v>6633.3333333333339</v>
          </cell>
          <cell r="N66">
            <v>6633.3333333333339</v>
          </cell>
          <cell r="P66">
            <v>6633.3333333333339</v>
          </cell>
          <cell r="R66">
            <v>6633.3333333333339</v>
          </cell>
          <cell r="T66">
            <v>6633.3333333333339</v>
          </cell>
          <cell r="V66">
            <v>6633.3333333333339</v>
          </cell>
          <cell r="X66">
            <v>6633.3333333333339</v>
          </cell>
          <cell r="Z66">
            <v>6633.3333333333339</v>
          </cell>
          <cell r="AB66">
            <v>79600</v>
          </cell>
        </row>
        <row r="67">
          <cell r="B67" t="str">
            <v>70-700-90</v>
          </cell>
          <cell r="C67" t="str">
            <v>ADMIN Richmond</v>
          </cell>
          <cell r="D67">
            <v>5020.833333333333</v>
          </cell>
          <cell r="F67">
            <v>5020.833333333333</v>
          </cell>
          <cell r="H67">
            <v>5020.833333333333</v>
          </cell>
          <cell r="J67">
            <v>5020.833333333333</v>
          </cell>
          <cell r="L67">
            <v>5020.833333333333</v>
          </cell>
          <cell r="N67">
            <v>5020.833333333333</v>
          </cell>
          <cell r="P67">
            <v>5020.833333333333</v>
          </cell>
          <cell r="R67">
            <v>5020.833333333333</v>
          </cell>
          <cell r="T67">
            <v>5020.833333333333</v>
          </cell>
          <cell r="V67">
            <v>5020.833333333333</v>
          </cell>
          <cell r="X67">
            <v>5020.833333333333</v>
          </cell>
          <cell r="Z67">
            <v>5020.833333333333</v>
          </cell>
          <cell r="AB67">
            <v>60250.000000000007</v>
          </cell>
        </row>
        <row r="68">
          <cell r="B68" t="str">
            <v>63-150</v>
          </cell>
          <cell r="C68" t="str">
            <v>CalWorks</v>
          </cell>
          <cell r="D68">
            <v>6892.333333333333</v>
          </cell>
          <cell r="F68">
            <v>6892.333333333333</v>
          </cell>
          <cell r="H68">
            <v>6892.333333333333</v>
          </cell>
          <cell r="J68">
            <v>6892.333333333333</v>
          </cell>
          <cell r="L68">
            <v>6892.333333333333</v>
          </cell>
          <cell r="N68">
            <v>6892.333333333333</v>
          </cell>
          <cell r="P68">
            <v>6892.333333333333</v>
          </cell>
          <cell r="R68">
            <v>6892.333333333333</v>
          </cell>
          <cell r="T68">
            <v>6892.333333333333</v>
          </cell>
          <cell r="V68">
            <v>6892.333333333333</v>
          </cell>
          <cell r="X68">
            <v>6892.333333333333</v>
          </cell>
          <cell r="Z68">
            <v>6892.333333333333</v>
          </cell>
          <cell r="AB68">
            <v>82708</v>
          </cell>
        </row>
      </sheetData>
      <sheetData sheetId="45">
        <row r="44">
          <cell r="B44" t="str">
            <v>32-420</v>
          </cell>
          <cell r="C44" t="str">
            <v>AODS - CoCo</v>
          </cell>
          <cell r="D44">
            <v>323.125</v>
          </cell>
          <cell r="F44">
            <v>323.125</v>
          </cell>
          <cell r="H44">
            <v>323.125</v>
          </cell>
          <cell r="J44">
            <v>323.125</v>
          </cell>
          <cell r="L44">
            <v>323.125</v>
          </cell>
          <cell r="N44">
            <v>323.125</v>
          </cell>
          <cell r="P44">
            <v>323.125</v>
          </cell>
          <cell r="R44">
            <v>323.125</v>
          </cell>
          <cell r="T44">
            <v>323.125</v>
          </cell>
          <cell r="V44">
            <v>323.125</v>
          </cell>
          <cell r="X44">
            <v>323.125</v>
          </cell>
          <cell r="Z44">
            <v>323.125</v>
          </cell>
          <cell r="AB44">
            <v>3877.5</v>
          </cell>
        </row>
        <row r="45">
          <cell r="B45" t="str">
            <v>32-425</v>
          </cell>
          <cell r="C45" t="str">
            <v>DFCSP</v>
          </cell>
          <cell r="D45">
            <v>467.5</v>
          </cell>
          <cell r="F45">
            <v>467.5</v>
          </cell>
          <cell r="H45">
            <v>467.5</v>
          </cell>
          <cell r="J45">
            <v>467.5</v>
          </cell>
          <cell r="L45">
            <v>467.5</v>
          </cell>
          <cell r="N45">
            <v>467.5</v>
          </cell>
          <cell r="P45">
            <v>467.5</v>
          </cell>
          <cell r="R45">
            <v>467.5</v>
          </cell>
          <cell r="T45">
            <v>467.5</v>
          </cell>
          <cell r="V45">
            <v>467.5</v>
          </cell>
          <cell r="X45">
            <v>467.5</v>
          </cell>
          <cell r="Z45">
            <v>467.5</v>
          </cell>
          <cell r="AB45">
            <v>5610</v>
          </cell>
        </row>
        <row r="46">
          <cell r="B46" t="str">
            <v>33-125</v>
          </cell>
          <cell r="C46" t="str">
            <v>StepAhead</v>
          </cell>
          <cell r="D46">
            <v>449.625</v>
          </cell>
          <cell r="F46">
            <v>449.625</v>
          </cell>
          <cell r="H46">
            <v>449.625</v>
          </cell>
          <cell r="J46">
            <v>449.625</v>
          </cell>
          <cell r="L46">
            <v>449.625</v>
          </cell>
          <cell r="N46">
            <v>449.625</v>
          </cell>
          <cell r="P46">
            <v>449.625</v>
          </cell>
          <cell r="R46">
            <v>449.625</v>
          </cell>
          <cell r="T46">
            <v>449.625</v>
          </cell>
          <cell r="V46">
            <v>449.625</v>
          </cell>
          <cell r="X46">
            <v>449.625</v>
          </cell>
          <cell r="Z46">
            <v>449.625</v>
          </cell>
          <cell r="AB46">
            <v>5395.5</v>
          </cell>
        </row>
        <row r="47">
          <cell r="B47" t="str">
            <v>33-310</v>
          </cell>
          <cell r="C47" t="str">
            <v>APPEAL</v>
          </cell>
          <cell r="D47">
            <v>33</v>
          </cell>
          <cell r="F47">
            <v>33</v>
          </cell>
          <cell r="H47">
            <v>33</v>
          </cell>
          <cell r="J47">
            <v>33</v>
          </cell>
          <cell r="L47">
            <v>33</v>
          </cell>
          <cell r="N47">
            <v>33</v>
          </cell>
          <cell r="P47">
            <v>33</v>
          </cell>
          <cell r="R47">
            <v>33</v>
          </cell>
          <cell r="T47">
            <v>33</v>
          </cell>
          <cell r="V47">
            <v>33</v>
          </cell>
          <cell r="X47">
            <v>33</v>
          </cell>
          <cell r="Z47">
            <v>33</v>
          </cell>
          <cell r="AB47">
            <v>396</v>
          </cell>
        </row>
        <row r="48">
          <cell r="B48" t="str">
            <v>34-290</v>
          </cell>
          <cell r="C48" t="str">
            <v>Asian Fam.Outreach</v>
          </cell>
          <cell r="D48">
            <v>77.916666666666671</v>
          </cell>
          <cell r="F48">
            <v>77.916666666666671</v>
          </cell>
          <cell r="H48">
            <v>77.916666666666671</v>
          </cell>
          <cell r="J48">
            <v>77.916666666666671</v>
          </cell>
          <cell r="L48">
            <v>77.916666666666671</v>
          </cell>
          <cell r="N48">
            <v>77.916666666666671</v>
          </cell>
          <cell r="P48">
            <v>77.916666666666671</v>
          </cell>
          <cell r="R48">
            <v>77.916666666666671</v>
          </cell>
          <cell r="T48">
            <v>77.916666666666671</v>
          </cell>
          <cell r="V48">
            <v>77.916666666666671</v>
          </cell>
          <cell r="X48">
            <v>77.916666666666671</v>
          </cell>
          <cell r="Z48">
            <v>77.916666666666671</v>
          </cell>
          <cell r="AB48">
            <v>934.99999999999989</v>
          </cell>
        </row>
        <row r="49">
          <cell r="B49" t="str">
            <v>61-210</v>
          </cell>
          <cell r="C49" t="str">
            <v>EPSDT - Ala</v>
          </cell>
          <cell r="D49">
            <v>2970.1650000000004</v>
          </cell>
          <cell r="F49">
            <v>2970.1650000000004</v>
          </cell>
          <cell r="H49">
            <v>2970.1650000000004</v>
          </cell>
          <cell r="J49">
            <v>2970.1650000000004</v>
          </cell>
          <cell r="L49">
            <v>2970.1650000000004</v>
          </cell>
          <cell r="N49">
            <v>2970.1650000000004</v>
          </cell>
          <cell r="P49">
            <v>2970.1650000000004</v>
          </cell>
          <cell r="R49">
            <v>2970.1650000000004</v>
          </cell>
          <cell r="T49">
            <v>2970.1650000000004</v>
          </cell>
          <cell r="V49">
            <v>2970.1650000000004</v>
          </cell>
          <cell r="X49">
            <v>2970.1650000000004</v>
          </cell>
          <cell r="Z49">
            <v>2970.1650000000004</v>
          </cell>
          <cell r="AB49">
            <v>35641.980000000003</v>
          </cell>
        </row>
        <row r="50">
          <cell r="B50" t="str">
            <v>61-220</v>
          </cell>
          <cell r="C50" t="str">
            <v>EPSDT - CoCo</v>
          </cell>
          <cell r="D50">
            <v>1044.6333333333334</v>
          </cell>
          <cell r="F50">
            <v>1044.6333333333334</v>
          </cell>
          <cell r="H50">
            <v>1044.6333333333334</v>
          </cell>
          <cell r="J50">
            <v>1044.6333333333334</v>
          </cell>
          <cell r="L50">
            <v>1044.6333333333334</v>
          </cell>
          <cell r="N50">
            <v>1044.6333333333334</v>
          </cell>
          <cell r="P50">
            <v>1044.6333333333334</v>
          </cell>
          <cell r="R50">
            <v>1044.6333333333334</v>
          </cell>
          <cell r="T50">
            <v>1044.6333333333334</v>
          </cell>
          <cell r="V50">
            <v>1044.6333333333334</v>
          </cell>
          <cell r="X50">
            <v>1044.6333333333334</v>
          </cell>
          <cell r="Z50">
            <v>1044.6333333333334</v>
          </cell>
          <cell r="AB50">
            <v>12535.6</v>
          </cell>
        </row>
        <row r="51">
          <cell r="B51" t="str">
            <v>61-225</v>
          </cell>
          <cell r="C51" t="str">
            <v>WC MHS</v>
          </cell>
          <cell r="D51">
            <v>574.97916666666663</v>
          </cell>
          <cell r="F51">
            <v>574.97916666666663</v>
          </cell>
          <cell r="H51">
            <v>574.97916666666663</v>
          </cell>
          <cell r="J51">
            <v>574.97916666666663</v>
          </cell>
          <cell r="L51">
            <v>574.97916666666663</v>
          </cell>
          <cell r="N51">
            <v>574.97916666666663</v>
          </cell>
          <cell r="P51">
            <v>574.97916666666663</v>
          </cell>
          <cell r="R51">
            <v>574.97916666666663</v>
          </cell>
          <cell r="T51">
            <v>574.97916666666663</v>
          </cell>
          <cell r="V51">
            <v>574.97916666666663</v>
          </cell>
          <cell r="X51">
            <v>574.97916666666663</v>
          </cell>
          <cell r="Z51">
            <v>574.97916666666663</v>
          </cell>
          <cell r="AB51">
            <v>6899.7500000000009</v>
          </cell>
        </row>
        <row r="52">
          <cell r="B52" t="str">
            <v>61-230</v>
          </cell>
          <cell r="C52" t="str">
            <v>WrapAround</v>
          </cell>
          <cell r="D52">
            <v>1391.8941666666665</v>
          </cell>
          <cell r="F52">
            <v>1391.8941666666665</v>
          </cell>
          <cell r="H52">
            <v>1391.8941666666665</v>
          </cell>
          <cell r="J52">
            <v>1391.8941666666665</v>
          </cell>
          <cell r="L52">
            <v>1391.8941666666665</v>
          </cell>
          <cell r="N52">
            <v>1391.8941666666665</v>
          </cell>
          <cell r="P52">
            <v>1391.8941666666665</v>
          </cell>
          <cell r="R52">
            <v>1391.8941666666665</v>
          </cell>
          <cell r="T52">
            <v>1391.8941666666665</v>
          </cell>
          <cell r="V52">
            <v>1391.8941666666665</v>
          </cell>
          <cell r="X52">
            <v>1391.8941666666665</v>
          </cell>
          <cell r="Z52">
            <v>1391.8941666666665</v>
          </cell>
          <cell r="AB52">
            <v>16702.73</v>
          </cell>
        </row>
        <row r="53">
          <cell r="B53" t="str">
            <v>61-240</v>
          </cell>
          <cell r="C53" t="str">
            <v>Path II</v>
          </cell>
          <cell r="D53">
            <v>56.1</v>
          </cell>
          <cell r="F53">
            <v>56.1</v>
          </cell>
          <cell r="H53">
            <v>56.1</v>
          </cell>
          <cell r="J53">
            <v>56.1</v>
          </cell>
          <cell r="L53">
            <v>56.1</v>
          </cell>
          <cell r="N53">
            <v>56.1</v>
          </cell>
          <cell r="P53">
            <v>56.1</v>
          </cell>
          <cell r="R53">
            <v>56.1</v>
          </cell>
          <cell r="T53">
            <v>56.1</v>
          </cell>
          <cell r="V53">
            <v>56.1</v>
          </cell>
          <cell r="X53">
            <v>56.1</v>
          </cell>
          <cell r="Z53">
            <v>56.1</v>
          </cell>
          <cell r="AB53">
            <v>673.20000000000016</v>
          </cell>
        </row>
        <row r="54">
          <cell r="B54" t="str">
            <v>62-410</v>
          </cell>
          <cell r="C54" t="str">
            <v>AOD - Ala</v>
          </cell>
          <cell r="D54">
            <v>595.375</v>
          </cell>
          <cell r="F54">
            <v>595.375</v>
          </cell>
          <cell r="H54">
            <v>595.375</v>
          </cell>
          <cell r="J54">
            <v>595.375</v>
          </cell>
          <cell r="L54">
            <v>595.375</v>
          </cell>
          <cell r="N54">
            <v>595.375</v>
          </cell>
          <cell r="P54">
            <v>595.375</v>
          </cell>
          <cell r="R54">
            <v>595.375</v>
          </cell>
          <cell r="T54">
            <v>595.375</v>
          </cell>
          <cell r="V54">
            <v>595.375</v>
          </cell>
          <cell r="X54">
            <v>595.375</v>
          </cell>
          <cell r="Z54">
            <v>595.375</v>
          </cell>
          <cell r="AB54">
            <v>7144.5</v>
          </cell>
        </row>
        <row r="55">
          <cell r="B55" t="str">
            <v>63-120</v>
          </cell>
          <cell r="C55" t="str">
            <v>ADULT</v>
          </cell>
          <cell r="D55">
            <v>384.57833333333326</v>
          </cell>
          <cell r="F55">
            <v>384.57833333333326</v>
          </cell>
          <cell r="H55">
            <v>384.57833333333326</v>
          </cell>
          <cell r="J55">
            <v>384.57833333333326</v>
          </cell>
          <cell r="L55">
            <v>384.57833333333326</v>
          </cell>
          <cell r="N55">
            <v>384.57833333333326</v>
          </cell>
          <cell r="P55">
            <v>384.57833333333326</v>
          </cell>
          <cell r="R55">
            <v>384.57833333333326</v>
          </cell>
          <cell r="T55">
            <v>384.57833333333326</v>
          </cell>
          <cell r="V55">
            <v>384.57833333333326</v>
          </cell>
          <cell r="X55">
            <v>384.57833333333326</v>
          </cell>
          <cell r="Z55">
            <v>384.57833333333326</v>
          </cell>
          <cell r="AB55">
            <v>4614.9399999999996</v>
          </cell>
        </row>
        <row r="56">
          <cell r="B56" t="str">
            <v>63-135</v>
          </cell>
          <cell r="C56" t="str">
            <v>Provider</v>
          </cell>
          <cell r="D56">
            <v>106.33333333333334</v>
          </cell>
          <cell r="F56">
            <v>106.33333333333334</v>
          </cell>
          <cell r="H56">
            <v>106.33333333333334</v>
          </cell>
          <cell r="J56">
            <v>106.33333333333334</v>
          </cell>
          <cell r="L56">
            <v>106.33333333333334</v>
          </cell>
          <cell r="N56">
            <v>106.33333333333334</v>
          </cell>
          <cell r="P56">
            <v>106.33333333333334</v>
          </cell>
          <cell r="R56">
            <v>106.33333333333334</v>
          </cell>
          <cell r="T56">
            <v>106.33333333333334</v>
          </cell>
          <cell r="V56">
            <v>106.33333333333334</v>
          </cell>
          <cell r="X56">
            <v>106.33333333333334</v>
          </cell>
          <cell r="Z56">
            <v>106.33333333333334</v>
          </cell>
          <cell r="AB56">
            <v>1276</v>
          </cell>
        </row>
        <row r="57">
          <cell r="B57" t="str">
            <v>63-140</v>
          </cell>
          <cell r="C57" t="str">
            <v>STAND</v>
          </cell>
          <cell r="D57">
            <v>74.204166666666666</v>
          </cell>
          <cell r="F57">
            <v>74.204166666666666</v>
          </cell>
          <cell r="H57">
            <v>74.204166666666666</v>
          </cell>
          <cell r="J57">
            <v>74.204166666666666</v>
          </cell>
          <cell r="L57">
            <v>74.204166666666666</v>
          </cell>
          <cell r="N57">
            <v>74.204166666666666</v>
          </cell>
          <cell r="P57">
            <v>74.204166666666666</v>
          </cell>
          <cell r="R57">
            <v>74.204166666666666</v>
          </cell>
          <cell r="T57">
            <v>74.204166666666666</v>
          </cell>
          <cell r="V57">
            <v>74.204166666666666</v>
          </cell>
          <cell r="X57">
            <v>74.204166666666666</v>
          </cell>
          <cell r="Z57">
            <v>74.204166666666666</v>
          </cell>
          <cell r="AB57">
            <v>890.44999999999993</v>
          </cell>
        </row>
        <row r="58">
          <cell r="B58" t="str">
            <v>63-600</v>
          </cell>
          <cell r="C58" t="str">
            <v>PRIVATE</v>
          </cell>
          <cell r="D58">
            <v>0</v>
          </cell>
          <cell r="F58">
            <v>0</v>
          </cell>
          <cell r="H58">
            <v>0</v>
          </cell>
          <cell r="J58">
            <v>0</v>
          </cell>
          <cell r="L58">
            <v>0</v>
          </cell>
          <cell r="N58">
            <v>0</v>
          </cell>
          <cell r="P58">
            <v>0</v>
          </cell>
          <cell r="R58">
            <v>0</v>
          </cell>
          <cell r="T58">
            <v>0</v>
          </cell>
          <cell r="V58">
            <v>0</v>
          </cell>
          <cell r="X58">
            <v>0</v>
          </cell>
          <cell r="Z58">
            <v>0</v>
          </cell>
          <cell r="AB58">
            <v>0</v>
          </cell>
        </row>
        <row r="59">
          <cell r="B59" t="str">
            <v>33-130</v>
          </cell>
          <cell r="C59" t="str">
            <v>SEAYL</v>
          </cell>
          <cell r="D59">
            <v>0</v>
          </cell>
          <cell r="F59">
            <v>0</v>
          </cell>
          <cell r="H59">
            <v>0</v>
          </cell>
          <cell r="J59">
            <v>0</v>
          </cell>
          <cell r="L59">
            <v>0</v>
          </cell>
          <cell r="N59">
            <v>0</v>
          </cell>
          <cell r="P59">
            <v>0</v>
          </cell>
          <cell r="R59">
            <v>0</v>
          </cell>
          <cell r="T59">
            <v>0</v>
          </cell>
          <cell r="V59">
            <v>0</v>
          </cell>
          <cell r="X59">
            <v>0</v>
          </cell>
          <cell r="Z59">
            <v>0</v>
          </cell>
          <cell r="AB59">
            <v>0</v>
          </cell>
        </row>
        <row r="60">
          <cell r="B60" t="str">
            <v>33-145</v>
          </cell>
          <cell r="C60" t="str">
            <v>SAYFA</v>
          </cell>
          <cell r="D60">
            <v>0</v>
          </cell>
          <cell r="F60">
            <v>0</v>
          </cell>
          <cell r="H60">
            <v>0</v>
          </cell>
          <cell r="J60">
            <v>0</v>
          </cell>
          <cell r="L60">
            <v>0</v>
          </cell>
          <cell r="N60">
            <v>0</v>
          </cell>
          <cell r="P60">
            <v>0</v>
          </cell>
          <cell r="R60">
            <v>0</v>
          </cell>
          <cell r="T60">
            <v>0</v>
          </cell>
          <cell r="V60">
            <v>0</v>
          </cell>
          <cell r="X60">
            <v>0</v>
          </cell>
          <cell r="Z60">
            <v>0</v>
          </cell>
          <cell r="AB60">
            <v>0</v>
          </cell>
        </row>
        <row r="61">
          <cell r="B61" t="str">
            <v>61-235</v>
          </cell>
          <cell r="C61" t="str">
            <v>WrapAround Flex</v>
          </cell>
          <cell r="D61">
            <v>0</v>
          </cell>
          <cell r="F61">
            <v>0</v>
          </cell>
          <cell r="H61">
            <v>0</v>
          </cell>
          <cell r="J61">
            <v>0</v>
          </cell>
          <cell r="L61">
            <v>0</v>
          </cell>
          <cell r="N61">
            <v>0</v>
          </cell>
          <cell r="P61">
            <v>0</v>
          </cell>
          <cell r="R61">
            <v>0</v>
          </cell>
          <cell r="T61">
            <v>0</v>
          </cell>
          <cell r="V61">
            <v>0</v>
          </cell>
          <cell r="X61">
            <v>0</v>
          </cell>
          <cell r="Z61">
            <v>0</v>
          </cell>
          <cell r="AB61">
            <v>0</v>
          </cell>
        </row>
        <row r="62">
          <cell r="B62" t="str">
            <v>70-700</v>
          </cell>
          <cell r="C62" t="str">
            <v>Admin-Indirect</v>
          </cell>
          <cell r="D62">
            <v>0</v>
          </cell>
          <cell r="F62">
            <v>0</v>
          </cell>
          <cell r="H62">
            <v>0</v>
          </cell>
          <cell r="J62">
            <v>0</v>
          </cell>
          <cell r="L62">
            <v>0</v>
          </cell>
          <cell r="N62">
            <v>0</v>
          </cell>
          <cell r="P62">
            <v>0</v>
          </cell>
          <cell r="R62">
            <v>0</v>
          </cell>
          <cell r="T62">
            <v>0</v>
          </cell>
          <cell r="V62">
            <v>0</v>
          </cell>
          <cell r="X62">
            <v>0</v>
          </cell>
          <cell r="Z62">
            <v>0</v>
          </cell>
          <cell r="AB62">
            <v>0</v>
          </cell>
        </row>
        <row r="63">
          <cell r="B63" t="str">
            <v>80-800</v>
          </cell>
          <cell r="C63" t="str">
            <v>Fundraise-Indirect</v>
          </cell>
          <cell r="D63">
            <v>0</v>
          </cell>
          <cell r="F63">
            <v>0</v>
          </cell>
          <cell r="H63">
            <v>0</v>
          </cell>
          <cell r="J63">
            <v>0</v>
          </cell>
          <cell r="L63">
            <v>0</v>
          </cell>
          <cell r="N63">
            <v>0</v>
          </cell>
          <cell r="P63">
            <v>0</v>
          </cell>
          <cell r="R63">
            <v>0</v>
          </cell>
          <cell r="T63">
            <v>0</v>
          </cell>
          <cell r="V63">
            <v>0</v>
          </cell>
          <cell r="X63">
            <v>0</v>
          </cell>
          <cell r="Z63">
            <v>0</v>
          </cell>
          <cell r="AB63">
            <v>0</v>
          </cell>
        </row>
        <row r="64">
          <cell r="B64" t="str">
            <v>80-800-93</v>
          </cell>
          <cell r="C64" t="str">
            <v>Fundraise</v>
          </cell>
          <cell r="D64">
            <v>17.875</v>
          </cell>
          <cell r="F64">
            <v>17.875</v>
          </cell>
          <cell r="H64">
            <v>17.875</v>
          </cell>
          <cell r="J64">
            <v>17.875</v>
          </cell>
          <cell r="L64">
            <v>17.875</v>
          </cell>
          <cell r="N64">
            <v>17.875</v>
          </cell>
          <cell r="P64">
            <v>17.875</v>
          </cell>
          <cell r="R64">
            <v>17.875</v>
          </cell>
          <cell r="T64">
            <v>17.875</v>
          </cell>
          <cell r="V64">
            <v>17.875</v>
          </cell>
          <cell r="X64">
            <v>17.875</v>
          </cell>
          <cell r="Z64">
            <v>17.875</v>
          </cell>
          <cell r="AB64">
            <v>214.5</v>
          </cell>
        </row>
        <row r="65">
          <cell r="B65" t="str">
            <v>80-800-90</v>
          </cell>
          <cell r="C65" t="str">
            <v>Fundraise</v>
          </cell>
          <cell r="D65">
            <v>17.875</v>
          </cell>
          <cell r="F65">
            <v>17.875</v>
          </cell>
          <cell r="H65">
            <v>17.875</v>
          </cell>
          <cell r="J65">
            <v>17.875</v>
          </cell>
          <cell r="L65">
            <v>17.875</v>
          </cell>
          <cell r="N65">
            <v>17.875</v>
          </cell>
          <cell r="P65">
            <v>17.875</v>
          </cell>
          <cell r="R65">
            <v>17.875</v>
          </cell>
          <cell r="T65">
            <v>17.875</v>
          </cell>
          <cell r="V65">
            <v>17.875</v>
          </cell>
          <cell r="X65">
            <v>17.875</v>
          </cell>
          <cell r="Z65">
            <v>17.875</v>
          </cell>
          <cell r="AB65">
            <v>214.5</v>
          </cell>
        </row>
        <row r="66">
          <cell r="B66" t="str">
            <v>70-700-93</v>
          </cell>
          <cell r="C66" t="str">
            <v>ADMIN Oakland</v>
          </cell>
          <cell r="D66">
            <v>729.66666666666674</v>
          </cell>
          <cell r="F66">
            <v>729.66666666666674</v>
          </cell>
          <cell r="H66">
            <v>729.66666666666674</v>
          </cell>
          <cell r="J66">
            <v>729.66666666666674</v>
          </cell>
          <cell r="L66">
            <v>729.66666666666674</v>
          </cell>
          <cell r="N66">
            <v>729.66666666666674</v>
          </cell>
          <cell r="P66">
            <v>729.66666666666674</v>
          </cell>
          <cell r="R66">
            <v>729.66666666666674</v>
          </cell>
          <cell r="T66">
            <v>729.66666666666674</v>
          </cell>
          <cell r="V66">
            <v>729.66666666666674</v>
          </cell>
          <cell r="X66">
            <v>729.66666666666674</v>
          </cell>
          <cell r="Z66">
            <v>729.66666666666674</v>
          </cell>
          <cell r="AB66">
            <v>8756.0000000000018</v>
          </cell>
        </row>
        <row r="67">
          <cell r="B67" t="str">
            <v>70-700-90</v>
          </cell>
          <cell r="C67" t="str">
            <v>ADMIN Richmond</v>
          </cell>
          <cell r="D67">
            <v>552.29166666666663</v>
          </cell>
          <cell r="F67">
            <v>552.29166666666663</v>
          </cell>
          <cell r="H67">
            <v>552.29166666666663</v>
          </cell>
          <cell r="J67">
            <v>552.29166666666663</v>
          </cell>
          <cell r="L67">
            <v>552.29166666666663</v>
          </cell>
          <cell r="N67">
            <v>552.29166666666663</v>
          </cell>
          <cell r="P67">
            <v>552.29166666666663</v>
          </cell>
          <cell r="R67">
            <v>552.29166666666663</v>
          </cell>
          <cell r="T67">
            <v>552.29166666666663</v>
          </cell>
          <cell r="V67">
            <v>552.29166666666663</v>
          </cell>
          <cell r="X67">
            <v>552.29166666666663</v>
          </cell>
          <cell r="Z67">
            <v>552.29166666666663</v>
          </cell>
          <cell r="AB67">
            <v>6627.5000000000009</v>
          </cell>
        </row>
        <row r="68">
          <cell r="B68" t="str">
            <v>63-150</v>
          </cell>
          <cell r="C68" t="str">
            <v>CalWorks</v>
          </cell>
          <cell r="D68">
            <v>758.15666666666664</v>
          </cell>
          <cell r="F68">
            <v>758.15666666666664</v>
          </cell>
          <cell r="H68">
            <v>758.15666666666664</v>
          </cell>
          <cell r="J68">
            <v>758.15666666666664</v>
          </cell>
          <cell r="L68">
            <v>758.15666666666664</v>
          </cell>
          <cell r="N68">
            <v>758.15666666666664</v>
          </cell>
          <cell r="P68">
            <v>758.15666666666664</v>
          </cell>
          <cell r="R68">
            <v>758.15666666666664</v>
          </cell>
          <cell r="T68">
            <v>758.15666666666664</v>
          </cell>
          <cell r="V68">
            <v>758.15666666666664</v>
          </cell>
          <cell r="X68">
            <v>758.15666666666664</v>
          </cell>
          <cell r="Z68">
            <v>758.15666666666664</v>
          </cell>
          <cell r="AB68">
            <v>9097.8799999999992</v>
          </cell>
        </row>
      </sheetData>
      <sheetData sheetId="46">
        <row r="44">
          <cell r="E44" t="str">
            <v>32-420</v>
          </cell>
          <cell r="F44" t="str">
            <v>AODS - CoCo</v>
          </cell>
          <cell r="G44">
            <v>256.34305108055008</v>
          </cell>
          <cell r="I44">
            <v>256.34305108055008</v>
          </cell>
          <cell r="K44">
            <v>256.34305108055008</v>
          </cell>
          <cell r="M44">
            <v>256.34305108055008</v>
          </cell>
          <cell r="O44">
            <v>256.34305108055008</v>
          </cell>
          <cell r="Q44">
            <v>256.34305108055008</v>
          </cell>
          <cell r="S44">
            <v>287.10421721021612</v>
          </cell>
          <cell r="U44">
            <v>287.10421721021612</v>
          </cell>
          <cell r="W44">
            <v>287.10421721021612</v>
          </cell>
          <cell r="Y44">
            <v>287.10421721021612</v>
          </cell>
          <cell r="AA44">
            <v>287.10421721021612</v>
          </cell>
          <cell r="AC44">
            <v>287.10421721021612</v>
          </cell>
          <cell r="AE44">
            <v>3260.6836097445976</v>
          </cell>
        </row>
        <row r="45">
          <cell r="E45" t="str">
            <v>32-425</v>
          </cell>
          <cell r="F45" t="str">
            <v>DFCSP</v>
          </cell>
          <cell r="G45">
            <v>380.72623182711197</v>
          </cell>
          <cell r="I45">
            <v>380.72623182711197</v>
          </cell>
          <cell r="K45">
            <v>380.72623182711197</v>
          </cell>
          <cell r="M45">
            <v>380.72623182711197</v>
          </cell>
          <cell r="O45">
            <v>380.72623182711197</v>
          </cell>
          <cell r="Q45">
            <v>380.72623182711197</v>
          </cell>
          <cell r="S45">
            <v>426.41337964636546</v>
          </cell>
          <cell r="U45">
            <v>426.41337964636546</v>
          </cell>
          <cell r="W45">
            <v>426.41337964636546</v>
          </cell>
          <cell r="Y45">
            <v>426.41337964636546</v>
          </cell>
          <cell r="AA45">
            <v>426.41337964636546</v>
          </cell>
          <cell r="AC45">
            <v>426.41337964636546</v>
          </cell>
          <cell r="AE45">
            <v>4842.8376688408653</v>
          </cell>
        </row>
        <row r="46">
          <cell r="E46" t="str">
            <v>33-125</v>
          </cell>
          <cell r="F46" t="str">
            <v>StepAhead</v>
          </cell>
          <cell r="G46">
            <v>269.30128290766208</v>
          </cell>
          <cell r="I46">
            <v>269.30128290766208</v>
          </cell>
          <cell r="K46">
            <v>269.30128290766208</v>
          </cell>
          <cell r="M46">
            <v>269.30128290766208</v>
          </cell>
          <cell r="O46">
            <v>269.30128290766208</v>
          </cell>
          <cell r="Q46">
            <v>269.30128290766208</v>
          </cell>
          <cell r="S46">
            <v>301.61743685658155</v>
          </cell>
          <cell r="U46">
            <v>301.61743685658155</v>
          </cell>
          <cell r="W46">
            <v>301.61743685658155</v>
          </cell>
          <cell r="Y46">
            <v>301.61743685658155</v>
          </cell>
          <cell r="AA46">
            <v>301.61743685658155</v>
          </cell>
          <cell r="AC46">
            <v>301.61743685658155</v>
          </cell>
          <cell r="AE46">
            <v>3425.5123185854623</v>
          </cell>
        </row>
        <row r="47">
          <cell r="E47" t="str">
            <v>33-310</v>
          </cell>
          <cell r="F47" t="str">
            <v>APPEAL</v>
          </cell>
          <cell r="G47">
            <v>22.04193713163065</v>
          </cell>
          <cell r="I47">
            <v>22.04193713163065</v>
          </cell>
          <cell r="K47">
            <v>22.04193713163065</v>
          </cell>
          <cell r="M47">
            <v>22.04193713163065</v>
          </cell>
          <cell r="O47">
            <v>22.04193713163065</v>
          </cell>
          <cell r="Q47">
            <v>22.04193713163065</v>
          </cell>
          <cell r="S47">
            <v>24.686969587426333</v>
          </cell>
          <cell r="U47">
            <v>24.686969587426333</v>
          </cell>
          <cell r="W47">
            <v>24.686969587426333</v>
          </cell>
          <cell r="Y47">
            <v>24.686969587426333</v>
          </cell>
          <cell r="AA47">
            <v>24.686969587426333</v>
          </cell>
          <cell r="AC47">
            <v>24.686969587426333</v>
          </cell>
          <cell r="AE47">
            <v>280.37344031434196</v>
          </cell>
        </row>
        <row r="48">
          <cell r="E48" t="str">
            <v>34-290</v>
          </cell>
          <cell r="F48" t="str">
            <v>Asian Fam.Outreach</v>
          </cell>
          <cell r="G48">
            <v>47.225453831041257</v>
          </cell>
          <cell r="I48">
            <v>47.225453831041257</v>
          </cell>
          <cell r="K48">
            <v>47.225453831041257</v>
          </cell>
          <cell r="M48">
            <v>47.225453831041257</v>
          </cell>
          <cell r="O48">
            <v>47.225453831041257</v>
          </cell>
          <cell r="Q48">
            <v>47.225453831041257</v>
          </cell>
          <cell r="S48">
            <v>52.892508290766216</v>
          </cell>
          <cell r="U48">
            <v>52.892508290766216</v>
          </cell>
          <cell r="W48">
            <v>52.892508290766216</v>
          </cell>
          <cell r="Y48">
            <v>52.892508290766216</v>
          </cell>
          <cell r="AA48">
            <v>52.892508290766216</v>
          </cell>
          <cell r="AC48">
            <v>52.892508290766216</v>
          </cell>
          <cell r="AE48">
            <v>600.70777273084491</v>
          </cell>
        </row>
        <row r="49">
          <cell r="E49" t="str">
            <v>61-210</v>
          </cell>
          <cell r="F49" t="str">
            <v>EPSDT - Ala</v>
          </cell>
          <cell r="G49">
            <v>1766.9406208018522</v>
          </cell>
          <cell r="I49">
            <v>1766.9406208018522</v>
          </cell>
          <cell r="K49">
            <v>1766.9406208018522</v>
          </cell>
          <cell r="M49">
            <v>1766.9406208018522</v>
          </cell>
          <cell r="O49">
            <v>1766.9406208018522</v>
          </cell>
          <cell r="Q49">
            <v>1766.9406208018522</v>
          </cell>
          <cell r="S49">
            <v>1978.9734952980748</v>
          </cell>
          <cell r="U49">
            <v>1978.9734952980748</v>
          </cell>
          <cell r="W49">
            <v>1978.9734952980748</v>
          </cell>
          <cell r="Y49">
            <v>1978.9734952980748</v>
          </cell>
          <cell r="AA49">
            <v>1978.9734952980748</v>
          </cell>
          <cell r="AC49">
            <v>1978.9734952980748</v>
          </cell>
          <cell r="AE49">
            <v>22475.484696599564</v>
          </cell>
        </row>
        <row r="50">
          <cell r="E50" t="str">
            <v>61-220</v>
          </cell>
          <cell r="F50" t="str">
            <v>EPSDT - CoCo</v>
          </cell>
          <cell r="G50">
            <v>707.08782842174196</v>
          </cell>
          <cell r="I50">
            <v>707.45521545514077</v>
          </cell>
          <cell r="K50">
            <v>707.45521545514077</v>
          </cell>
          <cell r="M50">
            <v>707.45521545514077</v>
          </cell>
          <cell r="O50">
            <v>707.45521545514077</v>
          </cell>
          <cell r="Q50">
            <v>707.45521545514077</v>
          </cell>
          <cell r="S50">
            <v>792.34984130975772</v>
          </cell>
          <cell r="U50">
            <v>820.53031014433532</v>
          </cell>
          <cell r="W50">
            <v>852.0924352390623</v>
          </cell>
          <cell r="Y50">
            <v>887.44201534515651</v>
          </cell>
          <cell r="AA50">
            <v>927.03354506398205</v>
          </cell>
          <cell r="AC50">
            <v>971.37605834906662</v>
          </cell>
          <cell r="AE50">
            <v>9495.1881111488037</v>
          </cell>
        </row>
        <row r="51">
          <cell r="E51" t="str">
            <v>61-225</v>
          </cell>
          <cell r="F51" t="str">
            <v>WC MHS</v>
          </cell>
          <cell r="G51">
            <v>280.49358742632609</v>
          </cell>
          <cell r="I51">
            <v>280.49358742632609</v>
          </cell>
          <cell r="K51">
            <v>280.49358742632609</v>
          </cell>
          <cell r="M51">
            <v>280.49358742632609</v>
          </cell>
          <cell r="O51">
            <v>280.49358742632609</v>
          </cell>
          <cell r="Q51">
            <v>280.49358742632609</v>
          </cell>
          <cell r="S51">
            <v>314.15281791748527</v>
          </cell>
          <cell r="U51">
            <v>314.15281791748527</v>
          </cell>
          <cell r="W51">
            <v>314.15281791748527</v>
          </cell>
          <cell r="Y51">
            <v>314.15281791748527</v>
          </cell>
          <cell r="AA51">
            <v>314.15281791748527</v>
          </cell>
          <cell r="AC51">
            <v>314.15281791748527</v>
          </cell>
          <cell r="AE51">
            <v>3567.8784320628679</v>
          </cell>
        </row>
        <row r="52">
          <cell r="E52" t="str">
            <v>61-230</v>
          </cell>
          <cell r="F52" t="str">
            <v>WrapAround</v>
          </cell>
          <cell r="G52">
            <v>836.81959056974472</v>
          </cell>
          <cell r="I52">
            <v>836.81959056974472</v>
          </cell>
          <cell r="K52">
            <v>836.81959056974472</v>
          </cell>
          <cell r="M52">
            <v>836.81959056974472</v>
          </cell>
          <cell r="O52">
            <v>836.81959056974472</v>
          </cell>
          <cell r="Q52">
            <v>836.81959056974472</v>
          </cell>
          <cell r="S52">
            <v>937.23794143811404</v>
          </cell>
          <cell r="U52">
            <v>937.23794143811404</v>
          </cell>
          <cell r="W52">
            <v>937.23794143811404</v>
          </cell>
          <cell r="Y52">
            <v>937.23794143811404</v>
          </cell>
          <cell r="AA52">
            <v>937.23794143811404</v>
          </cell>
          <cell r="AC52">
            <v>937.23794143811404</v>
          </cell>
          <cell r="AE52">
            <v>10644.345192047153</v>
          </cell>
        </row>
        <row r="53">
          <cell r="E53" t="str">
            <v>61-240</v>
          </cell>
          <cell r="F53" t="str">
            <v>Path II</v>
          </cell>
          <cell r="G53">
            <v>45.012876358873598</v>
          </cell>
          <cell r="I53">
            <v>45.079674001309748</v>
          </cell>
          <cell r="K53">
            <v>45.079674001309748</v>
          </cell>
          <cell r="M53">
            <v>45.079674001309748</v>
          </cell>
          <cell r="O53">
            <v>45.079674001309748</v>
          </cell>
          <cell r="Q53">
            <v>45.079674001309748</v>
          </cell>
          <cell r="S53">
            <v>50.489234881466921</v>
          </cell>
          <cell r="U53">
            <v>55.612956487753763</v>
          </cell>
          <cell r="W53">
            <v>61.351524686795024</v>
          </cell>
          <cell r="Y53">
            <v>67.778721069721243</v>
          </cell>
          <cell r="AA53">
            <v>74.9771810185986</v>
          </cell>
          <cell r="AC53">
            <v>83.039456161341235</v>
          </cell>
          <cell r="AE53">
            <v>663.66032067109916</v>
          </cell>
        </row>
        <row r="54">
          <cell r="E54" t="str">
            <v>62-410</v>
          </cell>
          <cell r="F54" t="str">
            <v>AOD - Ala</v>
          </cell>
          <cell r="G54">
            <v>386.67126915520629</v>
          </cell>
          <cell r="I54">
            <v>386.67126915520629</v>
          </cell>
          <cell r="K54">
            <v>386.67126915520629</v>
          </cell>
          <cell r="M54">
            <v>386.67126915520629</v>
          </cell>
          <cell r="O54">
            <v>386.67126915520629</v>
          </cell>
          <cell r="Q54">
            <v>386.67126915520629</v>
          </cell>
          <cell r="S54">
            <v>433.07182145383103</v>
          </cell>
          <cell r="U54">
            <v>433.07182145383103</v>
          </cell>
          <cell r="W54">
            <v>433.07182145383103</v>
          </cell>
          <cell r="Y54">
            <v>433.07182145383103</v>
          </cell>
          <cell r="AA54">
            <v>433.07182145383103</v>
          </cell>
          <cell r="AC54">
            <v>433.07182145383103</v>
          </cell>
          <cell r="AE54">
            <v>4918.4585436542238</v>
          </cell>
        </row>
        <row r="55">
          <cell r="E55" t="str">
            <v>63-120</v>
          </cell>
          <cell r="F55" t="str">
            <v>ADULT</v>
          </cell>
          <cell r="G55">
            <v>109.68617288685097</v>
          </cell>
          <cell r="I55">
            <v>109.68617288685097</v>
          </cell>
          <cell r="K55">
            <v>109.68617288685097</v>
          </cell>
          <cell r="M55">
            <v>109.68617288685097</v>
          </cell>
          <cell r="O55">
            <v>109.68617288685097</v>
          </cell>
          <cell r="Q55">
            <v>109.68617288685097</v>
          </cell>
          <cell r="S55">
            <v>122.8485136332731</v>
          </cell>
          <cell r="U55">
            <v>122.8485136332731</v>
          </cell>
          <cell r="W55">
            <v>122.8485136332731</v>
          </cell>
          <cell r="Y55">
            <v>122.8485136332731</v>
          </cell>
          <cell r="AA55">
            <v>122.8485136332731</v>
          </cell>
          <cell r="AC55">
            <v>122.8485136332731</v>
          </cell>
          <cell r="AE55">
            <v>1395.2081191207444</v>
          </cell>
        </row>
        <row r="56">
          <cell r="E56" t="str">
            <v>63-135</v>
          </cell>
          <cell r="F56" t="str">
            <v>Provider</v>
          </cell>
          <cell r="G56">
            <v>78.410907007203662</v>
          </cell>
          <cell r="I56">
            <v>78.452655533726258</v>
          </cell>
          <cell r="K56">
            <v>78.452655533726258</v>
          </cell>
          <cell r="M56">
            <v>78.452655533726258</v>
          </cell>
          <cell r="O56">
            <v>78.452655533726258</v>
          </cell>
          <cell r="Q56">
            <v>78.452655533726258</v>
          </cell>
          <cell r="S56">
            <v>87.866974197773416</v>
          </cell>
          <cell r="U56">
            <v>91.069300201702688</v>
          </cell>
          <cell r="W56">
            <v>94.655905326103479</v>
          </cell>
          <cell r="Y56">
            <v>98.672903065432365</v>
          </cell>
          <cell r="AA56">
            <v>103.17194053348072</v>
          </cell>
          <cell r="AC56">
            <v>108.21086249769488</v>
          </cell>
          <cell r="AE56">
            <v>1054.3220704980226</v>
          </cell>
        </row>
        <row r="57">
          <cell r="E57" t="str">
            <v>63-140</v>
          </cell>
          <cell r="F57" t="str">
            <v>STAND</v>
          </cell>
          <cell r="G57">
            <v>54.513616895874264</v>
          </cell>
          <cell r="I57">
            <v>54.538666011787811</v>
          </cell>
          <cell r="K57">
            <v>54.538666011787811</v>
          </cell>
          <cell r="M57">
            <v>54.538666011787811</v>
          </cell>
          <cell r="O57">
            <v>54.538666011787811</v>
          </cell>
          <cell r="Q57">
            <v>54.538666011787811</v>
          </cell>
          <cell r="S57">
            <v>61.083305933202361</v>
          </cell>
          <cell r="U57">
            <v>63.004701535559924</v>
          </cell>
          <cell r="W57">
            <v>65.156664610200394</v>
          </cell>
          <cell r="Y57">
            <v>67.566863253797735</v>
          </cell>
          <cell r="AA57">
            <v>70.266285734626734</v>
          </cell>
          <cell r="AC57">
            <v>73.28963891315523</v>
          </cell>
          <cell r="AE57">
            <v>727.5744069353558</v>
          </cell>
        </row>
        <row r="58">
          <cell r="E58" t="str">
            <v>63-600</v>
          </cell>
          <cell r="F58" t="str">
            <v>PRIVATE</v>
          </cell>
          <cell r="G58">
            <v>0</v>
          </cell>
          <cell r="I58">
            <v>0</v>
          </cell>
          <cell r="K58">
            <v>0</v>
          </cell>
          <cell r="M58">
            <v>0</v>
          </cell>
          <cell r="O58">
            <v>0</v>
          </cell>
          <cell r="Q58">
            <v>0</v>
          </cell>
          <cell r="S58">
            <v>0</v>
          </cell>
          <cell r="U58">
            <v>0</v>
          </cell>
          <cell r="W58">
            <v>0</v>
          </cell>
          <cell r="Y58">
            <v>0</v>
          </cell>
          <cell r="AA58">
            <v>0</v>
          </cell>
          <cell r="AC58">
            <v>0</v>
          </cell>
          <cell r="AE58">
            <v>0</v>
          </cell>
        </row>
        <row r="59">
          <cell r="E59" t="str">
            <v>33-130</v>
          </cell>
          <cell r="F59" t="str">
            <v>SEAYL</v>
          </cell>
          <cell r="G59">
            <v>0</v>
          </cell>
          <cell r="I59">
            <v>0</v>
          </cell>
          <cell r="K59">
            <v>0</v>
          </cell>
          <cell r="M59">
            <v>0</v>
          </cell>
          <cell r="O59">
            <v>0</v>
          </cell>
          <cell r="Q59">
            <v>0</v>
          </cell>
          <cell r="S59">
            <v>0</v>
          </cell>
          <cell r="U59">
            <v>0</v>
          </cell>
          <cell r="W59">
            <v>0</v>
          </cell>
          <cell r="Y59">
            <v>0</v>
          </cell>
          <cell r="AA59">
            <v>0</v>
          </cell>
          <cell r="AC59">
            <v>0</v>
          </cell>
          <cell r="AE59">
            <v>0</v>
          </cell>
        </row>
        <row r="60">
          <cell r="E60" t="str">
            <v>33-145</v>
          </cell>
          <cell r="F60" t="str">
            <v>SAYFA</v>
          </cell>
          <cell r="G60">
            <v>0</v>
          </cell>
          <cell r="I60">
            <v>0</v>
          </cell>
          <cell r="K60">
            <v>0</v>
          </cell>
          <cell r="M60">
            <v>0</v>
          </cell>
          <cell r="O60">
            <v>0</v>
          </cell>
          <cell r="Q60">
            <v>0</v>
          </cell>
          <cell r="S60">
            <v>0</v>
          </cell>
          <cell r="U60">
            <v>0</v>
          </cell>
          <cell r="W60">
            <v>0</v>
          </cell>
          <cell r="Y60">
            <v>0</v>
          </cell>
          <cell r="AA60">
            <v>0</v>
          </cell>
          <cell r="AC60">
            <v>0</v>
          </cell>
          <cell r="AE60">
            <v>0</v>
          </cell>
        </row>
        <row r="61">
          <cell r="E61" t="str">
            <v>61-235</v>
          </cell>
          <cell r="F61" t="str">
            <v>WrapAround Flex</v>
          </cell>
          <cell r="G61">
            <v>0</v>
          </cell>
          <cell r="I61">
            <v>0</v>
          </cell>
          <cell r="K61">
            <v>0</v>
          </cell>
          <cell r="M61">
            <v>0</v>
          </cell>
          <cell r="O61">
            <v>0</v>
          </cell>
          <cell r="Q61">
            <v>0</v>
          </cell>
          <cell r="S61">
            <v>0</v>
          </cell>
          <cell r="U61">
            <v>0</v>
          </cell>
          <cell r="W61">
            <v>0</v>
          </cell>
          <cell r="Y61">
            <v>0</v>
          </cell>
          <cell r="AA61">
            <v>0</v>
          </cell>
          <cell r="AC61">
            <v>0</v>
          </cell>
          <cell r="AE61">
            <v>0</v>
          </cell>
        </row>
        <row r="62">
          <cell r="E62" t="str">
            <v>70-700</v>
          </cell>
          <cell r="F62" t="str">
            <v>Admin-Indirect</v>
          </cell>
          <cell r="G62">
            <v>0</v>
          </cell>
          <cell r="I62">
            <v>0</v>
          </cell>
          <cell r="K62">
            <v>0</v>
          </cell>
          <cell r="M62">
            <v>0</v>
          </cell>
          <cell r="O62">
            <v>0</v>
          </cell>
          <cell r="Q62">
            <v>0</v>
          </cell>
          <cell r="S62">
            <v>0</v>
          </cell>
          <cell r="U62">
            <v>0</v>
          </cell>
          <cell r="W62">
            <v>0</v>
          </cell>
          <cell r="Y62">
            <v>0</v>
          </cell>
          <cell r="AA62">
            <v>0</v>
          </cell>
          <cell r="AC62">
            <v>0</v>
          </cell>
          <cell r="AE62">
            <v>0</v>
          </cell>
        </row>
        <row r="63">
          <cell r="E63" t="str">
            <v>80-800</v>
          </cell>
          <cell r="F63" t="str">
            <v>Fundraise-Indirect</v>
          </cell>
          <cell r="G63">
            <v>0</v>
          </cell>
          <cell r="I63">
            <v>0</v>
          </cell>
          <cell r="K63">
            <v>0</v>
          </cell>
          <cell r="M63">
            <v>0</v>
          </cell>
          <cell r="O63">
            <v>0</v>
          </cell>
          <cell r="Q63">
            <v>0</v>
          </cell>
          <cell r="S63">
            <v>0</v>
          </cell>
          <cell r="U63">
            <v>0</v>
          </cell>
          <cell r="W63">
            <v>0</v>
          </cell>
          <cell r="Y63">
            <v>0</v>
          </cell>
          <cell r="AA63">
            <v>0</v>
          </cell>
        </row>
        <row r="64">
          <cell r="E64" t="str">
            <v>80-800-93</v>
          </cell>
          <cell r="F64" t="str">
            <v>Fundraise</v>
          </cell>
          <cell r="G64">
            <v>0.39710216110019647</v>
          </cell>
          <cell r="I64">
            <v>0.39710216110019647</v>
          </cell>
          <cell r="K64">
            <v>0.39710216110019647</v>
          </cell>
          <cell r="M64">
            <v>0.39710216110019647</v>
          </cell>
          <cell r="O64">
            <v>0.39710216110019647</v>
          </cell>
          <cell r="Q64">
            <v>0.39710216110019647</v>
          </cell>
          <cell r="S64">
            <v>0.44475442043222008</v>
          </cell>
          <cell r="U64">
            <v>0.44475442043222008</v>
          </cell>
          <cell r="W64">
            <v>0.44475442043222008</v>
          </cell>
          <cell r="Y64">
            <v>0.44475442043222008</v>
          </cell>
          <cell r="AA64">
            <v>0.44475442043222008</v>
          </cell>
          <cell r="AC64">
            <v>0.44475442043222008</v>
          </cell>
          <cell r="AE64">
            <v>5.0511394891945001</v>
          </cell>
        </row>
        <row r="65">
          <cell r="E65" t="str">
            <v>80-800-90</v>
          </cell>
          <cell r="F65" t="str">
            <v>Fundraise</v>
          </cell>
          <cell r="G65">
            <v>0.39710216110019647</v>
          </cell>
          <cell r="I65">
            <v>0.39710216110019647</v>
          </cell>
          <cell r="K65">
            <v>0.39710216110019647</v>
          </cell>
          <cell r="M65">
            <v>0.39710216110019647</v>
          </cell>
          <cell r="O65">
            <v>0.39710216110019647</v>
          </cell>
          <cell r="Q65">
            <v>0.39710216110019647</v>
          </cell>
          <cell r="S65">
            <v>0.44475442043222008</v>
          </cell>
          <cell r="U65">
            <v>0.44475442043222008</v>
          </cell>
          <cell r="W65">
            <v>0.44475442043222008</v>
          </cell>
          <cell r="Y65">
            <v>0.44475442043222008</v>
          </cell>
          <cell r="AA65">
            <v>0.44475442043222008</v>
          </cell>
          <cell r="AC65">
            <v>0.44475442043222008</v>
          </cell>
          <cell r="AE65">
            <v>5.0511394891945001</v>
          </cell>
        </row>
        <row r="66">
          <cell r="E66" t="str">
            <v>70-700-93</v>
          </cell>
          <cell r="F66" t="str">
            <v>ADMIN Oakland</v>
          </cell>
          <cell r="G66">
            <v>253.69062572509117</v>
          </cell>
          <cell r="I66">
            <v>253.69062572509117</v>
          </cell>
          <cell r="K66">
            <v>253.69062572509117</v>
          </cell>
          <cell r="M66">
            <v>253.69062572509117</v>
          </cell>
          <cell r="O66">
            <v>253.69062572509117</v>
          </cell>
          <cell r="Q66">
            <v>253.69062572509117</v>
          </cell>
          <cell r="S66">
            <v>284.13350081210211</v>
          </cell>
          <cell r="U66">
            <v>284.13350081210211</v>
          </cell>
          <cell r="W66">
            <v>284.13350081210211</v>
          </cell>
          <cell r="Y66">
            <v>284.13350081210211</v>
          </cell>
          <cell r="AA66">
            <v>284.13350081210211</v>
          </cell>
          <cell r="AC66">
            <v>284.13350081210211</v>
          </cell>
          <cell r="AE66">
            <v>3226.9447592231604</v>
          </cell>
        </row>
        <row r="67">
          <cell r="E67" t="str">
            <v>70-700-90</v>
          </cell>
          <cell r="F67" t="str">
            <v>ADMIN Richmond</v>
          </cell>
          <cell r="G67">
            <v>68.363718074656191</v>
          </cell>
          <cell r="I67">
            <v>68.363718074656191</v>
          </cell>
          <cell r="K67">
            <v>68.363718074656191</v>
          </cell>
          <cell r="M67">
            <v>68.363718074656191</v>
          </cell>
          <cell r="O67">
            <v>68.363718074656191</v>
          </cell>
          <cell r="Q67">
            <v>68.363718074656191</v>
          </cell>
          <cell r="S67">
            <v>76.567364243614946</v>
          </cell>
          <cell r="U67">
            <v>76.567364243614946</v>
          </cell>
          <cell r="W67">
            <v>76.567364243614946</v>
          </cell>
          <cell r="Y67">
            <v>76.567364243614946</v>
          </cell>
          <cell r="AA67">
            <v>76.567364243614946</v>
          </cell>
          <cell r="AC67">
            <v>76.567364243614946</v>
          </cell>
          <cell r="AE67">
            <v>869.58649390962694</v>
          </cell>
        </row>
        <row r="68">
          <cell r="E68" t="str">
            <v>63-150</v>
          </cell>
          <cell r="F68" t="str">
            <v>CalWorks</v>
          </cell>
          <cell r="G68">
            <v>415.4570255297923</v>
          </cell>
          <cell r="I68">
            <v>415.4570255297923</v>
          </cell>
          <cell r="K68">
            <v>415.4570255297923</v>
          </cell>
          <cell r="M68">
            <v>415.4570255297923</v>
          </cell>
          <cell r="O68">
            <v>415.4570255297923</v>
          </cell>
          <cell r="Q68">
            <v>415.4570255297923</v>
          </cell>
          <cell r="S68">
            <v>465.31186859336736</v>
          </cell>
          <cell r="U68">
            <v>465.31186859336736</v>
          </cell>
          <cell r="W68">
            <v>465.31186859336736</v>
          </cell>
          <cell r="Y68">
            <v>465.31186859336736</v>
          </cell>
          <cell r="AA68">
            <v>465.31186859336736</v>
          </cell>
          <cell r="AC68">
            <v>465.31186859336736</v>
          </cell>
          <cell r="AE68">
            <v>5284.6133647389588</v>
          </cell>
        </row>
      </sheetData>
      <sheetData sheetId="47">
        <row r="44">
          <cell r="D44" t="str">
            <v>32-420</v>
          </cell>
          <cell r="E44" t="str">
            <v>AODS - CoCo</v>
          </cell>
          <cell r="F44">
            <v>86.625</v>
          </cell>
          <cell r="H44">
            <v>86.625</v>
          </cell>
          <cell r="J44">
            <v>86.625</v>
          </cell>
          <cell r="L44">
            <v>86.625</v>
          </cell>
          <cell r="N44">
            <v>86.625</v>
          </cell>
          <cell r="P44">
            <v>86.625</v>
          </cell>
          <cell r="R44">
            <v>86.625</v>
          </cell>
          <cell r="T44">
            <v>86.625</v>
          </cell>
          <cell r="V44">
            <v>86.625</v>
          </cell>
          <cell r="X44">
            <v>86.625</v>
          </cell>
          <cell r="Z44">
            <v>86.625</v>
          </cell>
          <cell r="AB44">
            <v>86.625</v>
          </cell>
          <cell r="AD44">
            <v>1039.5</v>
          </cell>
        </row>
        <row r="45">
          <cell r="D45" t="str">
            <v>32-425</v>
          </cell>
          <cell r="E45" t="str">
            <v>DFCSP</v>
          </cell>
          <cell r="F45">
            <v>103.69999999999999</v>
          </cell>
          <cell r="H45">
            <v>103.69999999999999</v>
          </cell>
          <cell r="J45">
            <v>103.69999999999999</v>
          </cell>
          <cell r="L45">
            <v>103.69999999999999</v>
          </cell>
          <cell r="N45">
            <v>103.69999999999999</v>
          </cell>
          <cell r="P45">
            <v>103.69999999999999</v>
          </cell>
          <cell r="R45">
            <v>103.69999999999999</v>
          </cell>
          <cell r="T45">
            <v>103.69999999999999</v>
          </cell>
          <cell r="V45">
            <v>103.69999999999999</v>
          </cell>
          <cell r="X45">
            <v>103.69999999999999</v>
          </cell>
          <cell r="Z45">
            <v>103.69999999999999</v>
          </cell>
          <cell r="AB45">
            <v>103.69999999999999</v>
          </cell>
          <cell r="AD45">
            <v>1244.4000000000003</v>
          </cell>
        </row>
        <row r="46">
          <cell r="D46" t="str">
            <v>33-125</v>
          </cell>
          <cell r="E46" t="str">
            <v>StepAhead</v>
          </cell>
          <cell r="F46">
            <v>112.125</v>
          </cell>
          <cell r="H46">
            <v>112.125</v>
          </cell>
          <cell r="J46">
            <v>112.125</v>
          </cell>
          <cell r="L46">
            <v>112.125</v>
          </cell>
          <cell r="N46">
            <v>112.125</v>
          </cell>
          <cell r="P46">
            <v>112.125</v>
          </cell>
          <cell r="R46">
            <v>112.125</v>
          </cell>
          <cell r="T46">
            <v>112.125</v>
          </cell>
          <cell r="V46">
            <v>112.125</v>
          </cell>
          <cell r="X46">
            <v>112.125</v>
          </cell>
          <cell r="Z46">
            <v>112.125</v>
          </cell>
          <cell r="AB46">
            <v>112.125</v>
          </cell>
          <cell r="AD46">
            <v>1345.5</v>
          </cell>
        </row>
        <row r="47">
          <cell r="D47" t="str">
            <v>33-310</v>
          </cell>
          <cell r="E47" t="str">
            <v>APPEAL</v>
          </cell>
          <cell r="F47">
            <v>7.1999999999999993</v>
          </cell>
          <cell r="H47">
            <v>7.1999999999999993</v>
          </cell>
          <cell r="J47">
            <v>7.1999999999999993</v>
          </cell>
          <cell r="L47">
            <v>7.1999999999999993</v>
          </cell>
          <cell r="N47">
            <v>7.1999999999999993</v>
          </cell>
          <cell r="P47">
            <v>7.1999999999999993</v>
          </cell>
          <cell r="R47">
            <v>7.1999999999999993</v>
          </cell>
          <cell r="T47">
            <v>7.1999999999999993</v>
          </cell>
          <cell r="V47">
            <v>7.1999999999999993</v>
          </cell>
          <cell r="X47">
            <v>7.1999999999999993</v>
          </cell>
          <cell r="Z47">
            <v>7.1999999999999993</v>
          </cell>
          <cell r="AB47">
            <v>7.1999999999999993</v>
          </cell>
          <cell r="AD47">
            <v>86.40000000000002</v>
          </cell>
        </row>
        <row r="48">
          <cell r="D48" t="str">
            <v>34-290</v>
          </cell>
          <cell r="E48" t="str">
            <v>Asian Fam.Outreach</v>
          </cell>
          <cell r="F48">
            <v>21.25</v>
          </cell>
          <cell r="H48">
            <v>21.25</v>
          </cell>
          <cell r="J48">
            <v>21.25</v>
          </cell>
          <cell r="L48">
            <v>21.25</v>
          </cell>
          <cell r="N48">
            <v>21.25</v>
          </cell>
          <cell r="P48">
            <v>21.25</v>
          </cell>
          <cell r="R48">
            <v>21.25</v>
          </cell>
          <cell r="T48">
            <v>21.25</v>
          </cell>
          <cell r="V48">
            <v>21.25</v>
          </cell>
          <cell r="X48">
            <v>21.25</v>
          </cell>
          <cell r="Z48">
            <v>21.25</v>
          </cell>
          <cell r="AB48">
            <v>21.25</v>
          </cell>
          <cell r="AD48">
            <v>255</v>
          </cell>
        </row>
        <row r="49">
          <cell r="D49" t="str">
            <v>61-210</v>
          </cell>
          <cell r="E49" t="str">
            <v>EPSDT - Ala</v>
          </cell>
          <cell r="F49">
            <v>426.87</v>
          </cell>
          <cell r="H49">
            <v>426.87</v>
          </cell>
          <cell r="J49">
            <v>641.59500000000003</v>
          </cell>
          <cell r="L49">
            <v>457.54500000000002</v>
          </cell>
          <cell r="N49">
            <v>457.54500000000002</v>
          </cell>
          <cell r="P49">
            <v>457.54500000000002</v>
          </cell>
          <cell r="R49">
            <v>457.54500000000002</v>
          </cell>
          <cell r="T49">
            <v>945.79500000000007</v>
          </cell>
          <cell r="V49">
            <v>1409.2950000000001</v>
          </cell>
          <cell r="X49">
            <v>1342.79500008015</v>
          </cell>
          <cell r="Z49">
            <v>751.79500001144993</v>
          </cell>
          <cell r="AB49">
            <v>751.79500001144993</v>
          </cell>
          <cell r="AD49">
            <v>8526.990000103051</v>
          </cell>
        </row>
        <row r="50">
          <cell r="D50" t="str">
            <v>61-220</v>
          </cell>
          <cell r="E50" t="str">
            <v>EPSDT - CoCo</v>
          </cell>
          <cell r="F50">
            <v>261.14</v>
          </cell>
          <cell r="H50">
            <v>261.14</v>
          </cell>
          <cell r="J50">
            <v>261.14</v>
          </cell>
          <cell r="L50">
            <v>261.14</v>
          </cell>
          <cell r="N50">
            <v>261.14</v>
          </cell>
          <cell r="P50">
            <v>261.14</v>
          </cell>
          <cell r="R50">
            <v>261.14</v>
          </cell>
          <cell r="T50">
            <v>261.14</v>
          </cell>
          <cell r="V50">
            <v>261.14</v>
          </cell>
          <cell r="X50">
            <v>261.14</v>
          </cell>
          <cell r="Z50">
            <v>261.14</v>
          </cell>
          <cell r="AB50">
            <v>261.14</v>
          </cell>
          <cell r="AD50">
            <v>3133.6799999999989</v>
          </cell>
        </row>
        <row r="51">
          <cell r="D51" t="str">
            <v>61-225</v>
          </cell>
          <cell r="E51" t="str">
            <v>WC MHS</v>
          </cell>
          <cell r="F51">
            <v>25.5</v>
          </cell>
          <cell r="H51">
            <v>25.5</v>
          </cell>
          <cell r="J51">
            <v>25.5</v>
          </cell>
          <cell r="L51">
            <v>682.18749999999989</v>
          </cell>
          <cell r="N51">
            <v>119.31249999999999</v>
          </cell>
          <cell r="P51">
            <v>119.31249999999999</v>
          </cell>
          <cell r="R51">
            <v>119.31249999999999</v>
          </cell>
          <cell r="T51">
            <v>250.5625</v>
          </cell>
          <cell r="V51">
            <v>138.0625</v>
          </cell>
          <cell r="X51">
            <v>138.0625</v>
          </cell>
          <cell r="Z51">
            <v>138.0625</v>
          </cell>
          <cell r="AB51">
            <v>138.0625</v>
          </cell>
          <cell r="AD51">
            <v>1919.4374999999998</v>
          </cell>
        </row>
        <row r="52">
          <cell r="D52" t="str">
            <v>61-230</v>
          </cell>
          <cell r="E52" t="str">
            <v>WrapAround</v>
          </cell>
          <cell r="F52">
            <v>361.48250000000002</v>
          </cell>
          <cell r="H52">
            <v>361.48250000000002</v>
          </cell>
          <cell r="J52">
            <v>361.48250000000002</v>
          </cell>
          <cell r="L52">
            <v>361.48250000000002</v>
          </cell>
          <cell r="N52">
            <v>361.48250000000002</v>
          </cell>
          <cell r="P52">
            <v>361.48250000000002</v>
          </cell>
          <cell r="R52">
            <v>361.48250000000002</v>
          </cell>
          <cell r="T52">
            <v>361.48250000000002</v>
          </cell>
          <cell r="V52">
            <v>361.48250000000002</v>
          </cell>
          <cell r="X52">
            <v>361.48250000000002</v>
          </cell>
          <cell r="Z52">
            <v>361.48250000000002</v>
          </cell>
          <cell r="AB52">
            <v>361.48250000000002</v>
          </cell>
          <cell r="AD52">
            <v>4337.79</v>
          </cell>
        </row>
        <row r="53">
          <cell r="D53" t="str">
            <v>61-240</v>
          </cell>
          <cell r="E53" t="str">
            <v>Path II</v>
          </cell>
          <cell r="F53">
            <v>10.98</v>
          </cell>
          <cell r="H53">
            <v>10.98</v>
          </cell>
          <cell r="J53">
            <v>10.98</v>
          </cell>
          <cell r="L53">
            <v>10.98</v>
          </cell>
          <cell r="N53">
            <v>10.98</v>
          </cell>
          <cell r="P53">
            <v>10.98</v>
          </cell>
          <cell r="R53">
            <v>10.98</v>
          </cell>
          <cell r="T53">
            <v>10.98</v>
          </cell>
          <cell r="V53">
            <v>10.98</v>
          </cell>
          <cell r="X53">
            <v>10.98</v>
          </cell>
          <cell r="Z53">
            <v>10.98</v>
          </cell>
          <cell r="AB53">
            <v>10.98</v>
          </cell>
          <cell r="AD53">
            <v>131.76000000000002</v>
          </cell>
        </row>
        <row r="54">
          <cell r="D54" t="str">
            <v>62-410</v>
          </cell>
          <cell r="E54" t="str">
            <v>AOD - Ala</v>
          </cell>
          <cell r="F54">
            <v>135.125</v>
          </cell>
          <cell r="H54">
            <v>135.125</v>
          </cell>
          <cell r="J54">
            <v>205.47499999999999</v>
          </cell>
          <cell r="L54">
            <v>145.17500000000001</v>
          </cell>
          <cell r="N54">
            <v>145.17500000000001</v>
          </cell>
          <cell r="P54">
            <v>145.17500000000001</v>
          </cell>
          <cell r="R54">
            <v>145.17500000000001</v>
          </cell>
          <cell r="T54">
            <v>208.17500000000001</v>
          </cell>
          <cell r="V54">
            <v>154.17500000000001</v>
          </cell>
          <cell r="X54">
            <v>154.17500000000001</v>
          </cell>
          <cell r="Z54">
            <v>154.17500000000001</v>
          </cell>
          <cell r="AB54">
            <v>154.17500000000001</v>
          </cell>
          <cell r="AD54">
            <v>1881.2999999999997</v>
          </cell>
        </row>
        <row r="55">
          <cell r="D55" t="str">
            <v>63-120</v>
          </cell>
          <cell r="E55" t="str">
            <v>ADULT</v>
          </cell>
          <cell r="F55">
            <v>57.06</v>
          </cell>
          <cell r="H55">
            <v>57.06</v>
          </cell>
          <cell r="J55">
            <v>92.234999999999999</v>
          </cell>
          <cell r="L55">
            <v>62.085000000000001</v>
          </cell>
          <cell r="N55">
            <v>62.085000000000001</v>
          </cell>
          <cell r="P55">
            <v>62.085000000000001</v>
          </cell>
          <cell r="R55">
            <v>62.085000000000001</v>
          </cell>
          <cell r="T55">
            <v>140.83500000000001</v>
          </cell>
          <cell r="V55">
            <v>73.335000000000008</v>
          </cell>
          <cell r="X55">
            <v>104.83500000315001</v>
          </cell>
          <cell r="Z55">
            <v>77.835000000450009</v>
          </cell>
          <cell r="AB55">
            <v>77.835000000450009</v>
          </cell>
          <cell r="AD55">
            <v>929.3700000040501</v>
          </cell>
        </row>
        <row r="56">
          <cell r="D56" t="str">
            <v>63-135</v>
          </cell>
          <cell r="E56" t="str">
            <v>Provider</v>
          </cell>
          <cell r="F56">
            <v>26.3</v>
          </cell>
          <cell r="H56">
            <v>26.3</v>
          </cell>
          <cell r="J56">
            <v>26.3</v>
          </cell>
          <cell r="L56">
            <v>26.3</v>
          </cell>
          <cell r="N56">
            <v>26.3</v>
          </cell>
          <cell r="P56">
            <v>26.3</v>
          </cell>
          <cell r="R56">
            <v>26.3</v>
          </cell>
          <cell r="T56">
            <v>26.3</v>
          </cell>
          <cell r="V56">
            <v>26.3</v>
          </cell>
          <cell r="X56">
            <v>26.3</v>
          </cell>
          <cell r="Z56">
            <v>26.3</v>
          </cell>
          <cell r="AB56">
            <v>26.3</v>
          </cell>
          <cell r="AD56">
            <v>315.60000000000008</v>
          </cell>
        </row>
        <row r="57">
          <cell r="D57" t="str">
            <v>63-140</v>
          </cell>
          <cell r="E57" t="str">
            <v>STAND</v>
          </cell>
          <cell r="F57">
            <v>13.68</v>
          </cell>
          <cell r="H57">
            <v>13.68</v>
          </cell>
          <cell r="J57">
            <v>13.68</v>
          </cell>
          <cell r="L57">
            <v>48.242499999999993</v>
          </cell>
          <cell r="N57">
            <v>18.6175</v>
          </cell>
          <cell r="P57">
            <v>18.6175</v>
          </cell>
          <cell r="R57">
            <v>18.6175</v>
          </cell>
          <cell r="T57">
            <v>18.6175</v>
          </cell>
          <cell r="V57">
            <v>18.6175</v>
          </cell>
          <cell r="X57">
            <v>18.6175</v>
          </cell>
          <cell r="Z57">
            <v>18.6175</v>
          </cell>
          <cell r="AB57">
            <v>18.6175</v>
          </cell>
          <cell r="AD57">
            <v>238.22250000000005</v>
          </cell>
        </row>
        <row r="58">
          <cell r="D58" t="str">
            <v>63-600</v>
          </cell>
          <cell r="E58" t="str">
            <v>PRIVATE</v>
          </cell>
          <cell r="F58">
            <v>0</v>
          </cell>
          <cell r="H58">
            <v>0</v>
          </cell>
          <cell r="J58">
            <v>0</v>
          </cell>
          <cell r="L58">
            <v>0</v>
          </cell>
          <cell r="N58">
            <v>0</v>
          </cell>
          <cell r="P58">
            <v>0</v>
          </cell>
          <cell r="R58">
            <v>0</v>
          </cell>
          <cell r="T58">
            <v>0</v>
          </cell>
          <cell r="V58">
            <v>0</v>
          </cell>
          <cell r="X58">
            <v>0</v>
          </cell>
          <cell r="Z58">
            <v>0</v>
          </cell>
          <cell r="AB58">
            <v>0</v>
          </cell>
          <cell r="AD58">
            <v>0</v>
          </cell>
        </row>
        <row r="59">
          <cell r="D59" t="str">
            <v>33-130</v>
          </cell>
          <cell r="E59" t="str">
            <v>SEAYL</v>
          </cell>
          <cell r="F59">
            <v>0</v>
          </cell>
          <cell r="H59">
            <v>0</v>
          </cell>
          <cell r="J59">
            <v>0</v>
          </cell>
          <cell r="L59">
            <v>0</v>
          </cell>
          <cell r="N59">
            <v>0</v>
          </cell>
          <cell r="P59">
            <v>0</v>
          </cell>
          <cell r="R59">
            <v>0</v>
          </cell>
          <cell r="T59">
            <v>0</v>
          </cell>
          <cell r="V59">
            <v>0</v>
          </cell>
          <cell r="X59">
            <v>0</v>
          </cell>
          <cell r="Z59">
            <v>0</v>
          </cell>
          <cell r="AB59">
            <v>0</v>
          </cell>
          <cell r="AD59">
            <v>0</v>
          </cell>
        </row>
        <row r="60">
          <cell r="D60" t="str">
            <v>33-145</v>
          </cell>
          <cell r="E60" t="str">
            <v>SAYFA</v>
          </cell>
          <cell r="F60">
            <v>0</v>
          </cell>
          <cell r="H60">
            <v>0</v>
          </cell>
          <cell r="J60">
            <v>0</v>
          </cell>
          <cell r="L60">
            <v>0</v>
          </cell>
          <cell r="N60">
            <v>0</v>
          </cell>
          <cell r="P60">
            <v>0</v>
          </cell>
          <cell r="R60">
            <v>0</v>
          </cell>
          <cell r="T60">
            <v>0</v>
          </cell>
          <cell r="V60">
            <v>0</v>
          </cell>
          <cell r="X60">
            <v>0</v>
          </cell>
          <cell r="Z60">
            <v>0</v>
          </cell>
          <cell r="AB60">
            <v>0</v>
          </cell>
          <cell r="AD60">
            <v>0</v>
          </cell>
        </row>
        <row r="61">
          <cell r="D61" t="str">
            <v>61-235</v>
          </cell>
          <cell r="E61" t="str">
            <v>WrapAround Flex</v>
          </cell>
          <cell r="F61">
            <v>0</v>
          </cell>
          <cell r="H61">
            <v>0</v>
          </cell>
          <cell r="J61">
            <v>0</v>
          </cell>
          <cell r="L61">
            <v>0</v>
          </cell>
          <cell r="N61">
            <v>0</v>
          </cell>
          <cell r="P61">
            <v>0</v>
          </cell>
          <cell r="R61">
            <v>0</v>
          </cell>
          <cell r="T61">
            <v>0</v>
          </cell>
          <cell r="V61">
            <v>0</v>
          </cell>
          <cell r="X61">
            <v>0</v>
          </cell>
          <cell r="Z61">
            <v>0</v>
          </cell>
          <cell r="AB61">
            <v>0</v>
          </cell>
          <cell r="AD61">
            <v>0</v>
          </cell>
        </row>
        <row r="62">
          <cell r="D62" t="str">
            <v>70-700</v>
          </cell>
          <cell r="E62" t="str">
            <v>Admin-Indirect</v>
          </cell>
          <cell r="F62">
            <v>0</v>
          </cell>
          <cell r="H62">
            <v>0</v>
          </cell>
          <cell r="J62">
            <v>0</v>
          </cell>
          <cell r="L62">
            <v>0</v>
          </cell>
          <cell r="N62">
            <v>0</v>
          </cell>
          <cell r="P62">
            <v>0</v>
          </cell>
          <cell r="R62">
            <v>0</v>
          </cell>
          <cell r="T62">
            <v>0</v>
          </cell>
          <cell r="V62">
            <v>0</v>
          </cell>
          <cell r="X62">
            <v>0</v>
          </cell>
          <cell r="Z62">
            <v>0</v>
          </cell>
          <cell r="AB62">
            <v>0</v>
          </cell>
          <cell r="AD62">
            <v>0</v>
          </cell>
        </row>
        <row r="63">
          <cell r="D63" t="str">
            <v>80-800</v>
          </cell>
          <cell r="E63" t="str">
            <v>Fundraise-Indirect</v>
          </cell>
          <cell r="F63">
            <v>0</v>
          </cell>
          <cell r="H63">
            <v>0</v>
          </cell>
          <cell r="J63">
            <v>0</v>
          </cell>
          <cell r="L63">
            <v>0</v>
          </cell>
          <cell r="N63">
            <v>0</v>
          </cell>
          <cell r="P63">
            <v>0</v>
          </cell>
          <cell r="R63">
            <v>0</v>
          </cell>
          <cell r="T63">
            <v>0</v>
          </cell>
          <cell r="V63">
            <v>0</v>
          </cell>
          <cell r="X63">
            <v>0</v>
          </cell>
          <cell r="Z63">
            <v>0</v>
          </cell>
          <cell r="AB63">
            <v>0</v>
          </cell>
        </row>
        <row r="64">
          <cell r="D64" t="str">
            <v>80-800-93</v>
          </cell>
          <cell r="E64" t="str">
            <v>Fundraise</v>
          </cell>
          <cell r="F64">
            <v>4.875</v>
          </cell>
          <cell r="H64">
            <v>4.875</v>
          </cell>
          <cell r="J64">
            <v>4.875</v>
          </cell>
          <cell r="L64">
            <v>4.875</v>
          </cell>
          <cell r="N64">
            <v>4.875</v>
          </cell>
          <cell r="P64">
            <v>4.875</v>
          </cell>
          <cell r="R64">
            <v>4.875</v>
          </cell>
          <cell r="T64">
            <v>4.875</v>
          </cell>
          <cell r="V64">
            <v>4.875</v>
          </cell>
          <cell r="X64">
            <v>4.875</v>
          </cell>
          <cell r="Z64">
            <v>4.875</v>
          </cell>
          <cell r="AB64">
            <v>4.875</v>
          </cell>
          <cell r="AD64">
            <v>58.5</v>
          </cell>
        </row>
        <row r="65">
          <cell r="D65" t="str">
            <v>80-800-90</v>
          </cell>
          <cell r="E65" t="str">
            <v>Fundraise</v>
          </cell>
          <cell r="F65">
            <v>4.875</v>
          </cell>
          <cell r="H65">
            <v>4.875</v>
          </cell>
          <cell r="J65">
            <v>4.875</v>
          </cell>
          <cell r="L65">
            <v>4.875</v>
          </cell>
          <cell r="N65">
            <v>4.875</v>
          </cell>
          <cell r="P65">
            <v>4.875</v>
          </cell>
          <cell r="R65">
            <v>4.875</v>
          </cell>
          <cell r="T65">
            <v>4.875</v>
          </cell>
          <cell r="V65">
            <v>4.875</v>
          </cell>
          <cell r="X65">
            <v>4.875</v>
          </cell>
          <cell r="Z65">
            <v>4.875</v>
          </cell>
          <cell r="AB65">
            <v>4.875</v>
          </cell>
          <cell r="AD65">
            <v>58.5</v>
          </cell>
        </row>
        <row r="66">
          <cell r="D66" t="str">
            <v>70-700-93</v>
          </cell>
          <cell r="E66" t="str">
            <v>ADMIN Oakland</v>
          </cell>
          <cell r="F66">
            <v>166.5</v>
          </cell>
          <cell r="H66">
            <v>166.5</v>
          </cell>
          <cell r="J66">
            <v>166.5</v>
          </cell>
          <cell r="L66">
            <v>166.5</v>
          </cell>
          <cell r="N66">
            <v>166.5</v>
          </cell>
          <cell r="P66">
            <v>166.5</v>
          </cell>
          <cell r="R66">
            <v>166.5</v>
          </cell>
          <cell r="T66">
            <v>166.5</v>
          </cell>
          <cell r="V66">
            <v>166.5</v>
          </cell>
          <cell r="X66">
            <v>394.00000002274999</v>
          </cell>
          <cell r="Z66">
            <v>199.00000000324999</v>
          </cell>
          <cell r="AB66">
            <v>199.00000000324999</v>
          </cell>
          <cell r="AD66">
            <v>2290.5000000292503</v>
          </cell>
        </row>
        <row r="67">
          <cell r="D67" t="str">
            <v>70-700-90</v>
          </cell>
          <cell r="E67" t="str">
            <v>ADMIN Richmond</v>
          </cell>
          <cell r="F67">
            <v>150.625</v>
          </cell>
          <cell r="H67">
            <v>150.625</v>
          </cell>
          <cell r="J67">
            <v>150.625</v>
          </cell>
          <cell r="L67">
            <v>150.625</v>
          </cell>
          <cell r="N67">
            <v>150.625</v>
          </cell>
          <cell r="P67">
            <v>150.625</v>
          </cell>
          <cell r="R67">
            <v>150.625</v>
          </cell>
          <cell r="T67">
            <v>150.625</v>
          </cell>
          <cell r="V67">
            <v>150.625</v>
          </cell>
          <cell r="X67">
            <v>150.625</v>
          </cell>
          <cell r="Z67">
            <v>150.625</v>
          </cell>
          <cell r="AB67">
            <v>150.625</v>
          </cell>
          <cell r="AD67">
            <v>1807.5</v>
          </cell>
        </row>
        <row r="68">
          <cell r="D68" t="str">
            <v>63-150</v>
          </cell>
          <cell r="E68" t="str">
            <v>CalWorks</v>
          </cell>
          <cell r="F68">
            <v>99.420000000000016</v>
          </cell>
          <cell r="H68">
            <v>99.420000000000016</v>
          </cell>
          <cell r="J68">
            <v>169.77</v>
          </cell>
          <cell r="L68">
            <v>109.47000000000001</v>
          </cell>
          <cell r="N68">
            <v>109.47000000000001</v>
          </cell>
          <cell r="P68">
            <v>109.47000000000001</v>
          </cell>
          <cell r="R68">
            <v>109.47000000000001</v>
          </cell>
          <cell r="T68">
            <v>266.97000000000003</v>
          </cell>
          <cell r="V68">
            <v>229.97000000000003</v>
          </cell>
          <cell r="X68">
            <v>422.47000003045002</v>
          </cell>
          <cell r="Z68">
            <v>185.47000000435003</v>
          </cell>
          <cell r="AB68">
            <v>185.47000000435003</v>
          </cell>
          <cell r="AD68">
            <v>2096.8400000391498</v>
          </cell>
        </row>
      </sheetData>
      <sheetData sheetId="48">
        <row r="44">
          <cell r="F44" t="str">
            <v>32-420</v>
          </cell>
          <cell r="G44" t="str">
            <v>AODS - CoCo</v>
          </cell>
          <cell r="H44">
            <v>24.077916666666667</v>
          </cell>
          <cell r="J44">
            <v>24.077916666666667</v>
          </cell>
          <cell r="L44">
            <v>24.077916666666667</v>
          </cell>
          <cell r="N44">
            <v>24.077916666666667</v>
          </cell>
          <cell r="P44">
            <v>24.077916666666667</v>
          </cell>
          <cell r="R44">
            <v>24.077916666666667</v>
          </cell>
          <cell r="T44">
            <v>24.077916666666667</v>
          </cell>
          <cell r="V44">
            <v>24.077916666666667</v>
          </cell>
          <cell r="X44">
            <v>24.077916666666667</v>
          </cell>
          <cell r="Z44">
            <v>24.077916666666667</v>
          </cell>
          <cell r="AB44">
            <v>24.077916666666667</v>
          </cell>
          <cell r="AD44">
            <v>24.077916666666667</v>
          </cell>
          <cell r="AF44">
            <v>288.93500000000006</v>
          </cell>
        </row>
        <row r="45">
          <cell r="F45" t="str">
            <v>32-425</v>
          </cell>
          <cell r="G45" t="str">
            <v>DFCSP</v>
          </cell>
          <cell r="H45">
            <v>28.894333333333332</v>
          </cell>
          <cell r="J45">
            <v>28.894333333333332</v>
          </cell>
          <cell r="L45">
            <v>28.894333333333332</v>
          </cell>
          <cell r="N45">
            <v>28.894333333333332</v>
          </cell>
          <cell r="P45">
            <v>28.894333333333332</v>
          </cell>
          <cell r="R45">
            <v>28.894333333333332</v>
          </cell>
          <cell r="T45">
            <v>28.894333333333332</v>
          </cell>
          <cell r="V45">
            <v>28.894333333333332</v>
          </cell>
          <cell r="X45">
            <v>28.894333333333332</v>
          </cell>
          <cell r="Z45">
            <v>28.894333333333332</v>
          </cell>
          <cell r="AB45">
            <v>28.894333333333332</v>
          </cell>
          <cell r="AD45">
            <v>28.894333333333332</v>
          </cell>
          <cell r="AF45">
            <v>346.73200000000003</v>
          </cell>
        </row>
        <row r="46">
          <cell r="F46" t="str">
            <v>33-125</v>
          </cell>
          <cell r="G46" t="str">
            <v>StepAhead</v>
          </cell>
          <cell r="H46">
            <v>30.22625</v>
          </cell>
          <cell r="J46">
            <v>30.22625</v>
          </cell>
          <cell r="L46">
            <v>30.22625</v>
          </cell>
          <cell r="N46">
            <v>30.22625</v>
          </cell>
          <cell r="P46">
            <v>30.22625</v>
          </cell>
          <cell r="R46">
            <v>30.22625</v>
          </cell>
          <cell r="T46">
            <v>30.22625</v>
          </cell>
          <cell r="V46">
            <v>30.22625</v>
          </cell>
          <cell r="X46">
            <v>30.22625</v>
          </cell>
          <cell r="Z46">
            <v>30.22625</v>
          </cell>
          <cell r="AB46">
            <v>30.22625</v>
          </cell>
          <cell r="AD46">
            <v>30.22625</v>
          </cell>
          <cell r="AF46">
            <v>362.71499999999997</v>
          </cell>
        </row>
        <row r="47">
          <cell r="F47" t="str">
            <v>33-310</v>
          </cell>
          <cell r="G47" t="str">
            <v>APPEAL</v>
          </cell>
          <cell r="H47">
            <v>2.016</v>
          </cell>
          <cell r="J47">
            <v>2.016</v>
          </cell>
          <cell r="L47">
            <v>2.016</v>
          </cell>
          <cell r="N47">
            <v>2.016</v>
          </cell>
          <cell r="P47">
            <v>2.016</v>
          </cell>
          <cell r="R47">
            <v>2.016</v>
          </cell>
          <cell r="T47">
            <v>2.016</v>
          </cell>
          <cell r="V47">
            <v>2.016</v>
          </cell>
          <cell r="X47">
            <v>2.016</v>
          </cell>
          <cell r="Z47">
            <v>2.016</v>
          </cell>
          <cell r="AB47">
            <v>2.016</v>
          </cell>
          <cell r="AD47">
            <v>2.016</v>
          </cell>
          <cell r="AF47">
            <v>24.191999999999993</v>
          </cell>
        </row>
        <row r="48">
          <cell r="F48" t="str">
            <v>34-290</v>
          </cell>
          <cell r="G48" t="str">
            <v>Asian Fam.Outreach</v>
          </cell>
          <cell r="H48">
            <v>5.5958333333333341</v>
          </cell>
          <cell r="J48">
            <v>5.5958333333333341</v>
          </cell>
          <cell r="L48">
            <v>5.5958333333333341</v>
          </cell>
          <cell r="N48">
            <v>5.5958333333333341</v>
          </cell>
          <cell r="P48">
            <v>5.5958333333333341</v>
          </cell>
          <cell r="R48">
            <v>5.5958333333333341</v>
          </cell>
          <cell r="T48">
            <v>5.5958333333333341</v>
          </cell>
          <cell r="V48">
            <v>5.5958333333333341</v>
          </cell>
          <cell r="X48">
            <v>5.5958333333333341</v>
          </cell>
          <cell r="Z48">
            <v>5.5958333333333341</v>
          </cell>
          <cell r="AB48">
            <v>5.5958333333333341</v>
          </cell>
          <cell r="AD48">
            <v>5.5958333333333341</v>
          </cell>
          <cell r="AF48">
            <v>67.149999999999991</v>
          </cell>
        </row>
        <row r="49">
          <cell r="F49" t="str">
            <v>61-210</v>
          </cell>
          <cell r="G49" t="str">
            <v>EPSDT - Ala</v>
          </cell>
          <cell r="H49">
            <v>123.22226666666668</v>
          </cell>
          <cell r="J49">
            <v>142.75226666666669</v>
          </cell>
          <cell r="L49">
            <v>178.03226666666666</v>
          </cell>
          <cell r="N49">
            <v>205.28726666984019</v>
          </cell>
          <cell r="P49">
            <v>205.28726666984019</v>
          </cell>
          <cell r="R49">
            <v>205.28726666984019</v>
          </cell>
          <cell r="T49">
            <v>205.28726666984019</v>
          </cell>
          <cell r="V49">
            <v>205.28726666984019</v>
          </cell>
          <cell r="X49">
            <v>205.28726666984019</v>
          </cell>
          <cell r="Z49">
            <v>205.28726666984019</v>
          </cell>
          <cell r="AB49">
            <v>205.28726666984019</v>
          </cell>
          <cell r="AD49">
            <v>205.28726666984019</v>
          </cell>
          <cell r="AF49">
            <v>2291.5922000285618</v>
          </cell>
        </row>
        <row r="50">
          <cell r="F50" t="str">
            <v>61-220</v>
          </cell>
          <cell r="G50" t="str">
            <v>EPSDT - CoCo</v>
          </cell>
          <cell r="H50">
            <v>71.383533333333347</v>
          </cell>
          <cell r="J50">
            <v>71.383533333333347</v>
          </cell>
          <cell r="L50">
            <v>71.383533333333347</v>
          </cell>
          <cell r="N50">
            <v>71.383533333333347</v>
          </cell>
          <cell r="P50">
            <v>71.383533333333347</v>
          </cell>
          <cell r="R50">
            <v>71.383533333333347</v>
          </cell>
          <cell r="T50">
            <v>71.383533333333347</v>
          </cell>
          <cell r="V50">
            <v>71.383533333333347</v>
          </cell>
          <cell r="X50">
            <v>71.383533333333347</v>
          </cell>
          <cell r="Z50">
            <v>71.383533333333347</v>
          </cell>
          <cell r="AB50">
            <v>71.383533333333347</v>
          </cell>
          <cell r="AD50">
            <v>71.383533333333347</v>
          </cell>
          <cell r="AF50">
            <v>856.60240000000033</v>
          </cell>
        </row>
        <row r="51">
          <cell r="F51" t="str">
            <v>61-225</v>
          </cell>
          <cell r="G51" t="str">
            <v>WC MHS</v>
          </cell>
          <cell r="H51">
            <v>32.982500000000002</v>
          </cell>
          <cell r="J51">
            <v>38.232500000000002</v>
          </cell>
          <cell r="L51">
            <v>38.232500000000002</v>
          </cell>
          <cell r="N51">
            <v>38.232500000000002</v>
          </cell>
          <cell r="P51">
            <v>38.232500000000002</v>
          </cell>
          <cell r="R51">
            <v>38.232500000000002</v>
          </cell>
          <cell r="T51">
            <v>38.232500000000002</v>
          </cell>
          <cell r="V51">
            <v>38.232500000000002</v>
          </cell>
          <cell r="X51">
            <v>38.232500000000002</v>
          </cell>
          <cell r="Z51">
            <v>38.232500000000002</v>
          </cell>
          <cell r="AB51">
            <v>38.232500000000002</v>
          </cell>
          <cell r="AD51">
            <v>38.232500000000002</v>
          </cell>
          <cell r="AF51">
            <v>453.54000000000013</v>
          </cell>
        </row>
        <row r="52">
          <cell r="F52" t="str">
            <v>61-230</v>
          </cell>
          <cell r="G52" t="str">
            <v>WrapAround</v>
          </cell>
          <cell r="H52">
            <v>99.831766666666667</v>
          </cell>
          <cell r="J52">
            <v>99.831766666666667</v>
          </cell>
          <cell r="L52">
            <v>99.831766666666667</v>
          </cell>
          <cell r="N52">
            <v>99.831766666666667</v>
          </cell>
          <cell r="P52">
            <v>99.831766666666667</v>
          </cell>
          <cell r="R52">
            <v>99.831766666666667</v>
          </cell>
          <cell r="T52">
            <v>99.831766666666667</v>
          </cell>
          <cell r="V52">
            <v>99.831766666666667</v>
          </cell>
          <cell r="X52">
            <v>99.831766666666667</v>
          </cell>
          <cell r="Z52">
            <v>99.831766666666667</v>
          </cell>
          <cell r="AB52">
            <v>99.831766666666667</v>
          </cell>
          <cell r="AD52">
            <v>99.831766666666667</v>
          </cell>
          <cell r="AF52">
            <v>1197.9811999999999</v>
          </cell>
        </row>
        <row r="53">
          <cell r="F53" t="str">
            <v>61-240</v>
          </cell>
          <cell r="G53" t="str">
            <v>Path II</v>
          </cell>
          <cell r="H53">
            <v>2.8914000000000009</v>
          </cell>
          <cell r="J53">
            <v>2.8914000000000009</v>
          </cell>
          <cell r="L53">
            <v>2.8914000000000009</v>
          </cell>
          <cell r="N53">
            <v>2.8914000000000009</v>
          </cell>
          <cell r="P53">
            <v>2.8914000000000009</v>
          </cell>
          <cell r="R53">
            <v>2.8914000000000009</v>
          </cell>
          <cell r="T53">
            <v>2.8914000000000009</v>
          </cell>
          <cell r="V53">
            <v>2.8914000000000009</v>
          </cell>
          <cell r="X53">
            <v>2.8914000000000009</v>
          </cell>
          <cell r="Z53">
            <v>2.8914000000000009</v>
          </cell>
          <cell r="AB53">
            <v>2.8914000000000009</v>
          </cell>
          <cell r="AD53">
            <v>2.8914000000000009</v>
          </cell>
          <cell r="AF53">
            <v>34.69680000000001</v>
          </cell>
        </row>
        <row r="54">
          <cell r="F54" t="str">
            <v>62-410</v>
          </cell>
          <cell r="G54" t="str">
            <v>AOD - Ala</v>
          </cell>
          <cell r="H54">
            <v>40.455249999999999</v>
          </cell>
          <cell r="J54">
            <v>42.975250000000003</v>
          </cell>
          <cell r="L54">
            <v>42.975250000000003</v>
          </cell>
          <cell r="N54">
            <v>42.975250000000003</v>
          </cell>
          <cell r="P54">
            <v>42.975250000000003</v>
          </cell>
          <cell r="R54">
            <v>42.975250000000003</v>
          </cell>
          <cell r="T54">
            <v>42.975250000000003</v>
          </cell>
          <cell r="V54">
            <v>42.975250000000003</v>
          </cell>
          <cell r="X54">
            <v>42.975250000000003</v>
          </cell>
          <cell r="Z54">
            <v>42.975250000000003</v>
          </cell>
          <cell r="AB54">
            <v>42.975250000000003</v>
          </cell>
          <cell r="AD54">
            <v>42.975250000000003</v>
          </cell>
          <cell r="AF54">
            <v>513.18300000000011</v>
          </cell>
        </row>
        <row r="55">
          <cell r="F55" t="str">
            <v>63-120</v>
          </cell>
          <cell r="G55" t="str">
            <v>ADULT</v>
          </cell>
          <cell r="H55">
            <v>17.033633333333331</v>
          </cell>
          <cell r="J55">
            <v>20.183633333333329</v>
          </cell>
          <cell r="L55">
            <v>20.183633333333329</v>
          </cell>
          <cell r="N55">
            <v>21.443633333459328</v>
          </cell>
          <cell r="P55">
            <v>21.443633333459328</v>
          </cell>
          <cell r="R55">
            <v>21.443633333459328</v>
          </cell>
          <cell r="T55">
            <v>21.443633333459328</v>
          </cell>
          <cell r="V55">
            <v>21.443633333459328</v>
          </cell>
          <cell r="X55">
            <v>21.443633333459328</v>
          </cell>
          <cell r="Z55">
            <v>21.443633333459328</v>
          </cell>
          <cell r="AB55">
            <v>21.443633333459328</v>
          </cell>
          <cell r="AD55">
            <v>21.443633333459328</v>
          </cell>
          <cell r="AF55">
            <v>250.39360000113396</v>
          </cell>
        </row>
        <row r="56">
          <cell r="F56" t="str">
            <v>63-135</v>
          </cell>
          <cell r="G56" t="str">
            <v>Provider</v>
          </cell>
          <cell r="H56">
            <v>7.2256666666666671</v>
          </cell>
          <cell r="J56">
            <v>7.2256666666666671</v>
          </cell>
          <cell r="L56">
            <v>7.2256666666666671</v>
          </cell>
          <cell r="N56">
            <v>7.2256666666666671</v>
          </cell>
          <cell r="P56">
            <v>7.2256666666666671</v>
          </cell>
          <cell r="R56">
            <v>7.2256666666666671</v>
          </cell>
          <cell r="T56">
            <v>7.2256666666666671</v>
          </cell>
          <cell r="V56">
            <v>7.2256666666666671</v>
          </cell>
          <cell r="X56">
            <v>7.2256666666666671</v>
          </cell>
          <cell r="Z56">
            <v>7.2256666666666671</v>
          </cell>
          <cell r="AB56">
            <v>7.2256666666666671</v>
          </cell>
          <cell r="AD56">
            <v>7.2256666666666671</v>
          </cell>
          <cell r="AF56">
            <v>86.708000000000013</v>
          </cell>
        </row>
        <row r="57">
          <cell r="F57" t="str">
            <v>63-140</v>
          </cell>
          <cell r="G57" t="str">
            <v>STAND</v>
          </cell>
          <cell r="H57">
            <v>5.1724000000000006</v>
          </cell>
          <cell r="J57">
            <v>5.1724000000000006</v>
          </cell>
          <cell r="L57">
            <v>5.1724000000000006</v>
          </cell>
          <cell r="N57">
            <v>5.1724000000000006</v>
          </cell>
          <cell r="P57">
            <v>5.1724000000000006</v>
          </cell>
          <cell r="R57">
            <v>5.1724000000000006</v>
          </cell>
          <cell r="T57">
            <v>5.1724000000000006</v>
          </cell>
          <cell r="V57">
            <v>5.1724000000000006</v>
          </cell>
          <cell r="X57">
            <v>5.1724000000000006</v>
          </cell>
          <cell r="Z57">
            <v>5.1724000000000006</v>
          </cell>
          <cell r="AB57">
            <v>5.1724000000000006</v>
          </cell>
          <cell r="AD57">
            <v>5.1724000000000006</v>
          </cell>
          <cell r="AF57">
            <v>62.068800000000017</v>
          </cell>
        </row>
        <row r="58">
          <cell r="F58" t="str">
            <v>63-600</v>
          </cell>
          <cell r="G58" t="str">
            <v>PRIVATE</v>
          </cell>
          <cell r="H58">
            <v>0</v>
          </cell>
          <cell r="J58">
            <v>0</v>
          </cell>
          <cell r="L58">
            <v>0</v>
          </cell>
          <cell r="N58">
            <v>0</v>
          </cell>
          <cell r="P58">
            <v>0</v>
          </cell>
          <cell r="R58">
            <v>0</v>
          </cell>
          <cell r="T58">
            <v>0</v>
          </cell>
          <cell r="V58">
            <v>0</v>
          </cell>
          <cell r="X58">
            <v>0</v>
          </cell>
          <cell r="Z58">
            <v>0</v>
          </cell>
          <cell r="AB58">
            <v>0</v>
          </cell>
          <cell r="AD58">
            <v>0</v>
          </cell>
          <cell r="AF58">
            <v>0</v>
          </cell>
        </row>
        <row r="59">
          <cell r="F59" t="str">
            <v>33-130</v>
          </cell>
          <cell r="G59" t="str">
            <v>SEAYL</v>
          </cell>
          <cell r="H59">
            <v>0</v>
          </cell>
          <cell r="J59">
            <v>0</v>
          </cell>
          <cell r="L59">
            <v>0</v>
          </cell>
          <cell r="N59">
            <v>0</v>
          </cell>
          <cell r="P59">
            <v>0</v>
          </cell>
          <cell r="R59">
            <v>0</v>
          </cell>
          <cell r="T59">
            <v>0</v>
          </cell>
          <cell r="V59">
            <v>0</v>
          </cell>
          <cell r="X59">
            <v>0</v>
          </cell>
          <cell r="Z59">
            <v>0</v>
          </cell>
          <cell r="AB59">
            <v>0</v>
          </cell>
          <cell r="AD59">
            <v>0</v>
          </cell>
          <cell r="AF59">
            <v>0</v>
          </cell>
        </row>
        <row r="60">
          <cell r="F60" t="str">
            <v>33-145</v>
          </cell>
          <cell r="G60" t="str">
            <v>SAYFA</v>
          </cell>
          <cell r="H60">
            <v>0</v>
          </cell>
          <cell r="J60">
            <v>0</v>
          </cell>
          <cell r="L60">
            <v>0</v>
          </cell>
          <cell r="N60">
            <v>0</v>
          </cell>
          <cell r="P60">
            <v>0</v>
          </cell>
          <cell r="R60">
            <v>0</v>
          </cell>
          <cell r="T60">
            <v>0</v>
          </cell>
          <cell r="V60">
            <v>0</v>
          </cell>
          <cell r="X60">
            <v>0</v>
          </cell>
          <cell r="Z60">
            <v>0</v>
          </cell>
          <cell r="AB60">
            <v>0</v>
          </cell>
          <cell r="AD60">
            <v>0</v>
          </cell>
          <cell r="AF60">
            <v>0</v>
          </cell>
        </row>
        <row r="61">
          <cell r="F61" t="str">
            <v>61-235</v>
          </cell>
          <cell r="G61" t="str">
            <v>WrapAround Flex</v>
          </cell>
          <cell r="H61">
            <v>0</v>
          </cell>
          <cell r="J61">
            <v>0</v>
          </cell>
          <cell r="L61">
            <v>0</v>
          </cell>
          <cell r="N61">
            <v>0</v>
          </cell>
          <cell r="P61">
            <v>0</v>
          </cell>
          <cell r="R61">
            <v>0</v>
          </cell>
          <cell r="T61">
            <v>0</v>
          </cell>
          <cell r="V61">
            <v>0</v>
          </cell>
          <cell r="X61">
            <v>0</v>
          </cell>
          <cell r="Z61">
            <v>0</v>
          </cell>
          <cell r="AB61">
            <v>0</v>
          </cell>
          <cell r="AD61">
            <v>0</v>
          </cell>
          <cell r="AF61">
            <v>0</v>
          </cell>
        </row>
        <row r="62">
          <cell r="F62" t="str">
            <v>70-700</v>
          </cell>
          <cell r="G62" t="str">
            <v>Admin-Indirect</v>
          </cell>
          <cell r="H62">
            <v>0</v>
          </cell>
          <cell r="J62">
            <v>0</v>
          </cell>
          <cell r="L62">
            <v>0</v>
          </cell>
          <cell r="N62">
            <v>0</v>
          </cell>
          <cell r="P62">
            <v>0</v>
          </cell>
          <cell r="R62">
            <v>0</v>
          </cell>
          <cell r="T62">
            <v>0</v>
          </cell>
          <cell r="V62">
            <v>0</v>
          </cell>
          <cell r="X62">
            <v>0</v>
          </cell>
          <cell r="Z62">
            <v>0</v>
          </cell>
          <cell r="AB62">
            <v>0</v>
          </cell>
          <cell r="AD62">
            <v>0</v>
          </cell>
          <cell r="AF62">
            <v>0</v>
          </cell>
        </row>
        <row r="63">
          <cell r="F63" t="str">
            <v>80-800</v>
          </cell>
          <cell r="G63" t="str">
            <v>Fundraise-Indirect</v>
          </cell>
          <cell r="H63">
            <v>0</v>
          </cell>
          <cell r="J63">
            <v>0</v>
          </cell>
          <cell r="L63">
            <v>0</v>
          </cell>
          <cell r="N63">
            <v>0</v>
          </cell>
          <cell r="P63">
            <v>0</v>
          </cell>
          <cell r="R63">
            <v>0</v>
          </cell>
          <cell r="T63">
            <v>0</v>
          </cell>
          <cell r="V63">
            <v>0</v>
          </cell>
          <cell r="X63">
            <v>0</v>
          </cell>
          <cell r="Z63">
            <v>0</v>
          </cell>
          <cell r="AB63">
            <v>0</v>
          </cell>
        </row>
        <row r="64">
          <cell r="F64" t="str">
            <v>80-800-93</v>
          </cell>
          <cell r="G64" t="str">
            <v>Fundraise</v>
          </cell>
          <cell r="H64">
            <v>1.365</v>
          </cell>
          <cell r="J64">
            <v>1.365</v>
          </cell>
          <cell r="L64">
            <v>1.365</v>
          </cell>
          <cell r="N64">
            <v>1.365</v>
          </cell>
          <cell r="P64">
            <v>1.365</v>
          </cell>
          <cell r="R64">
            <v>1.365</v>
          </cell>
          <cell r="T64">
            <v>1.365</v>
          </cell>
          <cell r="V64">
            <v>1.365</v>
          </cell>
          <cell r="X64">
            <v>1.365</v>
          </cell>
          <cell r="Z64">
            <v>1.365</v>
          </cell>
          <cell r="AB64">
            <v>1.365</v>
          </cell>
          <cell r="AD64">
            <v>1.365</v>
          </cell>
          <cell r="AF64">
            <v>16.38</v>
          </cell>
        </row>
        <row r="65">
          <cell r="F65" t="str">
            <v>80-800-90</v>
          </cell>
          <cell r="G65" t="str">
            <v>Fundraise</v>
          </cell>
          <cell r="H65">
            <v>1.365</v>
          </cell>
          <cell r="J65">
            <v>1.365</v>
          </cell>
          <cell r="L65">
            <v>1.365</v>
          </cell>
          <cell r="N65">
            <v>1.365</v>
          </cell>
          <cell r="P65">
            <v>1.365</v>
          </cell>
          <cell r="R65">
            <v>1.365</v>
          </cell>
          <cell r="T65">
            <v>1.365</v>
          </cell>
          <cell r="V65">
            <v>1.365</v>
          </cell>
          <cell r="X65">
            <v>1.365</v>
          </cell>
          <cell r="Z65">
            <v>1.365</v>
          </cell>
          <cell r="AB65">
            <v>1.365</v>
          </cell>
          <cell r="AD65">
            <v>1.365</v>
          </cell>
          <cell r="AF65">
            <v>16.38</v>
          </cell>
        </row>
        <row r="66">
          <cell r="F66" t="str">
            <v>70-700-93</v>
          </cell>
          <cell r="G66" t="str">
            <v>ADMIN Oakland</v>
          </cell>
          <cell r="H66">
            <v>45.063749999999999</v>
          </cell>
          <cell r="J66">
            <v>45.063749999999999</v>
          </cell>
          <cell r="L66">
            <v>45.063749999999999</v>
          </cell>
          <cell r="N66">
            <v>53.622083334189171</v>
          </cell>
          <cell r="P66">
            <v>53.622083334189171</v>
          </cell>
          <cell r="R66">
            <v>53.622083334189171</v>
          </cell>
          <cell r="T66">
            <v>53.622083334189171</v>
          </cell>
          <cell r="V66">
            <v>53.622083334189171</v>
          </cell>
          <cell r="X66">
            <v>53.622083334189171</v>
          </cell>
          <cell r="Z66">
            <v>53.622083334189171</v>
          </cell>
          <cell r="AB66">
            <v>53.622083334189171</v>
          </cell>
          <cell r="AD66">
            <v>53.622083334189171</v>
          </cell>
          <cell r="AF66">
            <v>617.79000000770236</v>
          </cell>
        </row>
        <row r="67">
          <cell r="F67" t="str">
            <v>70-700-90</v>
          </cell>
          <cell r="G67" t="str">
            <v>ADMIN Richmond</v>
          </cell>
          <cell r="H67">
            <v>40.883333333333333</v>
          </cell>
          <cell r="J67">
            <v>40.883333333333333</v>
          </cell>
          <cell r="L67">
            <v>40.883333333333333</v>
          </cell>
          <cell r="N67">
            <v>40.883333333333333</v>
          </cell>
          <cell r="P67">
            <v>40.883333333333333</v>
          </cell>
          <cell r="R67">
            <v>40.883333333333333</v>
          </cell>
          <cell r="T67">
            <v>40.883333333333333</v>
          </cell>
          <cell r="V67">
            <v>40.883333333333333</v>
          </cell>
          <cell r="X67">
            <v>40.883333333333333</v>
          </cell>
          <cell r="Z67">
            <v>40.883333333333333</v>
          </cell>
          <cell r="AB67">
            <v>40.883333333333333</v>
          </cell>
          <cell r="AD67">
            <v>40.883333333333333</v>
          </cell>
          <cell r="AF67">
            <v>490.59999999999997</v>
          </cell>
        </row>
        <row r="68">
          <cell r="F68" t="str">
            <v>63-150</v>
          </cell>
          <cell r="G68" t="str">
            <v>CalWorks</v>
          </cell>
          <cell r="H68">
            <v>29.701266666666669</v>
          </cell>
          <cell r="J68">
            <v>36.001266666666673</v>
          </cell>
          <cell r="L68">
            <v>39.921266666666675</v>
          </cell>
          <cell r="N68">
            <v>50.764600001196342</v>
          </cell>
          <cell r="P68">
            <v>50.764600001196342</v>
          </cell>
          <cell r="R68">
            <v>50.764600001196342</v>
          </cell>
          <cell r="T68">
            <v>50.764600001196342</v>
          </cell>
          <cell r="V68">
            <v>50.764600001196342</v>
          </cell>
          <cell r="X68">
            <v>50.764600001196342</v>
          </cell>
          <cell r="Z68">
            <v>50.764600001196342</v>
          </cell>
          <cell r="AB68">
            <v>50.764600001196342</v>
          </cell>
          <cell r="AD68">
            <v>50.764600001196342</v>
          </cell>
          <cell r="AF68">
            <v>562.50520001076723</v>
          </cell>
        </row>
      </sheetData>
      <sheetData sheetId="49">
        <row r="7">
          <cell r="E7">
            <v>1</v>
          </cell>
          <cell r="F7" t="str">
            <v>Indirect Alloc.</v>
          </cell>
          <cell r="G7">
            <v>3</v>
          </cell>
          <cell r="H7" t="str">
            <v>Indirect Alloc.</v>
          </cell>
          <cell r="I7">
            <v>5</v>
          </cell>
          <cell r="J7" t="str">
            <v>Indirect Alloc.</v>
          </cell>
          <cell r="K7">
            <v>7</v>
          </cell>
          <cell r="L7" t="str">
            <v>Indirect Alloc.</v>
          </cell>
          <cell r="M7">
            <v>9</v>
          </cell>
          <cell r="N7" t="str">
            <v>Indirect Alloc.</v>
          </cell>
          <cell r="O7">
            <v>11</v>
          </cell>
          <cell r="P7" t="str">
            <v>Indirect Alloc.</v>
          </cell>
          <cell r="Q7">
            <v>13</v>
          </cell>
          <cell r="R7" t="str">
            <v>Indirect Alloc.</v>
          </cell>
          <cell r="S7">
            <v>15</v>
          </cell>
          <cell r="T7" t="str">
            <v>Indirect Alloc.</v>
          </cell>
          <cell r="U7">
            <v>17</v>
          </cell>
          <cell r="V7" t="str">
            <v>Indirect Alloc.</v>
          </cell>
          <cell r="W7">
            <v>19</v>
          </cell>
          <cell r="X7" t="str">
            <v>Indirect Alloc.</v>
          </cell>
          <cell r="Y7">
            <v>21</v>
          </cell>
          <cell r="Z7" t="str">
            <v>Indirect Alloc.</v>
          </cell>
          <cell r="AA7">
            <v>23</v>
          </cell>
          <cell r="AB7" t="str">
            <v>Indirect Alloc.</v>
          </cell>
        </row>
        <row r="8">
          <cell r="D8" t="str">
            <v>Description</v>
          </cell>
          <cell r="E8">
            <v>38929</v>
          </cell>
          <cell r="F8">
            <v>38929</v>
          </cell>
          <cell r="G8">
            <v>38960</v>
          </cell>
          <cell r="H8">
            <v>38960</v>
          </cell>
          <cell r="I8">
            <v>38990</v>
          </cell>
          <cell r="J8">
            <v>38990</v>
          </cell>
          <cell r="K8">
            <v>39021</v>
          </cell>
          <cell r="L8">
            <v>39021</v>
          </cell>
          <cell r="M8">
            <v>39051</v>
          </cell>
          <cell r="N8">
            <v>39051</v>
          </cell>
          <cell r="O8">
            <v>39082</v>
          </cell>
          <cell r="P8">
            <v>39082</v>
          </cell>
          <cell r="Q8">
            <v>39113</v>
          </cell>
          <cell r="R8">
            <v>39113</v>
          </cell>
          <cell r="S8">
            <v>39141</v>
          </cell>
          <cell r="T8">
            <v>39141</v>
          </cell>
          <cell r="U8">
            <v>39172</v>
          </cell>
          <cell r="V8">
            <v>39172</v>
          </cell>
          <cell r="W8">
            <v>39202</v>
          </cell>
          <cell r="X8">
            <v>39202</v>
          </cell>
          <cell r="Y8">
            <v>39233</v>
          </cell>
          <cell r="Z8">
            <v>39233</v>
          </cell>
          <cell r="AA8">
            <v>39263</v>
          </cell>
          <cell r="AB8">
            <v>39263</v>
          </cell>
        </row>
        <row r="10">
          <cell r="B10" t="str">
            <v>32-420</v>
          </cell>
          <cell r="D10" t="str">
            <v>Outreach/Prev Child/Youth AOD - AODS-CCC</v>
          </cell>
          <cell r="E10">
            <v>4312.713307318033</v>
          </cell>
          <cell r="F10">
            <v>553.90974959981475</v>
          </cell>
          <cell r="G10">
            <v>4322.6614042038118</v>
          </cell>
          <cell r="H10">
            <v>501.54995762388205</v>
          </cell>
          <cell r="I10">
            <v>4338.5783592210591</v>
          </cell>
          <cell r="J10">
            <v>737.94511083467262</v>
          </cell>
          <cell r="K10">
            <v>4310.7236879408774</v>
          </cell>
          <cell r="L10">
            <v>555.52463810619042</v>
          </cell>
          <cell r="M10">
            <v>4310.7236879408774</v>
          </cell>
          <cell r="N10">
            <v>532.76188565215875</v>
          </cell>
          <cell r="O10">
            <v>4370.4122692555502</v>
          </cell>
          <cell r="P10">
            <v>552.88418553079453</v>
          </cell>
          <cell r="Q10">
            <v>4383.2668609908151</v>
          </cell>
          <cell r="R10">
            <v>521.8512832760174</v>
          </cell>
          <cell r="S10">
            <v>4341.4848540705443</v>
          </cell>
          <cell r="T10">
            <v>529.88699090190903</v>
          </cell>
          <cell r="U10">
            <v>4349.4433315791675</v>
          </cell>
          <cell r="V10">
            <v>520.61399820652639</v>
          </cell>
          <cell r="W10">
            <v>4381.4848540705443</v>
          </cell>
          <cell r="X10">
            <v>527.89683429285014</v>
          </cell>
          <cell r="Y10">
            <v>4352.4172123886428</v>
          </cell>
          <cell r="Z10">
            <v>521.17394425947373</v>
          </cell>
          <cell r="AA10">
            <v>4392.209599931758</v>
          </cell>
          <cell r="AB10">
            <v>523.26399680331519</v>
          </cell>
        </row>
        <row r="11">
          <cell r="B11" t="str">
            <v>32-425</v>
          </cell>
          <cell r="D11" t="str">
            <v>Outreach/Prev Child/Youth AOD - DFC-SAMHSA</v>
          </cell>
          <cell r="E11">
            <v>5972.3879573933264</v>
          </cell>
          <cell r="F11">
            <v>767.07253236129202</v>
          </cell>
          <cell r="G11">
            <v>14483.114600991907</v>
          </cell>
          <cell r="H11">
            <v>1680.4474917524267</v>
          </cell>
          <cell r="I11">
            <v>13585.277230749631</v>
          </cell>
          <cell r="J11">
            <v>2310.7082739345051</v>
          </cell>
          <cell r="K11">
            <v>6055.2426286736109</v>
          </cell>
          <cell r="L11">
            <v>780.34147244216058</v>
          </cell>
          <cell r="M11">
            <v>6055.2426286736109</v>
          </cell>
          <cell r="N11">
            <v>748.36679742618026</v>
          </cell>
          <cell r="O11">
            <v>6119.6024902650834</v>
          </cell>
          <cell r="P11">
            <v>774.16756821862975</v>
          </cell>
          <cell r="Q11">
            <v>6145.9816796068963</v>
          </cell>
          <cell r="R11">
            <v>731.71187796874415</v>
          </cell>
          <cell r="S11">
            <v>6100.9297764928642</v>
          </cell>
          <cell r="T11">
            <v>744.63079559948426</v>
          </cell>
          <cell r="U11">
            <v>6109.5110913717272</v>
          </cell>
          <cell r="V11">
            <v>731.28829458994858</v>
          </cell>
          <cell r="W11">
            <v>6100.9297764928642</v>
          </cell>
          <cell r="X11">
            <v>735.06165661201999</v>
          </cell>
          <cell r="Y11">
            <v>6112.7177106793361</v>
          </cell>
          <cell r="Z11">
            <v>731.9585977078475</v>
          </cell>
          <cell r="AA11">
            <v>6155.6242850736517</v>
          </cell>
          <cell r="AB11">
            <v>733.34764494782621</v>
          </cell>
        </row>
        <row r="12">
          <cell r="B12" t="str">
            <v>33-125</v>
          </cell>
          <cell r="D12" t="str">
            <v>Outreach/Prev Child/Youth Dev - CA Endowment/StepAhead-CCC*</v>
          </cell>
          <cell r="E12">
            <v>5774.9864221183307</v>
          </cell>
          <cell r="F12">
            <v>741.71897250623431</v>
          </cell>
          <cell r="G12">
            <v>7778.204415197888</v>
          </cell>
          <cell r="H12">
            <v>902.48986215725688</v>
          </cell>
          <cell r="I12">
            <v>5646.3532041251783</v>
          </cell>
          <cell r="J12">
            <v>960.38342425557698</v>
          </cell>
          <cell r="K12">
            <v>5623.3428235024203</v>
          </cell>
          <cell r="L12">
            <v>724.68237658383418</v>
          </cell>
          <cell r="M12">
            <v>5623.3428235024203</v>
          </cell>
          <cell r="N12">
            <v>694.98834608644336</v>
          </cell>
          <cell r="O12">
            <v>5672.6507819797589</v>
          </cell>
          <cell r="P12">
            <v>717.62541247161107</v>
          </cell>
          <cell r="Q12">
            <v>5690.1745483854756</v>
          </cell>
          <cell r="R12">
            <v>677.44560947591253</v>
          </cell>
          <cell r="S12">
            <v>5646.6589774513395</v>
          </cell>
          <cell r="T12">
            <v>689.18612750786826</v>
          </cell>
          <cell r="U12">
            <v>5653.2333719149847</v>
          </cell>
          <cell r="V12">
            <v>676.67335890513664</v>
          </cell>
          <cell r="W12">
            <v>5646.6589774513395</v>
          </cell>
          <cell r="X12">
            <v>680.32949965775947</v>
          </cell>
          <cell r="Y12">
            <v>5655.6900560619433</v>
          </cell>
          <cell r="Z12">
            <v>677.23247799794922</v>
          </cell>
          <cell r="AA12">
            <v>6388.5620283801691</v>
          </cell>
          <cell r="AB12">
            <v>761.09858255581446</v>
          </cell>
        </row>
        <row r="13">
          <cell r="B13" t="str">
            <v>33-310</v>
          </cell>
          <cell r="D13" t="str">
            <v>Outreach/Prev Child/Youth Dev - Appeal-CCC</v>
          </cell>
          <cell r="E13">
            <v>410.60797223967336</v>
          </cell>
          <cell r="F13">
            <v>52.737045771401895</v>
          </cell>
          <cell r="G13">
            <v>411.12700338154008</v>
          </cell>
          <cell r="H13">
            <v>47.702262990923529</v>
          </cell>
          <cell r="I13">
            <v>411.95745320852683</v>
          </cell>
          <cell r="J13">
            <v>70.069493575244721</v>
          </cell>
          <cell r="K13">
            <v>410.50416601130001</v>
          </cell>
          <cell r="L13">
            <v>52.901831519023276</v>
          </cell>
          <cell r="M13">
            <v>410.50416601130001</v>
          </cell>
          <cell r="N13">
            <v>50.734166553995692</v>
          </cell>
          <cell r="O13">
            <v>413.61835286250033</v>
          </cell>
          <cell r="P13">
            <v>52.325280100388753</v>
          </cell>
          <cell r="Q13">
            <v>415.32912926293591</v>
          </cell>
          <cell r="R13">
            <v>49.447146605803738</v>
          </cell>
          <cell r="S13">
            <v>413.14919846709569</v>
          </cell>
          <cell r="T13">
            <v>50.425693726422864</v>
          </cell>
          <cell r="U13">
            <v>413.56442338058906</v>
          </cell>
          <cell r="V13">
            <v>49.502295249809066</v>
          </cell>
          <cell r="W13">
            <v>413.14919846709569</v>
          </cell>
          <cell r="X13">
            <v>49.777680677998013</v>
          </cell>
          <cell r="Y13">
            <v>413.71958237934427</v>
          </cell>
          <cell r="Z13">
            <v>49.540256837577189</v>
          </cell>
          <cell r="AA13">
            <v>415.79570694681115</v>
          </cell>
          <cell r="AB13">
            <v>49.535642259428784</v>
          </cell>
        </row>
        <row r="14">
          <cell r="B14" t="str">
            <v>34-290</v>
          </cell>
          <cell r="D14" t="str">
            <v>Outreach/Prev Adult Mental Hlth - Asian Family Outreach Project</v>
          </cell>
          <cell r="E14">
            <v>968.15473752451726</v>
          </cell>
          <cell r="F14">
            <v>124.34639402672761</v>
          </cell>
          <cell r="G14">
            <v>969.88484133073962</v>
          </cell>
          <cell r="H14">
            <v>112.53384329302473</v>
          </cell>
          <cell r="I14">
            <v>972.65300742069485</v>
          </cell>
          <cell r="J14">
            <v>165.437724511586</v>
          </cell>
          <cell r="K14">
            <v>967.80871676327297</v>
          </cell>
          <cell r="L14">
            <v>124.72188571027419</v>
          </cell>
          <cell r="M14">
            <v>967.80871676327297</v>
          </cell>
          <cell r="N14">
            <v>119.61137716523227</v>
          </cell>
          <cell r="O14">
            <v>978.18933960060713</v>
          </cell>
          <cell r="P14">
            <v>123.74700211339808</v>
          </cell>
          <cell r="Q14">
            <v>980.74220720913218</v>
          </cell>
          <cell r="R14">
            <v>116.7625872724868</v>
          </cell>
          <cell r="S14">
            <v>973.47577122299754</v>
          </cell>
          <cell r="T14">
            <v>118.81468310217159</v>
          </cell>
          <cell r="U14">
            <v>974.8598542679747</v>
          </cell>
          <cell r="V14">
            <v>116.68750406209176</v>
          </cell>
          <cell r="W14">
            <v>973.47577122299754</v>
          </cell>
          <cell r="X14">
            <v>117.28781337951814</v>
          </cell>
          <cell r="Y14">
            <v>975.37705093049226</v>
          </cell>
          <cell r="Z14">
            <v>116.79512325396681</v>
          </cell>
          <cell r="AA14">
            <v>967.2974661553817</v>
          </cell>
          <cell r="AB14">
            <v>115.23856653973178</v>
          </cell>
        </row>
        <row r="15">
          <cell r="B15" t="str">
            <v>61-210</v>
          </cell>
          <cell r="D15" t="str">
            <v>Treatment Child/Youth Mental Hlth - EPSDT/Schoolbased-Ala Co</v>
          </cell>
          <cell r="E15">
            <v>40000.979449692801</v>
          </cell>
          <cell r="F15">
            <v>5137.5853046224183</v>
          </cell>
          <cell r="G15">
            <v>40015.320016452519</v>
          </cell>
          <cell r="H15">
            <v>4642.8994042975382</v>
          </cell>
          <cell r="I15">
            <v>40379.590750851377</v>
          </cell>
          <cell r="J15">
            <v>6868.1303194085003</v>
          </cell>
          <cell r="K15">
            <v>39817.32726738073</v>
          </cell>
          <cell r="L15">
            <v>5131.274449913386</v>
          </cell>
          <cell r="M15">
            <v>40563.58933634463</v>
          </cell>
          <cell r="N15">
            <v>5013.2497251229897</v>
          </cell>
          <cell r="O15">
            <v>40249.269288617761</v>
          </cell>
          <cell r="P15">
            <v>5091.7815294888942</v>
          </cell>
          <cell r="Q15">
            <v>44311.918729156794</v>
          </cell>
          <cell r="R15">
            <v>5275.5701139323164</v>
          </cell>
          <cell r="S15">
            <v>40492.931521187456</v>
          </cell>
          <cell r="T15">
            <v>4942.2440381063307</v>
          </cell>
          <cell r="U15">
            <v>41274.401629765365</v>
          </cell>
          <cell r="V15">
            <v>4940.409523223374</v>
          </cell>
          <cell r="W15">
            <v>41097.706693680593</v>
          </cell>
          <cell r="X15">
            <v>4951.5974567695621</v>
          </cell>
          <cell r="Y15">
            <v>40419.626693611906</v>
          </cell>
          <cell r="Z15">
            <v>4839.9901115739358</v>
          </cell>
          <cell r="AA15">
            <v>40956.474477883239</v>
          </cell>
          <cell r="AB15">
            <v>4879.3319268286132</v>
          </cell>
        </row>
        <row r="16">
          <cell r="B16" t="str">
            <v>61-220</v>
          </cell>
          <cell r="D16" t="str">
            <v>Treatment Child/Youth Mental Hlth - EPSDT/Schoolbased-CCC</v>
          </cell>
          <cell r="E16">
            <v>12989.229631689022</v>
          </cell>
          <cell r="F16">
            <v>1668.291031674828</v>
          </cell>
          <cell r="G16">
            <v>13013.299440867668</v>
          </cell>
          <cell r="H16">
            <v>1509.9077102746699</v>
          </cell>
          <cell r="I16">
            <v>13051.223316300064</v>
          </cell>
          <cell r="J16">
            <v>2219.8714968938034</v>
          </cell>
          <cell r="K16">
            <v>12984.856534293373</v>
          </cell>
          <cell r="L16">
            <v>1673.363511387525</v>
          </cell>
          <cell r="M16">
            <v>12984.856534293373</v>
          </cell>
          <cell r="N16">
            <v>1604.7970486916934</v>
          </cell>
          <cell r="O16">
            <v>13127.071067164852</v>
          </cell>
          <cell r="P16">
            <v>1660.6556883500998</v>
          </cell>
          <cell r="Q16">
            <v>13169.301333158024</v>
          </cell>
          <cell r="R16">
            <v>1567.875518079592</v>
          </cell>
          <cell r="S16">
            <v>13097.931628982567</v>
          </cell>
          <cell r="T16">
            <v>1598.6289970384721</v>
          </cell>
          <cell r="U16">
            <v>13148.455691793493</v>
          </cell>
          <cell r="V16">
            <v>1573.8267097873957</v>
          </cell>
          <cell r="W16">
            <v>16139.843334183388</v>
          </cell>
          <cell r="X16">
            <v>1944.5855653666015</v>
          </cell>
          <cell r="Y16">
            <v>16205.482395894902</v>
          </cell>
          <cell r="Z16">
            <v>1940.5022006750232</v>
          </cell>
          <cell r="AA16">
            <v>16344.634597760974</v>
          </cell>
          <cell r="AB16">
            <v>1947.2109951326174</v>
          </cell>
        </row>
        <row r="17">
          <cell r="B17" t="str">
            <v>61-225</v>
          </cell>
          <cell r="D17" t="str">
            <v>Treatment Child/Youth Mental Hlth - WCMHS</v>
          </cell>
          <cell r="E17">
            <v>6996.6229154875336</v>
          </cell>
          <cell r="F17">
            <v>898.62167294679261</v>
          </cell>
          <cell r="G17">
            <v>7016.5787978404242</v>
          </cell>
          <cell r="H17">
            <v>814.11992974954899</v>
          </cell>
          <cell r="I17">
            <v>7040.1082096050486</v>
          </cell>
          <cell r="J17">
            <v>1197.4460302147975</v>
          </cell>
          <cell r="K17">
            <v>7655.6192390169554</v>
          </cell>
          <cell r="L17">
            <v>986.58262860387094</v>
          </cell>
          <cell r="M17">
            <v>7092.7442390169554</v>
          </cell>
          <cell r="N17">
            <v>876.59151195380105</v>
          </cell>
          <cell r="O17">
            <v>7180.9795331342975</v>
          </cell>
          <cell r="P17">
            <v>908.43832935846763</v>
          </cell>
          <cell r="Q17">
            <v>7188.168175390254</v>
          </cell>
          <cell r="R17">
            <v>855.78973530334008</v>
          </cell>
          <cell r="S17">
            <v>7257.6534695081145</v>
          </cell>
          <cell r="T17">
            <v>885.81125749194325</v>
          </cell>
          <cell r="U17">
            <v>7156.9181753904268</v>
          </cell>
          <cell r="V17">
            <v>856.65946239013522</v>
          </cell>
          <cell r="W17">
            <v>7145.1534695081145</v>
          </cell>
          <cell r="X17">
            <v>860.87343051880805</v>
          </cell>
          <cell r="Y17">
            <v>7161.3143470218256</v>
          </cell>
          <cell r="Z17">
            <v>857.52129499345722</v>
          </cell>
          <cell r="AA17">
            <v>7220.1378764333867</v>
          </cell>
          <cell r="AB17">
            <v>860.16801264498724</v>
          </cell>
        </row>
        <row r="18">
          <cell r="B18" t="str">
            <v>61-230</v>
          </cell>
          <cell r="D18" t="str">
            <v>Treatment Child/Youth Mental Hlth - EPSDT/WrapAround-CCC</v>
          </cell>
          <cell r="E18">
            <v>17284.063709475267</v>
          </cell>
          <cell r="F18">
            <v>2219.9044358310016</v>
          </cell>
          <cell r="G18">
            <v>17318.838795980337</v>
          </cell>
          <cell r="H18">
            <v>2009.4710299935462</v>
          </cell>
          <cell r="I18">
            <v>17374.478934388448</v>
          </cell>
          <cell r="J18">
            <v>2955.2103756941024</v>
          </cell>
          <cell r="K18">
            <v>17277.108692174254</v>
          </cell>
          <cell r="L18">
            <v>2226.5077162313023</v>
          </cell>
          <cell r="M18">
            <v>17277.108692174254</v>
          </cell>
          <cell r="N18">
            <v>2135.2760398931655</v>
          </cell>
          <cell r="O18">
            <v>17485.759211204673</v>
          </cell>
          <cell r="P18">
            <v>2212.0566995207641</v>
          </cell>
          <cell r="Q18">
            <v>17523.582406363916</v>
          </cell>
          <cell r="R18">
            <v>2086.2758888211829</v>
          </cell>
          <cell r="S18">
            <v>17377.527043042624</v>
          </cell>
          <cell r="T18">
            <v>2120.9622568465106</v>
          </cell>
          <cell r="U18">
            <v>17405.34711224668</v>
          </cell>
          <cell r="V18">
            <v>2083.3625499815821</v>
          </cell>
          <cell r="W18">
            <v>17377.527043042624</v>
          </cell>
          <cell r="X18">
            <v>2093.70608809433</v>
          </cell>
          <cell r="Y18">
            <v>17415.742765163282</v>
          </cell>
          <cell r="Z18">
            <v>2085.4230893336648</v>
          </cell>
          <cell r="AA18">
            <v>17554.843111183563</v>
          </cell>
          <cell r="AB18">
            <v>2091.3886645472876</v>
          </cell>
        </row>
        <row r="19">
          <cell r="B19" t="str">
            <v>61-240</v>
          </cell>
          <cell r="D19" t="str">
            <v>Treatment Child/Youth Mental Hlth - Neighborhood House-CCC</v>
          </cell>
          <cell r="E19">
            <v>673.2926740569518</v>
          </cell>
          <cell r="F19">
            <v>86.475346242340393</v>
          </cell>
          <cell r="G19">
            <v>674.31102879281025</v>
          </cell>
          <cell r="H19">
            <v>78.238991281493455</v>
          </cell>
          <cell r="I19">
            <v>675.83352014228603</v>
          </cell>
          <cell r="J19">
            <v>114.95194984025296</v>
          </cell>
          <cell r="K19">
            <v>673.16916028070352</v>
          </cell>
          <cell r="L19">
            <v>86.751571480986769</v>
          </cell>
          <cell r="M19">
            <v>673.16916028070352</v>
          </cell>
          <cell r="N19">
            <v>83.196905474899623</v>
          </cell>
          <cell r="O19">
            <v>678.87850284123738</v>
          </cell>
          <cell r="P19">
            <v>85.882329856647104</v>
          </cell>
          <cell r="Q19">
            <v>682.57526095323442</v>
          </cell>
          <cell r="R19">
            <v>81.264223045819747</v>
          </cell>
          <cell r="S19">
            <v>683.70244276714755</v>
          </cell>
          <cell r="T19">
            <v>83.447263378217869</v>
          </cell>
          <cell r="U19">
            <v>690.20225664092675</v>
          </cell>
          <cell r="V19">
            <v>82.614930005430637</v>
          </cell>
          <cell r="W19">
            <v>695.86820734911498</v>
          </cell>
          <cell r="X19">
            <v>83.840669539998828</v>
          </cell>
          <cell r="Y19">
            <v>704.11237113711491</v>
          </cell>
          <cell r="Z19">
            <v>84.312924005285581</v>
          </cell>
          <cell r="AA19">
            <v>715.98087465354683</v>
          </cell>
          <cell r="AB19">
            <v>85.298072776802201</v>
          </cell>
        </row>
        <row r="20">
          <cell r="B20" t="str">
            <v>62-410</v>
          </cell>
          <cell r="D20" t="str">
            <v>Treatment Child/Youth AOD - AOD-Ala Co</v>
          </cell>
          <cell r="E20">
            <v>9101.573539182129</v>
          </cell>
          <cell r="F20">
            <v>1168.9741378120548</v>
          </cell>
          <cell r="G20">
            <v>8080.6816435682567</v>
          </cell>
          <cell r="H20">
            <v>937.58570402074668</v>
          </cell>
          <cell r="I20">
            <v>8036.8774644441874</v>
          </cell>
          <cell r="J20">
            <v>1366.9856667815836</v>
          </cell>
          <cell r="K20">
            <v>8130.102450325111</v>
          </cell>
          <cell r="L20">
            <v>1047.7294645717627</v>
          </cell>
          <cell r="M20">
            <v>8125.8045849717073</v>
          </cell>
          <cell r="N20">
            <v>1004.2673310843529</v>
          </cell>
          <cell r="O20">
            <v>8662.8036217953904</v>
          </cell>
          <cell r="P20">
            <v>1095.8982424935859</v>
          </cell>
          <cell r="Q20">
            <v>8180.4150640322705</v>
          </cell>
          <cell r="R20">
            <v>973.92201622210314</v>
          </cell>
          <cell r="S20">
            <v>8173.9209336582535</v>
          </cell>
          <cell r="T20">
            <v>997.64355122541599</v>
          </cell>
          <cell r="U20">
            <v>10261.307029646116</v>
          </cell>
          <cell r="V20">
            <v>1228.2445527550294</v>
          </cell>
          <cell r="W20">
            <v>8147.6915083707163</v>
          </cell>
          <cell r="X20">
            <v>981.66276897379589</v>
          </cell>
          <cell r="Y20">
            <v>8207.2210321802431</v>
          </cell>
          <cell r="Z20">
            <v>982.7618879402462</v>
          </cell>
          <cell r="AA20">
            <v>8088.6508881463769</v>
          </cell>
          <cell r="AB20">
            <v>963.63793579976675</v>
          </cell>
        </row>
        <row r="21">
          <cell r="B21" t="str">
            <v>63-120</v>
          </cell>
          <cell r="D21" t="str">
            <v>Treatment Adult Mental Hlth - Adult MediCal/Level 3-Ala Co</v>
          </cell>
          <cell r="E21">
            <v>6267.3916588659349</v>
          </cell>
          <cell r="F21">
            <v>804.96177163357015</v>
          </cell>
          <cell r="G21">
            <v>6246.1143453849481</v>
          </cell>
          <cell r="H21">
            <v>724.72444457369181</v>
          </cell>
          <cell r="I21">
            <v>6294.8924090038581</v>
          </cell>
          <cell r="J21">
            <v>1070.6929071781701</v>
          </cell>
          <cell r="K21">
            <v>6241.5418752571022</v>
          </cell>
          <cell r="L21">
            <v>804.34992880118705</v>
          </cell>
          <cell r="M21">
            <v>6270.8587882289958</v>
          </cell>
          <cell r="N21">
            <v>775.01477583016731</v>
          </cell>
          <cell r="O21">
            <v>7042.9635444519872</v>
          </cell>
          <cell r="P21">
            <v>890.97845308326112</v>
          </cell>
          <cell r="Q21">
            <v>7038.3421430606495</v>
          </cell>
          <cell r="R21">
            <v>837.95214755909672</v>
          </cell>
          <cell r="S21">
            <v>7080.5162849690614</v>
          </cell>
          <cell r="T21">
            <v>864.19130651958642</v>
          </cell>
          <cell r="U21">
            <v>7034.7984407521462</v>
          </cell>
          <cell r="V21">
            <v>842.04213358202037</v>
          </cell>
          <cell r="W21">
            <v>7059.1323769261389</v>
          </cell>
          <cell r="X21">
            <v>850.50930420800967</v>
          </cell>
          <cell r="Y21">
            <v>7031.8847578758223</v>
          </cell>
          <cell r="Z21">
            <v>842.02293484381391</v>
          </cell>
          <cell r="AA21">
            <v>7095.7952083843138</v>
          </cell>
          <cell r="AB21">
            <v>845.35450250249392</v>
          </cell>
        </row>
        <row r="22">
          <cell r="B22" t="str">
            <v>63-135</v>
          </cell>
          <cell r="D22" t="str">
            <v>Treatment Adult Mental Hlth - Provider Network-CCC</v>
          </cell>
          <cell r="E22">
            <v>1316.686749214083</v>
          </cell>
          <cell r="F22">
            <v>169.11062145517758</v>
          </cell>
          <cell r="G22">
            <v>1319.3236534499392</v>
          </cell>
          <cell r="H22">
            <v>153.07854597088934</v>
          </cell>
          <cell r="I22">
            <v>1323.475902584873</v>
          </cell>
          <cell r="J22">
            <v>225.10889299585199</v>
          </cell>
          <cell r="K22">
            <v>1316.209466598739</v>
          </cell>
          <cell r="L22">
            <v>169.62042583468758</v>
          </cell>
          <cell r="M22">
            <v>1316.209466598739</v>
          </cell>
          <cell r="N22">
            <v>162.67018906825925</v>
          </cell>
          <cell r="O22">
            <v>1331.7804008547405</v>
          </cell>
          <cell r="P22">
            <v>168.47845852260343</v>
          </cell>
          <cell r="Q22">
            <v>1336.5234392419873</v>
          </cell>
          <cell r="R22">
            <v>159.12023931375433</v>
          </cell>
          <cell r="S22">
            <v>1328.8261112667153</v>
          </cell>
          <cell r="T22">
            <v>162.18590947537689</v>
          </cell>
          <cell r="U22">
            <v>1334.4888409585831</v>
          </cell>
          <cell r="V22">
            <v>159.73390571827377</v>
          </cell>
          <cell r="W22">
            <v>1336.4297141304451</v>
          </cell>
          <cell r="X22">
            <v>161.01779164863041</v>
          </cell>
          <cell r="Y22">
            <v>1343.7806711597366</v>
          </cell>
          <cell r="Z22">
            <v>160.90908532723321</v>
          </cell>
          <cell r="AA22">
            <v>1359.2002159612853</v>
          </cell>
          <cell r="AB22">
            <v>161.9277316526246</v>
          </cell>
        </row>
        <row r="23">
          <cell r="B23" t="str">
            <v>63-140</v>
          </cell>
          <cell r="D23" t="str">
            <v>Treatment Adult Mental Hlth - Stand-CCC</v>
          </cell>
          <cell r="E23">
            <v>901.2036222200021</v>
          </cell>
          <cell r="F23">
            <v>115.7474279301812</v>
          </cell>
          <cell r="G23">
            <v>902.78576476151579</v>
          </cell>
          <cell r="H23">
            <v>104.74846852895749</v>
          </cell>
          <cell r="I23">
            <v>905.27711424247605</v>
          </cell>
          <cell r="J23">
            <v>153.97781602490087</v>
          </cell>
          <cell r="K23">
            <v>935.4797526507956</v>
          </cell>
          <cell r="L23">
            <v>120.55563953235904</v>
          </cell>
          <cell r="M23">
            <v>905.8547526507956</v>
          </cell>
          <cell r="N23">
            <v>111.95449327900108</v>
          </cell>
          <cell r="O23">
            <v>915.19731320439655</v>
          </cell>
          <cell r="P23">
            <v>115.77812113299217</v>
          </cell>
          <cell r="Q23">
            <v>918.93918495973082</v>
          </cell>
          <cell r="R23">
            <v>109.40460805424318</v>
          </cell>
          <cell r="S23">
            <v>914.32078817456772</v>
          </cell>
          <cell r="T23">
            <v>111.59469800076171</v>
          </cell>
          <cell r="U23">
            <v>917.7184259896884</v>
          </cell>
          <cell r="V23">
            <v>109.84786386648328</v>
          </cell>
          <cell r="W23">
            <v>918.88294989280553</v>
          </cell>
          <cell r="X23">
            <v>110.71027665049137</v>
          </cell>
          <cell r="Y23">
            <v>923.29352411038042</v>
          </cell>
          <cell r="Z23">
            <v>110.55845618388035</v>
          </cell>
          <cell r="AA23">
            <v>932.54525099130956</v>
          </cell>
          <cell r="AB23">
            <v>111.09837637102859</v>
          </cell>
        </row>
        <row r="24">
          <cell r="B24" t="str">
            <v>63-600</v>
          </cell>
          <cell r="D24" t="str">
            <v>Treatment Adult Mental Hlth - Patient Fees/insurance-Ala Co</v>
          </cell>
          <cell r="E24">
            <v>630</v>
          </cell>
          <cell r="F24">
            <v>80.914987243818118</v>
          </cell>
          <cell r="G24">
            <v>630</v>
          </cell>
          <cell r="H24">
            <v>73.097669180324147</v>
          </cell>
          <cell r="I24">
            <v>630</v>
          </cell>
          <cell r="J24">
            <v>107.1561652995734</v>
          </cell>
          <cell r="K24">
            <v>630</v>
          </cell>
          <cell r="L24">
            <v>81.188345007117988</v>
          </cell>
          <cell r="M24">
            <v>630</v>
          </cell>
          <cell r="N24">
            <v>77.861633511747229</v>
          </cell>
          <cell r="O24">
            <v>630</v>
          </cell>
          <cell r="P24">
            <v>79.698896906065201</v>
          </cell>
          <cell r="Q24">
            <v>630</v>
          </cell>
          <cell r="R24">
            <v>75.004857995247633</v>
          </cell>
          <cell r="S24">
            <v>630</v>
          </cell>
          <cell r="T24">
            <v>76.892771825567294</v>
          </cell>
          <cell r="U24">
            <v>630</v>
          </cell>
          <cell r="V24">
            <v>75.408918766399552</v>
          </cell>
          <cell r="W24">
            <v>630</v>
          </cell>
          <cell r="X24">
            <v>75.904634314899539</v>
          </cell>
          <cell r="Y24">
            <v>630</v>
          </cell>
          <cell r="Z24">
            <v>75.438444630006629</v>
          </cell>
          <cell r="AA24">
            <v>630</v>
          </cell>
          <cell r="AB24">
            <v>75.054778349195914</v>
          </cell>
        </row>
        <row r="25">
          <cell r="B25" t="str">
            <v>80-800</v>
          </cell>
          <cell r="D25" t="str">
            <v>Fundraising - excluded from admin. Allocation</v>
          </cell>
          <cell r="E25">
            <v>401.57505693336202</v>
          </cell>
          <cell r="F25">
            <v>51.576889855870675</v>
          </cell>
          <cell r="G25">
            <v>2901.1806370721151</v>
          </cell>
          <cell r="H25">
            <v>336.61832133501514</v>
          </cell>
          <cell r="I25">
            <v>2901.8667344238324</v>
          </cell>
          <cell r="J25">
            <v>493.57604995437055</v>
          </cell>
          <cell r="K25">
            <v>2900.6496847479825</v>
          </cell>
          <cell r="L25">
            <v>373.80785293667816</v>
          </cell>
          <cell r="M25">
            <v>401.38260757227977</v>
          </cell>
          <cell r="N25">
            <v>49.606834109178259</v>
          </cell>
          <cell r="O25">
            <v>403.23280433252137</v>
          </cell>
          <cell r="P25">
            <v>51.01144397085902</v>
          </cell>
          <cell r="Q25">
            <v>402.49424194134133</v>
          </cell>
          <cell r="R25">
            <v>47.919084858278012</v>
          </cell>
          <cell r="S25">
            <v>400.67154099078488</v>
          </cell>
          <cell r="T25">
            <v>48.90277044190929</v>
          </cell>
          <cell r="U25">
            <v>401.3891052659842</v>
          </cell>
          <cell r="V25">
            <v>48.044949893206983</v>
          </cell>
          <cell r="W25">
            <v>401.03694328963309</v>
          </cell>
          <cell r="X25">
            <v>48.31835321772175</v>
          </cell>
          <cell r="Y25">
            <v>401.26841277687959</v>
          </cell>
          <cell r="Z25">
            <v>48.049309427046467</v>
          </cell>
          <cell r="AA25">
            <v>403.73122594270302</v>
          </cell>
          <cell r="AB25">
            <v>48.098345517109067</v>
          </cell>
        </row>
        <row r="26">
          <cell r="B26" t="str">
            <v>63-150</v>
          </cell>
          <cell r="D26" t="str">
            <v>Fundraising - excluded from admin. Allocation</v>
          </cell>
          <cell r="E26">
            <v>11253.375368083391</v>
          </cell>
          <cell r="F26">
            <v>1445.344006918039</v>
          </cell>
          <cell r="G26">
            <v>11205.935278422779</v>
          </cell>
          <cell r="H26">
            <v>1300.2027775210665</v>
          </cell>
          <cell r="I26">
            <v>11310.132018385742</v>
          </cell>
          <cell r="J26">
            <v>1923.7307557494291</v>
          </cell>
          <cell r="K26">
            <v>11206.862177474686</v>
          </cell>
          <cell r="L26">
            <v>1444.2326871619625</v>
          </cell>
          <cell r="M26">
            <v>11271.359386015782</v>
          </cell>
          <cell r="N26">
            <v>1393.0261169732587</v>
          </cell>
          <cell r="O26">
            <v>11319.989849708574</v>
          </cell>
          <cell r="P26">
            <v>1432.0487365232193</v>
          </cell>
          <cell r="Q26">
            <v>11330.720460067299</v>
          </cell>
          <cell r="R26">
            <v>1348.9826652241186</v>
          </cell>
          <cell r="S26">
            <v>11407.753572262149</v>
          </cell>
          <cell r="T26">
            <v>1392.3393531337358</v>
          </cell>
          <cell r="U26">
            <v>11418.674314987113</v>
          </cell>
          <cell r="V26">
            <v>1366.7775933949781</v>
          </cell>
          <cell r="W26">
            <v>11595.408974592699</v>
          </cell>
          <cell r="X26">
            <v>1397.0559967431159</v>
          </cell>
          <cell r="Y26">
            <v>11357.864212661818</v>
          </cell>
          <cell r="Z26">
            <v>1360.031127812734</v>
          </cell>
          <cell r="AA26">
            <v>11553.46720378689</v>
          </cell>
          <cell r="AB26">
            <v>1376.41733356338</v>
          </cell>
        </row>
        <row r="28">
          <cell r="D28" t="str">
            <v>Subtotal</v>
          </cell>
          <cell r="E28">
            <v>125254.84477149438</v>
          </cell>
          <cell r="F28">
            <v>16087.292328431562</v>
          </cell>
          <cell r="G28">
            <v>137289.36166769921</v>
          </cell>
          <cell r="H28">
            <v>15929.416414545007</v>
          </cell>
          <cell r="I28">
            <v>134878.57562909729</v>
          </cell>
          <cell r="J28">
            <v>22941.382453146922</v>
          </cell>
          <cell r="K28">
            <v>127136.54832309191</v>
          </cell>
          <cell r="L28">
            <v>16384.136425824305</v>
          </cell>
          <cell r="M28">
            <v>124880.55957103969</v>
          </cell>
          <cell r="N28">
            <v>15433.975177876524</v>
          </cell>
          <cell r="O28">
            <v>126582.39837127394</v>
          </cell>
          <cell r="P28">
            <v>16013.45637764228</v>
          </cell>
          <cell r="Q28">
            <v>130328.47486378076</v>
          </cell>
          <cell r="R28">
            <v>15516.299603008058</v>
          </cell>
          <cell r="S28">
            <v>126321.45391451429</v>
          </cell>
          <cell r="T28">
            <v>15417.78846432168</v>
          </cell>
          <cell r="U28">
            <v>129174.31309595096</v>
          </cell>
          <cell r="V28">
            <v>15461.738544377824</v>
          </cell>
          <cell r="W28">
            <v>130060.37979267111</v>
          </cell>
          <cell r="X28">
            <v>15670.135820666112</v>
          </cell>
          <cell r="Y28">
            <v>129311.51279603367</v>
          </cell>
          <cell r="Z28">
            <v>15484.221266803139</v>
          </cell>
          <cell r="AA28">
            <v>131174.95001761537</v>
          </cell>
          <cell r="AB28">
            <v>15627.471108792026</v>
          </cell>
        </row>
        <row r="30">
          <cell r="B30" t="str">
            <v>32-425</v>
          </cell>
          <cell r="C30">
            <v>6030</v>
          </cell>
          <cell r="D30" t="str">
            <v>DFC-Evaluation Fees - excluded from admin. Allocation</v>
          </cell>
          <cell r="E30">
            <v>0</v>
          </cell>
          <cell r="G30">
            <v>0</v>
          </cell>
          <cell r="I30">
            <v>5000</v>
          </cell>
          <cell r="K30">
            <v>0</v>
          </cell>
          <cell r="M30">
            <v>0</v>
          </cell>
          <cell r="O30">
            <v>0</v>
          </cell>
          <cell r="Q30">
            <v>0</v>
          </cell>
          <cell r="S30">
            <v>0</v>
          </cell>
          <cell r="U30">
            <v>0</v>
          </cell>
          <cell r="W30">
            <v>0</v>
          </cell>
          <cell r="Y30">
            <v>0</v>
          </cell>
          <cell r="AA30">
            <v>0</v>
          </cell>
        </row>
        <row r="31">
          <cell r="B31" t="str">
            <v>33-125</v>
          </cell>
          <cell r="C31">
            <v>5110</v>
          </cell>
          <cell r="D31" t="str">
            <v>Step Ahead-Subcontractors - excluded from admin. allocation</v>
          </cell>
          <cell r="E31">
            <v>4306.5</v>
          </cell>
          <cell r="G31">
            <v>4306.5</v>
          </cell>
          <cell r="I31">
            <v>4306.5</v>
          </cell>
          <cell r="K31">
            <v>4306.5</v>
          </cell>
          <cell r="M31">
            <v>4306.5</v>
          </cell>
          <cell r="O31">
            <v>4306.5</v>
          </cell>
          <cell r="Q31">
            <v>4306.5</v>
          </cell>
          <cell r="S31">
            <v>4306.5</v>
          </cell>
          <cell r="U31">
            <v>4306.5</v>
          </cell>
          <cell r="W31">
            <v>4306.5</v>
          </cell>
          <cell r="Y31">
            <v>4306.5</v>
          </cell>
          <cell r="AA31">
            <v>4306.5</v>
          </cell>
        </row>
        <row r="32">
          <cell r="B32" t="str">
            <v>33-125</v>
          </cell>
          <cell r="C32">
            <v>6030</v>
          </cell>
          <cell r="D32" t="str">
            <v>Step Ahead-Evaluation Fees - excluded from admin. allocation</v>
          </cell>
          <cell r="E32">
            <v>0</v>
          </cell>
          <cell r="G32">
            <v>0</v>
          </cell>
          <cell r="I32">
            <v>0</v>
          </cell>
          <cell r="K32">
            <v>0</v>
          </cell>
          <cell r="M32">
            <v>0</v>
          </cell>
          <cell r="O32">
            <v>5500</v>
          </cell>
          <cell r="Q32">
            <v>0</v>
          </cell>
          <cell r="S32">
            <v>0</v>
          </cell>
          <cell r="U32">
            <v>0</v>
          </cell>
          <cell r="W32">
            <v>0</v>
          </cell>
          <cell r="Y32">
            <v>0</v>
          </cell>
          <cell r="AA32">
            <v>0</v>
          </cell>
        </row>
        <row r="33">
          <cell r="B33" t="str">
            <v>33-130</v>
          </cell>
          <cell r="D33" t="str">
            <v>SEAYL - excluded from admin. Allocation</v>
          </cell>
          <cell r="E33">
            <v>0</v>
          </cell>
          <cell r="G33">
            <v>0</v>
          </cell>
          <cell r="I33">
            <v>0</v>
          </cell>
          <cell r="K33">
            <v>0</v>
          </cell>
          <cell r="M33">
            <v>0</v>
          </cell>
          <cell r="O33">
            <v>0</v>
          </cell>
          <cell r="Q33">
            <v>0</v>
          </cell>
          <cell r="S33">
            <v>0</v>
          </cell>
          <cell r="U33">
            <v>0</v>
          </cell>
          <cell r="W33">
            <v>0</v>
          </cell>
          <cell r="Y33">
            <v>0</v>
          </cell>
          <cell r="AA33">
            <v>0</v>
          </cell>
        </row>
        <row r="34">
          <cell r="B34" t="str">
            <v>33-145</v>
          </cell>
          <cell r="D34" t="str">
            <v>SAYFA - excluded from admin. Allocation</v>
          </cell>
          <cell r="E34">
            <v>0</v>
          </cell>
          <cell r="G34">
            <v>0</v>
          </cell>
          <cell r="I34">
            <v>0</v>
          </cell>
          <cell r="K34">
            <v>0</v>
          </cell>
          <cell r="M34">
            <v>2000</v>
          </cell>
          <cell r="O34">
            <v>0</v>
          </cell>
          <cell r="Q34">
            <v>0</v>
          </cell>
          <cell r="S34">
            <v>0</v>
          </cell>
          <cell r="U34">
            <v>2000</v>
          </cell>
          <cell r="W34">
            <v>0</v>
          </cell>
          <cell r="Y34">
            <v>0</v>
          </cell>
          <cell r="AA34">
            <v>469.2</v>
          </cell>
        </row>
        <row r="35">
          <cell r="B35" t="str">
            <v>34-290</v>
          </cell>
          <cell r="C35">
            <v>5110</v>
          </cell>
          <cell r="D35" t="str">
            <v>AFO-Subcontractors - excluded from admin.allocation</v>
          </cell>
          <cell r="E35">
            <v>3319</v>
          </cell>
          <cell r="G35">
            <v>3319</v>
          </cell>
          <cell r="I35">
            <v>3319</v>
          </cell>
          <cell r="K35">
            <v>3319</v>
          </cell>
          <cell r="M35">
            <v>3319</v>
          </cell>
          <cell r="O35">
            <v>3319</v>
          </cell>
          <cell r="Q35">
            <v>3319</v>
          </cell>
          <cell r="S35">
            <v>3319</v>
          </cell>
          <cell r="U35">
            <v>3319</v>
          </cell>
          <cell r="W35">
            <v>3319</v>
          </cell>
          <cell r="Y35">
            <v>3319</v>
          </cell>
          <cell r="AA35">
            <v>3319</v>
          </cell>
        </row>
        <row r="36">
          <cell r="B36" t="str">
            <v>61-235</v>
          </cell>
          <cell r="D36" t="str">
            <v>CCC-WrapAround FlexFund - excluded from admin. allocation</v>
          </cell>
          <cell r="E36">
            <v>0</v>
          </cell>
          <cell r="G36">
            <v>0</v>
          </cell>
          <cell r="I36">
            <v>1000</v>
          </cell>
          <cell r="K36">
            <v>0</v>
          </cell>
          <cell r="M36">
            <v>1000</v>
          </cell>
          <cell r="O36">
            <v>2000</v>
          </cell>
          <cell r="Q36">
            <v>0</v>
          </cell>
          <cell r="S36">
            <v>0</v>
          </cell>
          <cell r="U36">
            <v>0</v>
          </cell>
          <cell r="W36">
            <v>1000</v>
          </cell>
          <cell r="Y36">
            <v>2000</v>
          </cell>
          <cell r="AA36">
            <v>0</v>
          </cell>
        </row>
        <row r="37">
          <cell r="D37" t="str">
            <v>Total Direct Expense</v>
          </cell>
        </row>
        <row r="39">
          <cell r="B39" t="str">
            <v>70-700</v>
          </cell>
          <cell r="D39" t="str">
            <v>Total Administration Expense</v>
          </cell>
          <cell r="E39">
            <v>16087.292328431566</v>
          </cell>
          <cell r="F39">
            <v>-16087.292328431562</v>
          </cell>
          <cell r="G39">
            <v>15929.416414545003</v>
          </cell>
          <cell r="H39">
            <v>-15929.416414545007</v>
          </cell>
          <cell r="I39">
            <v>22941.382453146925</v>
          </cell>
          <cell r="J39">
            <v>-22941.382453146922</v>
          </cell>
          <cell r="K39">
            <v>16384.136425824308</v>
          </cell>
          <cell r="L39">
            <v>-16384.136425824305</v>
          </cell>
          <cell r="M39">
            <v>15433.975177876524</v>
          </cell>
          <cell r="N39">
            <v>-15433.975177876524</v>
          </cell>
          <cell r="O39">
            <v>16013.456377642284</v>
          </cell>
          <cell r="P39">
            <v>-16013.45637764228</v>
          </cell>
          <cell r="Q39">
            <v>15516.299603008058</v>
          </cell>
          <cell r="R39">
            <v>-15516.299603008058</v>
          </cell>
          <cell r="S39">
            <v>15417.788464321686</v>
          </cell>
          <cell r="T39">
            <v>-15417.78846432168</v>
          </cell>
          <cell r="U39">
            <v>15461.73854437782</v>
          </cell>
          <cell r="V39">
            <v>-15461.738544377824</v>
          </cell>
          <cell r="W39">
            <v>15670.135820666112</v>
          </cell>
          <cell r="X39">
            <v>-15670.135820666112</v>
          </cell>
          <cell r="Y39">
            <v>15484.221266803141</v>
          </cell>
          <cell r="Z39">
            <v>-15484.221266803139</v>
          </cell>
          <cell r="AA39">
            <v>15627.471108792024</v>
          </cell>
          <cell r="AB39">
            <v>-15627.471108792026</v>
          </cell>
        </row>
        <row r="40">
          <cell r="D40" t="str">
            <v>Total expenses</v>
          </cell>
          <cell r="E40">
            <v>148967.63709992595</v>
          </cell>
          <cell r="G40">
            <v>160844.27808224421</v>
          </cell>
          <cell r="I40">
            <v>171445.45808224421</v>
          </cell>
          <cell r="K40">
            <v>151146.18474891622</v>
          </cell>
          <cell r="M40">
            <v>150940.03474891622</v>
          </cell>
          <cell r="O40">
            <v>157721.35474891623</v>
          </cell>
          <cell r="Q40">
            <v>153470.27446678883</v>
          </cell>
          <cell r="S40">
            <v>149364.74237883597</v>
          </cell>
          <cell r="U40">
            <v>154261.55164032878</v>
          </cell>
          <cell r="W40">
            <v>154356.01561333725</v>
          </cell>
          <cell r="Y40">
            <v>154421.2340628368</v>
          </cell>
          <cell r="AA40">
            <v>154897.12112640741</v>
          </cell>
        </row>
        <row r="42">
          <cell r="D42" t="str">
            <v>Check</v>
          </cell>
          <cell r="F42">
            <v>0</v>
          </cell>
          <cell r="H42">
            <v>0</v>
          </cell>
          <cell r="J42">
            <v>0</v>
          </cell>
          <cell r="L42">
            <v>0</v>
          </cell>
          <cell r="N42">
            <v>0</v>
          </cell>
          <cell r="P42">
            <v>0</v>
          </cell>
          <cell r="R42">
            <v>0</v>
          </cell>
          <cell r="T42">
            <v>0</v>
          </cell>
          <cell r="V42">
            <v>0</v>
          </cell>
          <cell r="X42">
            <v>0</v>
          </cell>
          <cell r="Z42">
            <v>0</v>
          </cell>
          <cell r="AB42">
            <v>0</v>
          </cell>
        </row>
        <row r="43">
          <cell r="D43" t="str">
            <v>Indirect %</v>
          </cell>
          <cell r="E43">
            <v>0.12843648768860019</v>
          </cell>
          <cell r="G43">
            <v>0.11602804631797484</v>
          </cell>
          <cell r="I43">
            <v>0.17008915126916413</v>
          </cell>
          <cell r="K43">
            <v>0.12887038890018729</v>
          </cell>
          <cell r="M43">
            <v>0.12358989446309084</v>
          </cell>
          <cell r="O43">
            <v>0.12650618556518287</v>
          </cell>
          <cell r="Q43">
            <v>0.11905533015118672</v>
          </cell>
          <cell r="S43">
            <v>0.12205201877074173</v>
          </cell>
          <cell r="U43">
            <v>0.11969669645460246</v>
          </cell>
          <cell r="W43">
            <v>0.12048354653158656</v>
          </cell>
          <cell r="Y43">
            <v>0.11974356290477242</v>
          </cell>
          <cell r="AA43">
            <v>0.11913456880824749</v>
          </cell>
        </row>
      </sheetData>
      <sheetData sheetId="50"/>
      <sheetData sheetId="51">
        <row r="2">
          <cell r="I2">
            <v>38929</v>
          </cell>
          <cell r="J2">
            <v>1</v>
          </cell>
        </row>
        <row r="3">
          <cell r="I3">
            <v>38960</v>
          </cell>
          <cell r="J3">
            <v>2</v>
          </cell>
        </row>
        <row r="4">
          <cell r="I4">
            <v>38990</v>
          </cell>
          <cell r="J4">
            <v>3</v>
          </cell>
        </row>
        <row r="5">
          <cell r="I5">
            <v>39021</v>
          </cell>
          <cell r="J5">
            <v>4</v>
          </cell>
        </row>
        <row r="6">
          <cell r="I6">
            <v>39051</v>
          </cell>
          <cell r="J6">
            <v>5</v>
          </cell>
        </row>
        <row r="7">
          <cell r="I7">
            <v>39082</v>
          </cell>
          <cell r="J7">
            <v>6</v>
          </cell>
        </row>
        <row r="8">
          <cell r="I8">
            <v>39113</v>
          </cell>
          <cell r="J8">
            <v>7</v>
          </cell>
        </row>
        <row r="9">
          <cell r="I9">
            <v>39141</v>
          </cell>
          <cell r="J9">
            <v>8</v>
          </cell>
        </row>
        <row r="10">
          <cell r="I10">
            <v>39172</v>
          </cell>
          <cell r="J10">
            <v>9</v>
          </cell>
        </row>
        <row r="11">
          <cell r="I11">
            <v>39202</v>
          </cell>
          <cell r="J11">
            <v>10</v>
          </cell>
        </row>
        <row r="12">
          <cell r="I12">
            <v>39233</v>
          </cell>
          <cell r="J12">
            <v>11</v>
          </cell>
        </row>
        <row r="13">
          <cell r="I13">
            <v>39263</v>
          </cell>
          <cell r="J13">
            <v>12</v>
          </cell>
        </row>
        <row r="14">
          <cell r="I14" t="str">
            <v>AnnualTotal</v>
          </cell>
          <cell r="J14">
            <v>13</v>
          </cell>
        </row>
        <row r="19">
          <cell r="A19" t="str">
            <v>32-420</v>
          </cell>
          <cell r="B19" t="str">
            <v>90</v>
          </cell>
          <cell r="C19" t="str">
            <v>AODS - CoCo</v>
          </cell>
        </row>
        <row r="20">
          <cell r="A20" t="str">
            <v>32-425</v>
          </cell>
          <cell r="B20" t="str">
            <v>90</v>
          </cell>
          <cell r="C20" t="str">
            <v>DFCSP</v>
          </cell>
        </row>
        <row r="21">
          <cell r="A21" t="str">
            <v>33-125</v>
          </cell>
          <cell r="B21" t="str">
            <v>90</v>
          </cell>
          <cell r="C21" t="str">
            <v>StepAhead</v>
          </cell>
        </row>
        <row r="22">
          <cell r="A22" t="str">
            <v>33-310</v>
          </cell>
          <cell r="B22" t="str">
            <v>90</v>
          </cell>
          <cell r="C22" t="str">
            <v>APPEAL</v>
          </cell>
        </row>
        <row r="23">
          <cell r="A23" t="str">
            <v>34-290</v>
          </cell>
          <cell r="B23" t="str">
            <v>90</v>
          </cell>
          <cell r="C23" t="str">
            <v>Asian Fam.Outreach</v>
          </cell>
        </row>
        <row r="24">
          <cell r="A24" t="str">
            <v>61-210</v>
          </cell>
          <cell r="B24" t="str">
            <v>93</v>
          </cell>
          <cell r="C24" t="str">
            <v>EPSDT - Ala</v>
          </cell>
        </row>
        <row r="25">
          <cell r="A25" t="str">
            <v>61-220</v>
          </cell>
          <cell r="B25" t="str">
            <v>90</v>
          </cell>
          <cell r="C25" t="str">
            <v>EPSDT - CoCo</v>
          </cell>
        </row>
        <row r="26">
          <cell r="A26" t="str">
            <v>61-225</v>
          </cell>
          <cell r="B26" t="str">
            <v>90</v>
          </cell>
          <cell r="C26" t="str">
            <v>WC MHS</v>
          </cell>
        </row>
        <row r="27">
          <cell r="A27" t="str">
            <v>61-230</v>
          </cell>
          <cell r="B27" t="str">
            <v>90</v>
          </cell>
          <cell r="C27" t="str">
            <v>WrapAround</v>
          </cell>
        </row>
        <row r="28">
          <cell r="A28" t="str">
            <v>61-240</v>
          </cell>
          <cell r="B28" t="str">
            <v>90</v>
          </cell>
          <cell r="C28" t="str">
            <v>Path II</v>
          </cell>
        </row>
        <row r="29">
          <cell r="A29" t="str">
            <v>62-410</v>
          </cell>
          <cell r="B29" t="str">
            <v>93</v>
          </cell>
          <cell r="C29" t="str">
            <v>AOD - Ala</v>
          </cell>
        </row>
        <row r="30">
          <cell r="A30" t="str">
            <v>63-120</v>
          </cell>
          <cell r="B30" t="str">
            <v>93</v>
          </cell>
          <cell r="C30" t="str">
            <v>ADULT</v>
          </cell>
        </row>
        <row r="31">
          <cell r="A31" t="str">
            <v>63-135</v>
          </cell>
          <cell r="B31" t="str">
            <v>90</v>
          </cell>
          <cell r="C31" t="str">
            <v>Provider</v>
          </cell>
        </row>
        <row r="32">
          <cell r="A32" t="str">
            <v>63-140</v>
          </cell>
          <cell r="B32" t="str">
            <v>90</v>
          </cell>
          <cell r="C32" t="str">
            <v>STAND</v>
          </cell>
        </row>
        <row r="33">
          <cell r="A33" t="str">
            <v>63-600</v>
          </cell>
          <cell r="B33" t="str">
            <v>93</v>
          </cell>
          <cell r="C33" t="str">
            <v>PRIVATE</v>
          </cell>
        </row>
        <row r="34">
          <cell r="A34" t="str">
            <v>33-130</v>
          </cell>
          <cell r="B34" t="str">
            <v>999</v>
          </cell>
          <cell r="C34" t="str">
            <v>SEAYL</v>
          </cell>
        </row>
        <row r="35">
          <cell r="A35" t="str">
            <v>33-145</v>
          </cell>
          <cell r="B35" t="str">
            <v>999</v>
          </cell>
          <cell r="C35" t="str">
            <v>SAYFA</v>
          </cell>
        </row>
        <row r="36">
          <cell r="A36" t="str">
            <v>61-235</v>
          </cell>
          <cell r="B36">
            <v>999</v>
          </cell>
          <cell r="C36" t="str">
            <v>WrapAround Flex</v>
          </cell>
        </row>
        <row r="37">
          <cell r="A37" t="str">
            <v>70-700</v>
          </cell>
          <cell r="B37">
            <v>999</v>
          </cell>
          <cell r="C37" t="str">
            <v>Admin-Indirect</v>
          </cell>
        </row>
        <row r="38">
          <cell r="A38" t="str">
            <v>80-800</v>
          </cell>
          <cell r="B38">
            <v>999</v>
          </cell>
          <cell r="C38" t="str">
            <v>Fundraise-Indirect</v>
          </cell>
        </row>
        <row r="39">
          <cell r="A39" t="str">
            <v>80-800-93</v>
          </cell>
          <cell r="B39" t="str">
            <v>93</v>
          </cell>
          <cell r="C39" t="str">
            <v>Fundraise</v>
          </cell>
        </row>
        <row r="40">
          <cell r="A40" t="str">
            <v>80-800-90</v>
          </cell>
          <cell r="B40" t="str">
            <v>90</v>
          </cell>
          <cell r="C40" t="str">
            <v>Fundraise</v>
          </cell>
        </row>
        <row r="41">
          <cell r="A41" t="str">
            <v>70-700-93</v>
          </cell>
          <cell r="B41" t="str">
            <v>93</v>
          </cell>
          <cell r="C41" t="str">
            <v>ADMIN Oakland</v>
          </cell>
        </row>
        <row r="42">
          <cell r="A42" t="str">
            <v>70-700-90</v>
          </cell>
          <cell r="B42" t="str">
            <v>90</v>
          </cell>
          <cell r="C42" t="str">
            <v>ADMIN Richmond</v>
          </cell>
        </row>
        <row r="43">
          <cell r="A43" t="str">
            <v>63-150</v>
          </cell>
          <cell r="B43" t="str">
            <v>93</v>
          </cell>
          <cell r="C43" t="str">
            <v>CalWorks</v>
          </cell>
        </row>
        <row r="44">
          <cell r="A44" t="str">
            <v>tmp</v>
          </cell>
          <cell r="B44" t="str">
            <v>999</v>
          </cell>
          <cell r="C44" t="str">
            <v>Additional</v>
          </cell>
        </row>
      </sheetData>
      <sheetData sheetId="52"/>
      <sheetData sheetId="53"/>
      <sheetData sheetId="54"/>
      <sheetData sheetId="55">
        <row r="2">
          <cell r="I2">
            <v>0</v>
          </cell>
        </row>
      </sheetData>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l Entity"/>
      <sheetName val="Contract Type"/>
      <sheetName val="Subtype Contract"/>
      <sheetName val="CBO ALLOCATIONS"/>
      <sheetName val="EPSDT History Pivot"/>
      <sheetName val="EPSDT History"/>
      <sheetName val="Budget Adjustments"/>
      <sheetName val="Questions"/>
      <sheetName val="Breakdown"/>
      <sheetName val="PT"/>
      <sheetName val="License"/>
      <sheetName val="aug18 fina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S"/>
      <sheetName val="admin analysis"/>
      <sheetName val="admin detail"/>
      <sheetName val="AGESERV"/>
      <sheetName val="CBO_Mcal Adjustment"/>
      <sheetName val="CBO_CRDC Summary"/>
      <sheetName val="Base Cost Settlemen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HC"/>
      <sheetName val="AGESERV"/>
      <sheetName val="PSPUNITS"/>
      <sheetName val="Sheet1"/>
      <sheetName val="CBO_Mcal Adjustment"/>
      <sheetName val="CBO_CRDC Summary"/>
      <sheetName val="Base Cost Settlement"/>
      <sheetName val="EPSDT Cost Settlemen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Budget"/>
      <sheetName val="PUBLISHED CHARGES"/>
      <sheetName val="61-210"/>
      <sheetName val="61-210 $"/>
      <sheetName val="Admin"/>
      <sheetName val="Admin $"/>
      <sheetName val="63-120"/>
      <sheetName val="63-120 $"/>
      <sheetName val="Total"/>
      <sheetName val="Total $"/>
      <sheetName val="Hours"/>
      <sheetName val="Paymen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E12" t="str">
            <v>RU_815313</v>
          </cell>
          <cell r="G12" t="str">
            <v>RU_815312</v>
          </cell>
          <cell r="H12" t="str">
            <v>RU_81532</v>
          </cell>
          <cell r="I12" t="str">
            <v>RU_81533</v>
          </cell>
          <cell r="J12" t="str">
            <v>RU_81534</v>
          </cell>
          <cell r="K12" t="str">
            <v>RU_81535</v>
          </cell>
          <cell r="L12" t="str">
            <v>RU_81536</v>
          </cell>
          <cell r="M12" t="str">
            <v>RU_81538</v>
          </cell>
          <cell r="N12" t="str">
            <v>Total</v>
          </cell>
          <cell r="P12" t="str">
            <v>Total</v>
          </cell>
        </row>
        <row r="14">
          <cell r="B14">
            <v>311</v>
          </cell>
          <cell r="C14" t="str">
            <v>Collateral</v>
          </cell>
          <cell r="E14">
            <v>101.85</v>
          </cell>
          <cell r="G14">
            <v>511.77</v>
          </cell>
          <cell r="H14">
            <v>148.33000000000001</v>
          </cell>
          <cell r="I14">
            <v>40.229999999999997</v>
          </cell>
          <cell r="J14">
            <v>67.78</v>
          </cell>
          <cell r="K14">
            <v>99.49</v>
          </cell>
          <cell r="L14">
            <v>5.36</v>
          </cell>
          <cell r="M14">
            <v>251.55</v>
          </cell>
          <cell r="N14">
            <v>1124.51</v>
          </cell>
          <cell r="P14">
            <v>1226.3599999999999</v>
          </cell>
        </row>
        <row r="15">
          <cell r="B15">
            <v>318</v>
          </cell>
          <cell r="C15" t="str">
            <v>Collateral Family Therapy</v>
          </cell>
          <cell r="E15">
            <v>0</v>
          </cell>
          <cell r="G15">
            <v>47.58</v>
          </cell>
          <cell r="H15">
            <v>0</v>
          </cell>
          <cell r="I15">
            <v>1.6</v>
          </cell>
          <cell r="J15">
            <v>0</v>
          </cell>
          <cell r="K15">
            <v>0</v>
          </cell>
          <cell r="L15">
            <v>0</v>
          </cell>
          <cell r="M15">
            <v>2.2799999999999998</v>
          </cell>
          <cell r="N15">
            <v>51.46</v>
          </cell>
          <cell r="P15">
            <v>51.46</v>
          </cell>
        </row>
        <row r="16">
          <cell r="B16">
            <v>321</v>
          </cell>
          <cell r="C16" t="str">
            <v>Evaluation</v>
          </cell>
          <cell r="E16">
            <v>2.76</v>
          </cell>
          <cell r="G16">
            <v>5.62</v>
          </cell>
          <cell r="H16">
            <v>0</v>
          </cell>
          <cell r="I16">
            <v>0</v>
          </cell>
          <cell r="J16">
            <v>5.45</v>
          </cell>
          <cell r="K16">
            <v>0.77</v>
          </cell>
          <cell r="L16">
            <v>0</v>
          </cell>
          <cell r="M16">
            <v>0</v>
          </cell>
          <cell r="N16">
            <v>11.84</v>
          </cell>
          <cell r="P16">
            <v>14.6</v>
          </cell>
        </row>
        <row r="17">
          <cell r="B17">
            <v>331</v>
          </cell>
          <cell r="C17" t="str">
            <v>Assessment</v>
          </cell>
          <cell r="E17">
            <v>86.13</v>
          </cell>
          <cell r="G17">
            <v>42.05</v>
          </cell>
          <cell r="H17">
            <v>20.6</v>
          </cell>
          <cell r="I17">
            <v>7.66</v>
          </cell>
          <cell r="J17">
            <v>16.05</v>
          </cell>
          <cell r="K17">
            <v>41.82</v>
          </cell>
          <cell r="L17">
            <v>0</v>
          </cell>
          <cell r="M17">
            <v>49.73</v>
          </cell>
          <cell r="N17">
            <v>177.91</v>
          </cell>
          <cell r="P17">
            <v>264.03999999999996</v>
          </cell>
        </row>
        <row r="18">
          <cell r="B18">
            <v>341</v>
          </cell>
          <cell r="C18" t="str">
            <v>Individual Therapy</v>
          </cell>
          <cell r="E18">
            <v>828.54</v>
          </cell>
          <cell r="G18">
            <v>478.57</v>
          </cell>
          <cell r="H18">
            <v>155.09</v>
          </cell>
          <cell r="I18">
            <v>70.12</v>
          </cell>
          <cell r="J18">
            <v>162.1</v>
          </cell>
          <cell r="K18">
            <v>323.32</v>
          </cell>
          <cell r="L18">
            <v>20.39</v>
          </cell>
          <cell r="M18">
            <v>398.98</v>
          </cell>
          <cell r="N18">
            <v>1608.5700000000002</v>
          </cell>
          <cell r="P18">
            <v>2437.11</v>
          </cell>
        </row>
        <row r="19">
          <cell r="B19">
            <v>351</v>
          </cell>
          <cell r="C19" t="str">
            <v>Group Therapy</v>
          </cell>
          <cell r="E19">
            <v>56.64</v>
          </cell>
          <cell r="G19">
            <v>0</v>
          </cell>
          <cell r="H19">
            <v>0</v>
          </cell>
          <cell r="I19">
            <v>0</v>
          </cell>
          <cell r="J19">
            <v>0</v>
          </cell>
          <cell r="K19">
            <v>0</v>
          </cell>
          <cell r="L19">
            <v>0</v>
          </cell>
          <cell r="M19">
            <v>5.0599999999999996</v>
          </cell>
          <cell r="N19">
            <v>5.0599999999999996</v>
          </cell>
          <cell r="P19">
            <v>61.7</v>
          </cell>
        </row>
        <row r="20">
          <cell r="B20">
            <v>381</v>
          </cell>
          <cell r="C20" t="str">
            <v>Individual Rehabitation</v>
          </cell>
          <cell r="E20">
            <v>1.1000000000000001</v>
          </cell>
          <cell r="G20">
            <v>5.67</v>
          </cell>
          <cell r="H20">
            <v>0</v>
          </cell>
          <cell r="I20">
            <v>0</v>
          </cell>
          <cell r="J20">
            <v>0</v>
          </cell>
          <cell r="K20">
            <v>5.91</v>
          </cell>
          <cell r="L20">
            <v>0</v>
          </cell>
          <cell r="M20">
            <v>7.05</v>
          </cell>
          <cell r="N20">
            <v>18.63</v>
          </cell>
          <cell r="P20">
            <v>19.73</v>
          </cell>
        </row>
        <row r="21">
          <cell r="B21">
            <v>391</v>
          </cell>
          <cell r="C21" t="str">
            <v>Group Rehabilitation</v>
          </cell>
          <cell r="E21">
            <v>0</v>
          </cell>
          <cell r="G21">
            <v>0</v>
          </cell>
          <cell r="H21">
            <v>0</v>
          </cell>
          <cell r="I21">
            <v>0</v>
          </cell>
          <cell r="J21">
            <v>0</v>
          </cell>
          <cell r="K21">
            <v>0</v>
          </cell>
          <cell r="L21">
            <v>0</v>
          </cell>
          <cell r="M21">
            <v>2.2799999999999998</v>
          </cell>
          <cell r="N21">
            <v>2.2799999999999998</v>
          </cell>
          <cell r="P21">
            <v>2.2799999999999998</v>
          </cell>
        </row>
        <row r="22">
          <cell r="B22">
            <v>581</v>
          </cell>
          <cell r="C22" t="str">
            <v>Plan Development</v>
          </cell>
          <cell r="E22">
            <v>94.03</v>
          </cell>
          <cell r="G22">
            <v>194.09</v>
          </cell>
          <cell r="H22">
            <v>43.64</v>
          </cell>
          <cell r="I22">
            <v>12.01</v>
          </cell>
          <cell r="J22">
            <v>52.37</v>
          </cell>
          <cell r="K22">
            <v>62.26</v>
          </cell>
          <cell r="L22">
            <v>0.65</v>
          </cell>
          <cell r="M22">
            <v>84.52</v>
          </cell>
          <cell r="N22">
            <v>449.53999999999996</v>
          </cell>
          <cell r="P22">
            <v>543.56999999999994</v>
          </cell>
        </row>
        <row r="25">
          <cell r="A25" t="str">
            <v>Mental Health Services</v>
          </cell>
          <cell r="C25" t="str">
            <v>S/T  MENTAL HEALTH</v>
          </cell>
          <cell r="E25">
            <v>1171.05</v>
          </cell>
          <cell r="G25">
            <v>1285.3499999999999</v>
          </cell>
          <cell r="H25">
            <v>367.65999999999997</v>
          </cell>
          <cell r="I25">
            <v>131.62</v>
          </cell>
          <cell r="J25">
            <v>303.75</v>
          </cell>
          <cell r="K25">
            <v>533.57000000000005</v>
          </cell>
          <cell r="L25">
            <v>26.4</v>
          </cell>
          <cell r="M25">
            <v>801.44999999999982</v>
          </cell>
          <cell r="N25">
            <v>3449.7999999999997</v>
          </cell>
          <cell r="P25">
            <v>4620.8499999999995</v>
          </cell>
        </row>
        <row r="28">
          <cell r="A28" t="str">
            <v>Crisis Intervention</v>
          </cell>
          <cell r="B28">
            <v>371</v>
          </cell>
          <cell r="C28" t="str">
            <v>Crisis Intervention</v>
          </cell>
          <cell r="E28">
            <v>0</v>
          </cell>
          <cell r="G28">
            <v>4.2699999999999996</v>
          </cell>
          <cell r="H28">
            <v>0</v>
          </cell>
          <cell r="I28">
            <v>0</v>
          </cell>
          <cell r="J28">
            <v>0</v>
          </cell>
          <cell r="K28">
            <v>0</v>
          </cell>
          <cell r="L28">
            <v>0</v>
          </cell>
          <cell r="M28">
            <v>4.3</v>
          </cell>
          <cell r="N28">
            <v>8.57</v>
          </cell>
          <cell r="P28">
            <v>8.57</v>
          </cell>
        </row>
        <row r="29">
          <cell r="A29" t="str">
            <v>Medication Support</v>
          </cell>
          <cell r="B29">
            <v>361</v>
          </cell>
          <cell r="C29" t="str">
            <v>Medication Support</v>
          </cell>
          <cell r="E29">
            <v>91.74</v>
          </cell>
          <cell r="G29">
            <v>12.34</v>
          </cell>
          <cell r="H29">
            <v>1.5</v>
          </cell>
          <cell r="I29">
            <v>0</v>
          </cell>
          <cell r="J29">
            <v>1.83</v>
          </cell>
          <cell r="K29">
            <v>0</v>
          </cell>
          <cell r="L29">
            <v>0</v>
          </cell>
          <cell r="M29">
            <v>0</v>
          </cell>
          <cell r="N29">
            <v>15.67</v>
          </cell>
          <cell r="P29">
            <v>107.41</v>
          </cell>
        </row>
        <row r="30">
          <cell r="A30" t="str">
            <v>Case Management</v>
          </cell>
          <cell r="B30">
            <v>571</v>
          </cell>
          <cell r="C30" t="str">
            <v>Brokerage Services(Case Mgtmnt)</v>
          </cell>
          <cell r="E30">
            <v>0</v>
          </cell>
          <cell r="G30">
            <v>129.15</v>
          </cell>
          <cell r="H30">
            <v>38.979999999999997</v>
          </cell>
          <cell r="I30">
            <v>3.2</v>
          </cell>
          <cell r="J30">
            <v>23.56</v>
          </cell>
          <cell r="K30">
            <v>39.130000000000003</v>
          </cell>
          <cell r="L30">
            <v>0.85</v>
          </cell>
          <cell r="M30">
            <v>49.67</v>
          </cell>
          <cell r="N30">
            <v>284.53999999999996</v>
          </cell>
          <cell r="P30">
            <v>284.53999999999996</v>
          </cell>
        </row>
        <row r="34">
          <cell r="C34" t="str">
            <v>REPORTING TOTAL HOURS</v>
          </cell>
          <cell r="E34">
            <v>1262.79</v>
          </cell>
          <cell r="G34">
            <v>1431.11</v>
          </cell>
          <cell r="H34">
            <v>408.14</v>
          </cell>
          <cell r="I34">
            <v>134.82</v>
          </cell>
          <cell r="J34">
            <v>329.14</v>
          </cell>
          <cell r="K34">
            <v>572.70000000000005</v>
          </cell>
          <cell r="L34">
            <v>27.25</v>
          </cell>
          <cell r="M34">
            <v>855.41999999999973</v>
          </cell>
          <cell r="N34">
            <v>3758.5799999999995</v>
          </cell>
          <cell r="P34">
            <v>5021.369999999999</v>
          </cell>
        </row>
        <row r="36">
          <cell r="G36">
            <v>0.38075815866630486</v>
          </cell>
          <cell r="H36">
            <v>0.10858888197138282</v>
          </cell>
          <cell r="I36">
            <v>3.5869929601072749E-2</v>
          </cell>
          <cell r="J36">
            <v>8.7570305806980303E-2</v>
          </cell>
          <cell r="K36">
            <v>0.15237137429561168</v>
          </cell>
          <cell r="L36">
            <v>7.2500784870882101E-3</v>
          </cell>
          <cell r="M36">
            <v>0.22759127117155944</v>
          </cell>
        </row>
      </sheetData>
      <sheetData sheetId="11">
        <row r="6">
          <cell r="B6" t="str">
            <v>RU_815313</v>
          </cell>
          <cell r="D6" t="str">
            <v>RU_815312</v>
          </cell>
          <cell r="E6" t="str">
            <v>RU_81532</v>
          </cell>
          <cell r="F6" t="str">
            <v>RU_81533</v>
          </cell>
          <cell r="G6" t="str">
            <v>RU_81534</v>
          </cell>
          <cell r="H6" t="str">
            <v>RU_81535</v>
          </cell>
          <cell r="I6" t="str">
            <v>RU_81536</v>
          </cell>
          <cell r="J6" t="str">
            <v>RU_81538</v>
          </cell>
          <cell r="K6" t="str">
            <v>Total</v>
          </cell>
          <cell r="M6" t="str">
            <v>Total</v>
          </cell>
        </row>
        <row r="7">
          <cell r="A7" t="str">
            <v>Jul</v>
          </cell>
          <cell r="B7">
            <v>4198.0600000000004</v>
          </cell>
          <cell r="D7">
            <v>13782.98</v>
          </cell>
          <cell r="E7">
            <v>7288.98</v>
          </cell>
          <cell r="G7">
            <v>3743.65</v>
          </cell>
          <cell r="H7">
            <v>6152.77</v>
          </cell>
          <cell r="I7">
            <v>494.01</v>
          </cell>
          <cell r="J7">
            <v>5422.95</v>
          </cell>
          <cell r="K7">
            <v>36885.339999999997</v>
          </cell>
          <cell r="M7">
            <v>41083.399999999994</v>
          </cell>
        </row>
        <row r="8">
          <cell r="A8" t="str">
            <v>Aug</v>
          </cell>
          <cell r="B8">
            <v>3242.95</v>
          </cell>
          <cell r="D8">
            <v>14913.61</v>
          </cell>
          <cell r="E8">
            <v>8334.59</v>
          </cell>
          <cell r="F8">
            <v>1250.48</v>
          </cell>
          <cell r="G8">
            <v>5553.18</v>
          </cell>
          <cell r="H8">
            <v>6694.7</v>
          </cell>
          <cell r="I8">
            <v>600.79</v>
          </cell>
          <cell r="J8">
            <v>4644.99</v>
          </cell>
          <cell r="K8">
            <v>41992.34</v>
          </cell>
          <cell r="M8">
            <v>45235.289999999994</v>
          </cell>
        </row>
        <row r="9">
          <cell r="A9" t="str">
            <v>Sep</v>
          </cell>
          <cell r="B9">
            <v>4463.55</v>
          </cell>
          <cell r="D9">
            <v>17847.830000000002</v>
          </cell>
          <cell r="E9">
            <v>5687.59</v>
          </cell>
          <cell r="F9">
            <v>1466.13</v>
          </cell>
          <cell r="G9">
            <v>7912.19</v>
          </cell>
          <cell r="H9">
            <v>3658.75</v>
          </cell>
          <cell r="I9">
            <v>613.20000000000005</v>
          </cell>
          <cell r="J9">
            <v>5389.96</v>
          </cell>
          <cell r="K9">
            <v>42575.65</v>
          </cell>
          <cell r="M9">
            <v>47039.200000000004</v>
          </cell>
        </row>
        <row r="10">
          <cell r="A10" t="str">
            <v>Oct</v>
          </cell>
          <cell r="B10">
            <v>4087.53</v>
          </cell>
          <cell r="D10">
            <v>16617.900000000001</v>
          </cell>
          <cell r="E10">
            <v>3084.84</v>
          </cell>
          <cell r="F10">
            <v>172.76</v>
          </cell>
          <cell r="G10">
            <v>2926.69</v>
          </cell>
          <cell r="H10">
            <v>4816.95</v>
          </cell>
          <cell r="J10">
            <v>7507.57</v>
          </cell>
          <cell r="K10">
            <v>35126.71</v>
          </cell>
          <cell r="M10">
            <v>39214.239999999998</v>
          </cell>
        </row>
        <row r="11">
          <cell r="A11" t="str">
            <v>Nov</v>
          </cell>
          <cell r="B11">
            <v>4319.2</v>
          </cell>
          <cell r="D11">
            <v>14766.11</v>
          </cell>
          <cell r="E11">
            <v>2496.98</v>
          </cell>
          <cell r="F11">
            <v>532.29</v>
          </cell>
          <cell r="G11">
            <v>1439.66</v>
          </cell>
          <cell r="H11">
            <v>4026.1</v>
          </cell>
          <cell r="J11">
            <v>9985.2199999999993</v>
          </cell>
          <cell r="K11">
            <v>33246.36</v>
          </cell>
          <cell r="M11">
            <v>37565.56</v>
          </cell>
        </row>
        <row r="12">
          <cell r="A12" t="str">
            <v>Dec</v>
          </cell>
          <cell r="B12">
            <v>3932.16</v>
          </cell>
          <cell r="D12">
            <v>11009.21</v>
          </cell>
          <cell r="E12">
            <v>2070.48</v>
          </cell>
          <cell r="F12">
            <v>789.4</v>
          </cell>
          <cell r="G12">
            <v>1661.08</v>
          </cell>
          <cell r="H12">
            <v>2533.75</v>
          </cell>
          <cell r="I12">
            <v>98.09</v>
          </cell>
          <cell r="J12">
            <v>5029.25</v>
          </cell>
          <cell r="K12">
            <v>23191.26</v>
          </cell>
          <cell r="M12">
            <v>27123.42</v>
          </cell>
        </row>
        <row r="13">
          <cell r="A13" t="str">
            <v>Jan</v>
          </cell>
          <cell r="B13">
            <v>5905.35</v>
          </cell>
          <cell r="D13">
            <v>12356.72</v>
          </cell>
          <cell r="E13">
            <v>5123.09</v>
          </cell>
          <cell r="F13">
            <v>616.33000000000004</v>
          </cell>
          <cell r="G13">
            <v>3214.89</v>
          </cell>
          <cell r="H13">
            <v>9056.0400000000009</v>
          </cell>
          <cell r="I13">
            <v>0</v>
          </cell>
          <cell r="J13">
            <v>7344.16</v>
          </cell>
          <cell r="K13">
            <v>37711.229999999996</v>
          </cell>
          <cell r="M13">
            <v>43616.579999999994</v>
          </cell>
        </row>
        <row r="14">
          <cell r="A14" t="str">
            <v>Feb</v>
          </cell>
          <cell r="B14">
            <v>9141.7900000000009</v>
          </cell>
          <cell r="D14">
            <v>14023.99</v>
          </cell>
          <cell r="E14">
            <v>2528.7199999999998</v>
          </cell>
          <cell r="F14">
            <v>1337.73</v>
          </cell>
          <cell r="G14">
            <v>2426.4699999999998</v>
          </cell>
          <cell r="H14">
            <v>7891.64</v>
          </cell>
          <cell r="J14">
            <v>9642.1200000000008</v>
          </cell>
          <cell r="K14">
            <v>37850.67</v>
          </cell>
          <cell r="M14">
            <v>46992.46</v>
          </cell>
        </row>
        <row r="15">
          <cell r="A15" t="str">
            <v>Mar</v>
          </cell>
          <cell r="B15">
            <v>9122.26</v>
          </cell>
          <cell r="D15">
            <v>12474.59</v>
          </cell>
          <cell r="E15">
            <v>4030.16</v>
          </cell>
          <cell r="F15">
            <v>1756.59</v>
          </cell>
          <cell r="G15">
            <v>3254.72</v>
          </cell>
          <cell r="H15">
            <v>7975.21</v>
          </cell>
          <cell r="J15">
            <v>8010.22</v>
          </cell>
          <cell r="K15">
            <v>37501.49</v>
          </cell>
          <cell r="M15">
            <v>46623.75</v>
          </cell>
        </row>
        <row r="16">
          <cell r="A16" t="str">
            <v>Apr</v>
          </cell>
          <cell r="B16">
            <v>7264.1</v>
          </cell>
          <cell r="D16">
            <v>10034.629999999999</v>
          </cell>
          <cell r="E16">
            <v>2667.69</v>
          </cell>
          <cell r="F16">
            <v>2085.9699999999998</v>
          </cell>
          <cell r="G16">
            <v>3060.38</v>
          </cell>
          <cell r="H16">
            <v>3490.08</v>
          </cell>
          <cell r="I16">
            <v>1313.66</v>
          </cell>
          <cell r="J16">
            <v>11735.14</v>
          </cell>
          <cell r="K16">
            <v>34387.550000000003</v>
          </cell>
          <cell r="M16">
            <v>41651.65</v>
          </cell>
        </row>
        <row r="17">
          <cell r="A17" t="str">
            <v>May</v>
          </cell>
          <cell r="B17">
            <v>7866.67</v>
          </cell>
          <cell r="D17">
            <v>12307.65</v>
          </cell>
          <cell r="E17">
            <v>151.91</v>
          </cell>
          <cell r="F17">
            <v>1295.7</v>
          </cell>
          <cell r="G17">
            <v>2305.88</v>
          </cell>
          <cell r="H17">
            <v>4178.22</v>
          </cell>
          <cell r="J17">
            <v>10730.27</v>
          </cell>
          <cell r="K17">
            <v>30969.63</v>
          </cell>
          <cell r="M17">
            <v>38836.300000000003</v>
          </cell>
        </row>
        <row r="18">
          <cell r="A18" t="str">
            <v>Jun</v>
          </cell>
          <cell r="B18">
            <v>9160.08</v>
          </cell>
          <cell r="D18">
            <v>10887.74</v>
          </cell>
          <cell r="E18">
            <v>0</v>
          </cell>
          <cell r="F18">
            <v>1812.55</v>
          </cell>
          <cell r="G18">
            <v>1822.97</v>
          </cell>
          <cell r="H18">
            <v>3419.79</v>
          </cell>
          <cell r="I18">
            <v>0</v>
          </cell>
          <cell r="J18">
            <v>8121.8</v>
          </cell>
          <cell r="K18">
            <v>26064.85</v>
          </cell>
          <cell r="M18">
            <v>35224.93</v>
          </cell>
        </row>
        <row r="19">
          <cell r="A19" t="str">
            <v>Total</v>
          </cell>
          <cell r="B19">
            <v>72703.7</v>
          </cell>
          <cell r="D19">
            <v>161022.95999999996</v>
          </cell>
          <cell r="E19">
            <v>43465.030000000013</v>
          </cell>
          <cell r="F19">
            <v>13115.929999999998</v>
          </cell>
          <cell r="G19">
            <v>39321.759999999995</v>
          </cell>
          <cell r="H19">
            <v>63894</v>
          </cell>
          <cell r="I19">
            <v>3119.75</v>
          </cell>
          <cell r="J19">
            <v>93563.65</v>
          </cell>
          <cell r="K19">
            <v>417503.0799999999</v>
          </cell>
          <cell r="M19">
            <v>490206.78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FAMILI"/>
      <sheetName val="AGESERV"/>
      <sheetName val="Sheet1"/>
      <sheetName val="CBO_Mcal Adjustment"/>
      <sheetName val="CBO_CRDC Summary"/>
      <sheetName val="Base Cost Settlement"/>
      <sheetName val="EPSDT Cost Settlement"/>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0"/>
  <sheetViews>
    <sheetView tabSelected="1" workbookViewId="0">
      <selection activeCell="A20" sqref="A20"/>
    </sheetView>
  </sheetViews>
  <sheetFormatPr defaultColWidth="8.7109375" defaultRowHeight="15" x14ac:dyDescent="0.25"/>
  <cols>
    <col min="1" max="1" width="147" customWidth="1"/>
  </cols>
  <sheetData>
    <row r="1" spans="1:1" x14ac:dyDescent="0.25">
      <c r="A1" s="320" t="s">
        <v>188</v>
      </c>
    </row>
    <row r="2" spans="1:1" x14ac:dyDescent="0.25">
      <c r="A2" s="321" t="s">
        <v>106</v>
      </c>
    </row>
    <row r="3" spans="1:1" ht="15.75" thickBot="1" x14ac:dyDescent="0.3">
      <c r="A3" s="322" t="s">
        <v>107</v>
      </c>
    </row>
    <row r="4" spans="1:1" x14ac:dyDescent="0.25">
      <c r="A4" s="329"/>
    </row>
    <row r="5" spans="1:1" x14ac:dyDescent="0.25">
      <c r="A5" s="330" t="s">
        <v>108</v>
      </c>
    </row>
    <row r="6" spans="1:1" x14ac:dyDescent="0.25">
      <c r="A6" s="331"/>
    </row>
    <row r="7" spans="1:1" x14ac:dyDescent="0.25">
      <c r="A7" s="407" t="s">
        <v>109</v>
      </c>
    </row>
    <row r="8" spans="1:1" ht="8.25" customHeight="1" x14ac:dyDescent="0.25">
      <c r="A8" s="332"/>
    </row>
    <row r="9" spans="1:1" x14ac:dyDescent="0.25">
      <c r="A9" s="329" t="s">
        <v>110</v>
      </c>
    </row>
    <row r="10" spans="1:1" x14ac:dyDescent="0.25">
      <c r="A10" s="333" t="s">
        <v>222</v>
      </c>
    </row>
    <row r="11" spans="1:1" x14ac:dyDescent="0.25">
      <c r="A11" s="333" t="s">
        <v>221</v>
      </c>
    </row>
    <row r="12" spans="1:1" x14ac:dyDescent="0.25">
      <c r="A12" s="333" t="s">
        <v>185</v>
      </c>
    </row>
    <row r="13" spans="1:1" x14ac:dyDescent="0.25">
      <c r="A13" s="329"/>
    </row>
    <row r="14" spans="1:1" x14ac:dyDescent="0.25">
      <c r="A14" s="407" t="s">
        <v>111</v>
      </c>
    </row>
    <row r="15" spans="1:1" ht="10.5" customHeight="1" x14ac:dyDescent="0.25">
      <c r="A15" s="332"/>
    </row>
    <row r="16" spans="1:1" x14ac:dyDescent="0.25">
      <c r="A16" s="333" t="s">
        <v>112</v>
      </c>
    </row>
    <row r="17" spans="1:1" x14ac:dyDescent="0.25">
      <c r="A17" s="458" t="s">
        <v>223</v>
      </c>
    </row>
    <row r="18" spans="1:1" ht="29.25" x14ac:dyDescent="0.25">
      <c r="A18" s="334" t="s">
        <v>113</v>
      </c>
    </row>
    <row r="19" spans="1:1" x14ac:dyDescent="0.25">
      <c r="A19" s="333" t="s">
        <v>176</v>
      </c>
    </row>
    <row r="20" spans="1:1" x14ac:dyDescent="0.25">
      <c r="A20" s="509" t="s">
        <v>225</v>
      </c>
    </row>
    <row r="21" spans="1:1" x14ac:dyDescent="0.25">
      <c r="A21" s="333"/>
    </row>
    <row r="22" spans="1:1" ht="15.75" x14ac:dyDescent="0.25">
      <c r="A22" s="395" t="s">
        <v>215</v>
      </c>
    </row>
    <row r="23" spans="1:1" ht="9" customHeight="1" x14ac:dyDescent="0.25">
      <c r="A23" s="333"/>
    </row>
    <row r="24" spans="1:1" x14ac:dyDescent="0.25">
      <c r="A24" s="333" t="s">
        <v>114</v>
      </c>
    </row>
    <row r="25" spans="1:1" hidden="1" x14ac:dyDescent="0.25">
      <c r="A25" s="408" t="s">
        <v>177</v>
      </c>
    </row>
    <row r="26" spans="1:1" x14ac:dyDescent="0.25">
      <c r="A26" s="332"/>
    </row>
    <row r="27" spans="1:1" ht="15.75" x14ac:dyDescent="0.25">
      <c r="A27" s="396" t="s">
        <v>170</v>
      </c>
    </row>
    <row r="28" spans="1:1" ht="9.75" customHeight="1" x14ac:dyDescent="0.25">
      <c r="A28" s="333"/>
    </row>
    <row r="29" spans="1:1" ht="18" customHeight="1" x14ac:dyDescent="0.25">
      <c r="A29" s="333" t="s">
        <v>115</v>
      </c>
    </row>
    <row r="30" spans="1:1" ht="29.25" x14ac:dyDescent="0.25">
      <c r="A30" s="334" t="s">
        <v>166</v>
      </c>
    </row>
    <row r="31" spans="1:1" ht="33.75" customHeight="1" x14ac:dyDescent="0.25">
      <c r="A31" s="333" t="s">
        <v>116</v>
      </c>
    </row>
    <row r="32" spans="1:1" ht="13.5" customHeight="1" x14ac:dyDescent="0.25">
      <c r="A32" s="333"/>
    </row>
    <row r="33" spans="1:1" x14ac:dyDescent="0.25">
      <c r="A33" s="459" t="s">
        <v>216</v>
      </c>
    </row>
    <row r="34" spans="1:1" x14ac:dyDescent="0.25">
      <c r="A34" s="336" t="s">
        <v>168</v>
      </c>
    </row>
    <row r="35" spans="1:1" hidden="1" x14ac:dyDescent="0.25">
      <c r="A35" s="336"/>
    </row>
    <row r="36" spans="1:1" s="410" customFormat="1" ht="29.25" hidden="1" x14ac:dyDescent="0.25">
      <c r="A36" s="461" t="s">
        <v>218</v>
      </c>
    </row>
    <row r="37" spans="1:1" ht="8.25" hidden="1" customHeight="1" x14ac:dyDescent="0.25">
      <c r="A37" s="347"/>
    </row>
    <row r="38" spans="1:1" hidden="1" x14ac:dyDescent="0.25">
      <c r="A38" s="330" t="s">
        <v>117</v>
      </c>
    </row>
    <row r="39" spans="1:1" ht="15" hidden="1" customHeight="1" x14ac:dyDescent="0.25">
      <c r="A39" s="353" t="s">
        <v>118</v>
      </c>
    </row>
    <row r="40" spans="1:1" hidden="1" x14ac:dyDescent="0.25">
      <c r="A40" s="348" t="s">
        <v>178</v>
      </c>
    </row>
    <row r="41" spans="1:1" hidden="1" x14ac:dyDescent="0.25">
      <c r="A41" s="348" t="s">
        <v>179</v>
      </c>
    </row>
    <row r="42" spans="1:1" hidden="1" x14ac:dyDescent="0.25">
      <c r="A42" s="348" t="s">
        <v>180</v>
      </c>
    </row>
    <row r="43" spans="1:1" hidden="1" x14ac:dyDescent="0.25">
      <c r="A43" s="349" t="s">
        <v>181</v>
      </c>
    </row>
    <row r="44" spans="1:1" hidden="1" x14ac:dyDescent="0.25">
      <c r="A44" s="352" t="s">
        <v>182</v>
      </c>
    </row>
    <row r="45" spans="1:1" hidden="1" x14ac:dyDescent="0.25">
      <c r="A45" s="352" t="s">
        <v>183</v>
      </c>
    </row>
    <row r="46" spans="1:1" hidden="1" x14ac:dyDescent="0.25">
      <c r="A46" s="348" t="s">
        <v>184</v>
      </c>
    </row>
    <row r="47" spans="1:1" ht="8.25" hidden="1" customHeight="1" x14ac:dyDescent="0.25">
      <c r="A47" s="335"/>
    </row>
    <row r="48" spans="1:1" ht="46.5" hidden="1" customHeight="1" x14ac:dyDescent="0.25">
      <c r="A48" s="337" t="s">
        <v>214</v>
      </c>
    </row>
    <row r="49" spans="1:2" hidden="1" x14ac:dyDescent="0.25">
      <c r="A49" s="354"/>
    </row>
    <row r="50" spans="1:2" x14ac:dyDescent="0.25">
      <c r="A50" s="335" t="s">
        <v>119</v>
      </c>
    </row>
    <row r="51" spans="1:2" x14ac:dyDescent="0.25">
      <c r="A51" s="332"/>
    </row>
    <row r="52" spans="1:2" x14ac:dyDescent="0.25">
      <c r="A52" s="332" t="s">
        <v>120</v>
      </c>
    </row>
    <row r="53" spans="1:2" ht="29.25" x14ac:dyDescent="0.25">
      <c r="A53" s="337" t="s">
        <v>121</v>
      </c>
    </row>
    <row r="54" spans="1:2" x14ac:dyDescent="0.25">
      <c r="A54" s="457" t="s">
        <v>217</v>
      </c>
    </row>
    <row r="55" spans="1:2" x14ac:dyDescent="0.25">
      <c r="A55" s="333"/>
    </row>
    <row r="56" spans="1:2" x14ac:dyDescent="0.25">
      <c r="A56" s="338" t="s">
        <v>122</v>
      </c>
      <c r="B56" s="326"/>
    </row>
    <row r="57" spans="1:2" x14ac:dyDescent="0.25">
      <c r="A57" s="339" t="s">
        <v>123</v>
      </c>
      <c r="B57" s="327"/>
    </row>
    <row r="58" spans="1:2" ht="29.25" x14ac:dyDescent="0.25">
      <c r="A58" s="340" t="s">
        <v>167</v>
      </c>
      <c r="B58" s="328"/>
    </row>
    <row r="59" spans="1:2" x14ac:dyDescent="0.25">
      <c r="A59" s="332"/>
    </row>
    <row r="60" spans="1:2" x14ac:dyDescent="0.25">
      <c r="A60" s="332" t="s">
        <v>124</v>
      </c>
    </row>
    <row r="61" spans="1:2" x14ac:dyDescent="0.25">
      <c r="A61" s="333" t="s">
        <v>125</v>
      </c>
    </row>
    <row r="62" spans="1:2" x14ac:dyDescent="0.25">
      <c r="A62" s="329"/>
    </row>
    <row r="63" spans="1:2" ht="15.75" x14ac:dyDescent="0.25">
      <c r="A63" s="399" t="s">
        <v>169</v>
      </c>
    </row>
    <row r="64" spans="1:2" ht="12.75" customHeight="1" x14ac:dyDescent="0.25">
      <c r="A64" s="329"/>
    </row>
    <row r="65" spans="1:2" ht="58.5" customHeight="1" x14ac:dyDescent="0.25">
      <c r="A65" s="334" t="s">
        <v>126</v>
      </c>
    </row>
    <row r="66" spans="1:2" ht="29.25" x14ac:dyDescent="0.25">
      <c r="A66" s="341" t="s">
        <v>127</v>
      </c>
    </row>
    <row r="67" spans="1:2" ht="18" customHeight="1" x14ac:dyDescent="0.25">
      <c r="A67" s="341" t="s">
        <v>128</v>
      </c>
    </row>
    <row r="68" spans="1:2" ht="18" customHeight="1" x14ac:dyDescent="0.25">
      <c r="A68" s="341" t="s">
        <v>129</v>
      </c>
    </row>
    <row r="69" spans="1:2" ht="18" customHeight="1" x14ac:dyDescent="0.25">
      <c r="A69" s="341" t="s">
        <v>130</v>
      </c>
    </row>
    <row r="70" spans="1:2" x14ac:dyDescent="0.25">
      <c r="A70" s="341" t="s">
        <v>131</v>
      </c>
      <c r="B70" s="325"/>
    </row>
    <row r="71" spans="1:2" ht="18" customHeight="1" x14ac:dyDescent="0.25">
      <c r="A71" s="341" t="s">
        <v>132</v>
      </c>
    </row>
    <row r="72" spans="1:2" ht="18" customHeight="1" x14ac:dyDescent="0.25">
      <c r="A72" s="341" t="s">
        <v>133</v>
      </c>
    </row>
    <row r="73" spans="1:2" ht="18" customHeight="1" x14ac:dyDescent="0.25">
      <c r="A73" s="341" t="s">
        <v>134</v>
      </c>
    </row>
    <row r="74" spans="1:2" ht="18" customHeight="1" x14ac:dyDescent="0.25">
      <c r="A74" s="341" t="s">
        <v>135</v>
      </c>
    </row>
    <row r="75" spans="1:2" ht="28.5" x14ac:dyDescent="0.25">
      <c r="A75" s="342" t="s">
        <v>136</v>
      </c>
    </row>
    <row r="76" spans="1:2" ht="18" customHeight="1" x14ac:dyDescent="0.25">
      <c r="A76" s="342" t="s">
        <v>137</v>
      </c>
    </row>
    <row r="77" spans="1:2" ht="18" customHeight="1" x14ac:dyDescent="0.25">
      <c r="A77" s="341" t="s">
        <v>138</v>
      </c>
    </row>
    <row r="78" spans="1:2" ht="18" customHeight="1" x14ac:dyDescent="0.25">
      <c r="A78" s="342" t="s">
        <v>139</v>
      </c>
    </row>
    <row r="79" spans="1:2" ht="18" customHeight="1" x14ac:dyDescent="0.25">
      <c r="A79" s="342" t="s">
        <v>140</v>
      </c>
    </row>
    <row r="80" spans="1:2" ht="38.25" customHeight="1" x14ac:dyDescent="0.25">
      <c r="A80" s="341" t="s">
        <v>141</v>
      </c>
    </row>
    <row r="81" spans="1:1" ht="18" customHeight="1" x14ac:dyDescent="0.25">
      <c r="A81" s="341" t="s">
        <v>142</v>
      </c>
    </row>
    <row r="82" spans="1:1" ht="18" customHeight="1" x14ac:dyDescent="0.25">
      <c r="A82" s="343" t="s">
        <v>143</v>
      </c>
    </row>
    <row r="83" spans="1:1" ht="18" customHeight="1" x14ac:dyDescent="0.25">
      <c r="A83" s="343" t="s">
        <v>144</v>
      </c>
    </row>
    <row r="84" spans="1:1" ht="18" customHeight="1" x14ac:dyDescent="0.25">
      <c r="A84" s="344" t="s">
        <v>187</v>
      </c>
    </row>
    <row r="85" spans="1:1" ht="18" customHeight="1" x14ac:dyDescent="0.25">
      <c r="A85" s="341"/>
    </row>
    <row r="86" spans="1:1" ht="19.5" customHeight="1" x14ac:dyDescent="0.25">
      <c r="A86" s="334" t="s">
        <v>145</v>
      </c>
    </row>
    <row r="87" spans="1:1" x14ac:dyDescent="0.25">
      <c r="A87" s="329"/>
    </row>
    <row r="88" spans="1:1" ht="15.75" x14ac:dyDescent="0.25">
      <c r="A88" s="381" t="s">
        <v>175</v>
      </c>
    </row>
    <row r="89" spans="1:1" ht="9.75" customHeight="1" x14ac:dyDescent="0.25">
      <c r="A89" s="329"/>
    </row>
    <row r="90" spans="1:1" ht="36" customHeight="1" x14ac:dyDescent="0.25">
      <c r="A90" s="334" t="s">
        <v>228</v>
      </c>
    </row>
    <row r="91" spans="1:1" ht="49.5" customHeight="1" x14ac:dyDescent="0.25">
      <c r="A91" s="334" t="s">
        <v>227</v>
      </c>
    </row>
    <row r="92" spans="1:1" x14ac:dyDescent="0.25">
      <c r="A92" s="332"/>
    </row>
    <row r="93" spans="1:1" ht="15.75" x14ac:dyDescent="0.25">
      <c r="A93" s="380" t="s">
        <v>171</v>
      </c>
    </row>
    <row r="94" spans="1:1" ht="9" customHeight="1" x14ac:dyDescent="0.25">
      <c r="A94" s="345"/>
    </row>
    <row r="95" spans="1:1" ht="29.25" customHeight="1" x14ac:dyDescent="0.25">
      <c r="A95" s="333" t="s">
        <v>226</v>
      </c>
    </row>
    <row r="96" spans="1:1" x14ac:dyDescent="0.25">
      <c r="A96" s="345"/>
    </row>
    <row r="97" spans="1:1" ht="15.75" hidden="1" x14ac:dyDescent="0.25">
      <c r="A97" s="404" t="s">
        <v>174</v>
      </c>
    </row>
    <row r="98" spans="1:1" ht="9.75" hidden="1" customHeight="1" x14ac:dyDescent="0.25">
      <c r="A98" s="346"/>
    </row>
    <row r="99" spans="1:1" ht="34.5" hidden="1" customHeight="1" x14ac:dyDescent="0.25">
      <c r="A99" s="350" t="s">
        <v>146</v>
      </c>
    </row>
    <row r="100" spans="1:1" ht="29.45" hidden="1" customHeight="1" x14ac:dyDescent="0.25">
      <c r="A100" s="355" t="s">
        <v>147</v>
      </c>
    </row>
    <row r="101" spans="1:1" ht="29.45" hidden="1" customHeight="1" x14ac:dyDescent="0.25">
      <c r="A101" s="355" t="s">
        <v>151</v>
      </c>
    </row>
    <row r="102" spans="1:1" ht="29.45" hidden="1" customHeight="1" x14ac:dyDescent="0.25">
      <c r="A102" s="355" t="s">
        <v>152</v>
      </c>
    </row>
    <row r="103" spans="1:1" ht="29.45" hidden="1" customHeight="1" x14ac:dyDescent="0.25">
      <c r="A103" s="355" t="s">
        <v>148</v>
      </c>
    </row>
    <row r="104" spans="1:1" ht="33.75" hidden="1" customHeight="1" x14ac:dyDescent="0.25">
      <c r="A104" s="350" t="s">
        <v>149</v>
      </c>
    </row>
    <row r="105" spans="1:1" ht="32.450000000000003" hidden="1" customHeight="1" x14ac:dyDescent="0.25">
      <c r="A105" s="351" t="s">
        <v>150</v>
      </c>
    </row>
    <row r="106" spans="1:1" ht="78" hidden="1" customHeight="1" thickBot="1" x14ac:dyDescent="0.3">
      <c r="A106" s="411" t="s">
        <v>186</v>
      </c>
    </row>
    <row r="107" spans="1:1" ht="32.450000000000003" customHeight="1" x14ac:dyDescent="0.25"/>
    <row r="108" spans="1:1" x14ac:dyDescent="0.25">
      <c r="A108" s="324"/>
    </row>
    <row r="109" spans="1:1" x14ac:dyDescent="0.25">
      <c r="A109" s="323"/>
    </row>
    <row r="110" spans="1:1" x14ac:dyDescent="0.25">
      <c r="A110" s="32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F407A-DD1C-488B-A8B0-829F062BFA5B}">
  <sheetPr>
    <tabColor theme="4" tint="-0.499984740745262"/>
    <pageSetUpPr fitToPage="1"/>
  </sheetPr>
  <dimension ref="A1:J22"/>
  <sheetViews>
    <sheetView zoomScaleNormal="100" workbookViewId="0">
      <selection activeCell="C14" sqref="C14"/>
    </sheetView>
  </sheetViews>
  <sheetFormatPr defaultColWidth="7.5703125" defaultRowHeight="14.25" x14ac:dyDescent="0.2"/>
  <cols>
    <col min="1" max="1" width="7.5703125" style="412" customWidth="1"/>
    <col min="2" max="2" width="56.42578125" style="412" customWidth="1"/>
    <col min="3" max="3" width="21.7109375" style="412" bestFit="1" customWidth="1"/>
    <col min="4" max="5" width="21.7109375" style="412" customWidth="1"/>
    <col min="6" max="6" width="7.5703125" style="412"/>
    <col min="7" max="7" width="16" style="412" customWidth="1"/>
    <col min="8" max="8" width="14" style="412" bestFit="1" customWidth="1"/>
    <col min="9" max="9" width="15" style="412" bestFit="1" customWidth="1"/>
    <col min="10" max="10" width="20.42578125" style="412" customWidth="1"/>
    <col min="11" max="16384" width="7.5703125" style="412"/>
  </cols>
  <sheetData>
    <row r="1" spans="1:10" ht="18.95" customHeight="1" x14ac:dyDescent="0.2">
      <c r="B1" s="464"/>
      <c r="C1" s="464"/>
      <c r="D1" s="417"/>
      <c r="E1" s="417"/>
    </row>
    <row r="2" spans="1:10" s="413" customFormat="1" ht="18.95" customHeight="1" x14ac:dyDescent="0.3">
      <c r="B2" s="465" t="s">
        <v>190</v>
      </c>
      <c r="C2" s="465"/>
      <c r="D2" s="447"/>
      <c r="E2" s="447"/>
    </row>
    <row r="3" spans="1:10" s="413" customFormat="1" ht="18.95" customHeight="1" x14ac:dyDescent="0.3">
      <c r="B3" s="465" t="s">
        <v>191</v>
      </c>
      <c r="C3" s="465"/>
      <c r="D3" s="447"/>
      <c r="E3" s="447"/>
    </row>
    <row r="4" spans="1:10" s="413" customFormat="1" ht="18.95" customHeight="1" x14ac:dyDescent="0.3">
      <c r="B4" s="465" t="s">
        <v>192</v>
      </c>
      <c r="C4" s="465"/>
      <c r="D4" s="447"/>
      <c r="E4" s="447"/>
    </row>
    <row r="5" spans="1:10" ht="18.95" customHeight="1" x14ac:dyDescent="0.3">
      <c r="B5" s="465"/>
      <c r="C5" s="465"/>
      <c r="D5" s="447"/>
      <c r="E5" s="447"/>
    </row>
    <row r="6" spans="1:10" ht="18.95" customHeight="1" x14ac:dyDescent="0.25">
      <c r="B6" s="463" t="s">
        <v>200</v>
      </c>
      <c r="C6" s="463"/>
      <c r="D6" s="446"/>
      <c r="E6" s="446"/>
    </row>
    <row r="7" spans="1:10" ht="18.95" customHeight="1" x14ac:dyDescent="0.25">
      <c r="B7" s="463" t="s">
        <v>193</v>
      </c>
      <c r="C7" s="463"/>
      <c r="D7" s="446"/>
      <c r="E7" s="446"/>
    </row>
    <row r="8" spans="1:10" ht="18" customHeight="1" x14ac:dyDescent="0.25">
      <c r="B8" s="414"/>
      <c r="C8" s="414"/>
      <c r="D8" s="414"/>
      <c r="E8" s="414"/>
    </row>
    <row r="9" spans="1:10" ht="18" x14ac:dyDescent="0.25">
      <c r="B9" s="415" t="s">
        <v>194</v>
      </c>
      <c r="C9" s="439"/>
      <c r="D9" s="450"/>
      <c r="E9" s="450"/>
    </row>
    <row r="10" spans="1:10" ht="18" customHeight="1" x14ac:dyDescent="0.2"/>
    <row r="11" spans="1:10" ht="18" customHeight="1" x14ac:dyDescent="0.25">
      <c r="B11" s="416" t="s">
        <v>195</v>
      </c>
      <c r="C11" s="417"/>
      <c r="D11" s="417"/>
      <c r="E11" s="417"/>
    </row>
    <row r="13" spans="1:10" s="421" customFormat="1" ht="45.95" customHeight="1" x14ac:dyDescent="0.25">
      <c r="A13" s="418" t="s">
        <v>196</v>
      </c>
      <c r="B13" s="419" t="s">
        <v>161</v>
      </c>
      <c r="C13" s="420" t="s">
        <v>1</v>
      </c>
      <c r="D13" s="451"/>
      <c r="E13" s="451"/>
      <c r="G13" s="437"/>
      <c r="H13" s="438" t="s">
        <v>205</v>
      </c>
      <c r="I13" s="421" t="s">
        <v>209</v>
      </c>
      <c r="J13" s="449" t="s">
        <v>211</v>
      </c>
    </row>
    <row r="14" spans="1:10" ht="21.95" customHeight="1" x14ac:dyDescent="0.25">
      <c r="A14" s="422" t="s">
        <v>197</v>
      </c>
      <c r="B14" s="423" t="s">
        <v>210</v>
      </c>
      <c r="C14" s="448">
        <v>1269423</v>
      </c>
      <c r="D14" s="452"/>
      <c r="E14" s="452"/>
      <c r="G14" s="433"/>
      <c r="H14" s="441">
        <f>1500000-H17</f>
        <v>1197757</v>
      </c>
      <c r="I14" s="442">
        <f>(H14*1.035)*1.07</f>
        <v>1326455.9896499999</v>
      </c>
      <c r="J14" s="442">
        <f>1461573-192150</f>
        <v>1269423</v>
      </c>
    </row>
    <row r="15" spans="1:10" ht="29.25" x14ac:dyDescent="0.25">
      <c r="A15" s="422" t="s">
        <v>197</v>
      </c>
      <c r="B15" s="423" t="s">
        <v>201</v>
      </c>
      <c r="C15" s="448">
        <v>302243</v>
      </c>
      <c r="D15" s="452"/>
      <c r="E15" s="452"/>
      <c r="F15" s="440" t="s">
        <v>206</v>
      </c>
      <c r="G15" s="433"/>
      <c r="H15" s="434">
        <f>302243-263000</f>
        <v>39243</v>
      </c>
      <c r="J15" s="434">
        <f>302243-263000</f>
        <v>39243</v>
      </c>
    </row>
    <row r="16" spans="1:10" ht="21.95" customHeight="1" x14ac:dyDescent="0.25">
      <c r="A16" s="424" t="s">
        <v>197</v>
      </c>
      <c r="B16" s="425" t="s">
        <v>202</v>
      </c>
      <c r="C16" s="426" t="s">
        <v>57</v>
      </c>
      <c r="D16" s="453"/>
      <c r="E16" s="453"/>
      <c r="F16" s="440" t="s">
        <v>207</v>
      </c>
      <c r="G16" s="433"/>
      <c r="H16" s="436">
        <v>263000</v>
      </c>
      <c r="J16" s="436">
        <v>263000</v>
      </c>
    </row>
    <row r="17" spans="1:9" ht="21.95" customHeight="1" x14ac:dyDescent="0.25">
      <c r="A17" s="427"/>
      <c r="B17" s="428"/>
      <c r="C17" s="429" t="s">
        <v>198</v>
      </c>
      <c r="D17" s="456">
        <f>SUM(C15)</f>
        <v>302243</v>
      </c>
      <c r="E17" s="454"/>
      <c r="F17" s="412" t="s">
        <v>208</v>
      </c>
      <c r="G17" s="433"/>
      <c r="H17" s="445">
        <f>SUM(H15:H16)</f>
        <v>302243</v>
      </c>
      <c r="I17" s="444">
        <f>H17*1.035</f>
        <v>312821.505</v>
      </c>
    </row>
    <row r="18" spans="1:9" ht="21.95" customHeight="1" x14ac:dyDescent="0.2">
      <c r="B18" s="430"/>
      <c r="C18" s="431" t="s">
        <v>199</v>
      </c>
      <c r="D18" s="455"/>
      <c r="E18" s="455"/>
      <c r="G18" s="433"/>
      <c r="H18" s="435">
        <f>H14+H17</f>
        <v>1500000</v>
      </c>
      <c r="I18" s="443">
        <f>I14+I17</f>
        <v>1639277.4946499998</v>
      </c>
    </row>
    <row r="21" spans="1:9" x14ac:dyDescent="0.2">
      <c r="I21" s="442"/>
    </row>
    <row r="22" spans="1:9" ht="18" x14ac:dyDescent="0.25">
      <c r="B22" s="432" t="s">
        <v>203</v>
      </c>
    </row>
  </sheetData>
  <mergeCells count="7">
    <mergeCell ref="B7:C7"/>
    <mergeCell ref="B1:C1"/>
    <mergeCell ref="B2:C2"/>
    <mergeCell ref="B3:C3"/>
    <mergeCell ref="B4:C4"/>
    <mergeCell ref="B5:C5"/>
    <mergeCell ref="B6:C6"/>
  </mergeCells>
  <printOptions horizontalCentered="1"/>
  <pageMargins left="0.7" right="0.7" top="0.75" bottom="0.75" header="0.3" footer="0.3"/>
  <pageSetup scale="7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tint="0.79998168889431442"/>
    <pageSetUpPr fitToPage="1"/>
  </sheetPr>
  <dimension ref="A1:T189"/>
  <sheetViews>
    <sheetView zoomScale="50" zoomScaleNormal="50" workbookViewId="0">
      <selection activeCell="W107" sqref="W107"/>
    </sheetView>
  </sheetViews>
  <sheetFormatPr defaultColWidth="16.140625" defaultRowHeight="15" x14ac:dyDescent="0.2"/>
  <cols>
    <col min="1" max="1" width="116.85546875" style="1" customWidth="1"/>
    <col min="2" max="2" width="16.28515625" style="1" customWidth="1"/>
    <col min="3" max="3" width="22.7109375" style="15" customWidth="1"/>
    <col min="4" max="4" width="16.42578125" style="1" hidden="1" customWidth="1"/>
    <col min="5" max="5" width="32.28515625" style="1" hidden="1" customWidth="1"/>
    <col min="6" max="6" width="16.42578125" style="1" customWidth="1"/>
    <col min="7" max="7" width="30" style="1" customWidth="1"/>
    <col min="8" max="8" width="14.5703125" style="1" customWidth="1"/>
    <col min="9" max="9" width="33.7109375" style="1" customWidth="1"/>
    <col min="10" max="10" width="10.85546875" style="1" hidden="1" customWidth="1"/>
    <col min="11" max="11" width="14.7109375" style="1" hidden="1" customWidth="1"/>
    <col min="12" max="12" width="15.85546875" style="1" hidden="1" customWidth="1"/>
    <col min="13" max="13" width="28.42578125" style="1" hidden="1" customWidth="1"/>
    <col min="14" max="14" width="10.85546875" style="1" hidden="1" customWidth="1"/>
    <col min="15" max="15" width="14.7109375" style="1" hidden="1" customWidth="1"/>
    <col min="16" max="16" width="15.85546875" style="1" hidden="1" customWidth="1"/>
    <col min="17" max="17" width="28.42578125" style="1" hidden="1" customWidth="1"/>
    <col min="18" max="18" width="15" style="15" customWidth="1"/>
    <col min="19" max="19" width="30" style="15" customWidth="1"/>
    <col min="20" max="20" width="8.5703125" style="1" customWidth="1"/>
    <col min="21" max="21" width="16.140625" style="1" customWidth="1"/>
    <col min="22" max="16384" width="16.140625" style="1"/>
  </cols>
  <sheetData>
    <row r="1" spans="1:20" ht="20.25" x14ac:dyDescent="0.3">
      <c r="D1" s="491" t="s">
        <v>162</v>
      </c>
      <c r="E1" s="491"/>
      <c r="F1" s="491"/>
      <c r="G1" s="491"/>
      <c r="H1" s="65"/>
      <c r="J1" s="491"/>
      <c r="K1" s="491"/>
      <c r="L1" s="491"/>
      <c r="M1" s="491"/>
      <c r="N1" s="491" t="s">
        <v>163</v>
      </c>
      <c r="O1" s="491"/>
      <c r="P1" s="491"/>
      <c r="Q1" s="491"/>
    </row>
    <row r="2" spans="1:20" s="55" customFormat="1" ht="66.95" customHeight="1" thickBot="1" x14ac:dyDescent="0.45">
      <c r="A2" s="309" t="s">
        <v>189</v>
      </c>
      <c r="B2" s="469" t="s">
        <v>154</v>
      </c>
      <c r="C2" s="469" t="s">
        <v>153</v>
      </c>
      <c r="D2" s="483" t="s">
        <v>160</v>
      </c>
      <c r="E2" s="484"/>
      <c r="F2" s="483" t="s">
        <v>212</v>
      </c>
      <c r="G2" s="484"/>
      <c r="H2" s="477" t="s">
        <v>224</v>
      </c>
      <c r="I2" s="478"/>
      <c r="J2" s="487" t="s">
        <v>213</v>
      </c>
      <c r="K2" s="488"/>
      <c r="L2" s="488"/>
      <c r="M2" s="488"/>
      <c r="N2" s="487" t="s">
        <v>160</v>
      </c>
      <c r="O2" s="488"/>
      <c r="P2" s="488"/>
      <c r="Q2" s="490"/>
      <c r="R2" s="492" t="s">
        <v>105</v>
      </c>
      <c r="S2" s="493"/>
    </row>
    <row r="3" spans="1:20" s="54" customFormat="1" ht="30" customHeight="1" x14ac:dyDescent="0.25">
      <c r="A3" s="466"/>
      <c r="B3" s="472"/>
      <c r="C3" s="470"/>
      <c r="D3" s="479" t="s">
        <v>99</v>
      </c>
      <c r="E3" s="480"/>
      <c r="F3" s="479" t="s">
        <v>204</v>
      </c>
      <c r="G3" s="480"/>
      <c r="H3" s="479" t="s">
        <v>204</v>
      </c>
      <c r="I3" s="480"/>
      <c r="J3" s="485" t="s">
        <v>0</v>
      </c>
      <c r="K3" s="486"/>
      <c r="L3" s="486"/>
      <c r="M3" s="486"/>
      <c r="N3" s="485" t="s">
        <v>99</v>
      </c>
      <c r="O3" s="486"/>
      <c r="P3" s="486"/>
      <c r="Q3" s="489"/>
      <c r="R3" s="494"/>
      <c r="S3" s="495"/>
    </row>
    <row r="4" spans="1:20" s="301" customFormat="1" ht="27.6" customHeight="1" x14ac:dyDescent="0.25">
      <c r="A4" s="467"/>
      <c r="B4" s="472"/>
      <c r="C4" s="470"/>
      <c r="D4" s="482" t="s">
        <v>3</v>
      </c>
      <c r="E4" s="481"/>
      <c r="F4" s="474">
        <v>250000</v>
      </c>
      <c r="G4" s="481"/>
      <c r="H4" s="474">
        <v>750000</v>
      </c>
      <c r="I4" s="481"/>
      <c r="J4" s="474"/>
      <c r="K4" s="475"/>
      <c r="L4" s="475"/>
      <c r="M4" s="476"/>
      <c r="N4" s="474" t="s">
        <v>3</v>
      </c>
      <c r="O4" s="481"/>
      <c r="P4" s="474"/>
      <c r="Q4" s="481"/>
      <c r="R4" s="474">
        <f>SUM(F4:F4:I4)</f>
        <v>1000000</v>
      </c>
      <c r="S4" s="481"/>
    </row>
    <row r="5" spans="1:20" s="66" customFormat="1" ht="27.95" customHeight="1" thickBot="1" x14ac:dyDescent="0.35">
      <c r="A5" s="468"/>
      <c r="B5" s="473"/>
      <c r="C5" s="471"/>
      <c r="D5" s="300" t="s">
        <v>4</v>
      </c>
      <c r="E5" s="302" t="s">
        <v>7</v>
      </c>
      <c r="F5" s="300" t="s">
        <v>4</v>
      </c>
      <c r="G5" s="302" t="s">
        <v>7</v>
      </c>
      <c r="H5" s="300" t="s">
        <v>4</v>
      </c>
      <c r="I5" s="300" t="s">
        <v>7</v>
      </c>
      <c r="J5" s="300" t="s">
        <v>4</v>
      </c>
      <c r="K5" s="300" t="s">
        <v>5</v>
      </c>
      <c r="L5" s="300" t="s">
        <v>6</v>
      </c>
      <c r="M5" s="300" t="s">
        <v>7</v>
      </c>
      <c r="N5" s="300" t="s">
        <v>4</v>
      </c>
      <c r="O5" s="300" t="s">
        <v>5</v>
      </c>
      <c r="P5" s="300" t="s">
        <v>6</v>
      </c>
      <c r="Q5" s="300" t="s">
        <v>7</v>
      </c>
      <c r="R5" s="299" t="s">
        <v>4</v>
      </c>
      <c r="S5" s="300" t="s">
        <v>7</v>
      </c>
    </row>
    <row r="6" spans="1:20" s="3" customFormat="1" ht="27.95" customHeight="1" x14ac:dyDescent="0.25">
      <c r="A6" s="87"/>
      <c r="B6" s="88"/>
      <c r="C6" s="88"/>
      <c r="D6" s="85"/>
      <c r="E6" s="86"/>
      <c r="F6" s="85"/>
      <c r="G6" s="86"/>
      <c r="H6" s="86"/>
      <c r="I6" s="86"/>
      <c r="J6" s="86"/>
      <c r="K6" s="86"/>
      <c r="L6" s="86"/>
      <c r="M6" s="86"/>
      <c r="N6" s="86"/>
      <c r="O6" s="86"/>
      <c r="P6" s="86"/>
      <c r="Q6" s="86"/>
      <c r="R6" s="85"/>
      <c r="S6" s="319"/>
    </row>
    <row r="7" spans="1:20" ht="36" customHeight="1" x14ac:dyDescent="0.2">
      <c r="A7" s="179" t="s">
        <v>75</v>
      </c>
      <c r="B7" s="180"/>
      <c r="C7" s="180"/>
      <c r="D7" s="180"/>
      <c r="E7" s="180"/>
      <c r="F7" s="180"/>
      <c r="G7" s="180"/>
      <c r="H7" s="180"/>
      <c r="I7" s="180"/>
      <c r="J7" s="180"/>
      <c r="K7" s="180"/>
      <c r="L7" s="180"/>
      <c r="M7" s="180"/>
      <c r="N7" s="180"/>
      <c r="O7" s="180"/>
      <c r="P7" s="180"/>
      <c r="Q7" s="180"/>
      <c r="R7" s="180"/>
      <c r="S7" s="181"/>
    </row>
    <row r="8" spans="1:20" s="172" customFormat="1" ht="30" customHeight="1" x14ac:dyDescent="0.25">
      <c r="A8" s="397" t="s">
        <v>93</v>
      </c>
      <c r="B8" s="169"/>
      <c r="C8" s="170"/>
      <c r="D8" s="171"/>
      <c r="E8" s="171"/>
      <c r="F8" s="171"/>
      <c r="G8" s="171"/>
      <c r="H8" s="171"/>
      <c r="I8" s="171"/>
      <c r="J8" s="171"/>
      <c r="K8" s="171"/>
      <c r="L8" s="171"/>
      <c r="M8" s="171"/>
      <c r="N8" s="171"/>
      <c r="O8" s="171"/>
      <c r="P8" s="171"/>
      <c r="Q8" s="171"/>
      <c r="R8" s="170"/>
      <c r="S8" s="356"/>
    </row>
    <row r="9" spans="1:20" s="60" customFormat="1" ht="30" customHeight="1" x14ac:dyDescent="0.25">
      <c r="A9" s="167" t="s">
        <v>155</v>
      </c>
      <c r="B9" s="168"/>
      <c r="C9" s="168"/>
      <c r="D9" s="168"/>
      <c r="E9" s="168"/>
      <c r="F9" s="168"/>
      <c r="G9" s="168"/>
      <c r="H9" s="168"/>
      <c r="I9" s="168"/>
      <c r="J9" s="168"/>
      <c r="K9" s="168"/>
      <c r="L9" s="168"/>
      <c r="M9" s="168"/>
      <c r="N9" s="168"/>
      <c r="O9" s="168"/>
      <c r="P9" s="168"/>
      <c r="Q9" s="168"/>
      <c r="R9" s="168"/>
      <c r="S9" s="357"/>
      <c r="T9" s="59"/>
    </row>
    <row r="10" spans="1:20" s="60" customFormat="1" ht="23.1" customHeight="1" x14ac:dyDescent="0.3">
      <c r="A10" s="389" t="s">
        <v>84</v>
      </c>
      <c r="B10" s="94"/>
      <c r="C10" s="289" t="s">
        <v>81</v>
      </c>
      <c r="D10" s="94">
        <f>SUBTOTAL(9,D11:D14)</f>
        <v>0</v>
      </c>
      <c r="E10" s="94"/>
      <c r="F10" s="94">
        <f>SUBTOTAL(9,F11:F14)</f>
        <v>0</v>
      </c>
      <c r="G10" s="94"/>
      <c r="H10" s="94">
        <f>SUBTOTAL(9,H11:H14)</f>
        <v>0</v>
      </c>
      <c r="I10" s="94"/>
      <c r="J10" s="94">
        <f>SUBTOTAL(9,J11:J14)</f>
        <v>0</v>
      </c>
      <c r="K10" s="94"/>
      <c r="L10" s="94"/>
      <c r="M10" s="94"/>
      <c r="N10" s="94">
        <f>SUBTOTAL(9,N11:N14)</f>
        <v>0</v>
      </c>
      <c r="O10" s="94"/>
      <c r="P10" s="94"/>
      <c r="Q10" s="94"/>
      <c r="R10" s="290">
        <f>SUBTOTAL(9,R11:R14)</f>
        <v>0</v>
      </c>
      <c r="S10" s="358"/>
      <c r="T10" s="59"/>
    </row>
    <row r="11" spans="1:20" s="82" customFormat="1" ht="21" customHeight="1" x14ac:dyDescent="0.3">
      <c r="A11" s="390"/>
      <c r="B11" s="200" t="s">
        <v>2</v>
      </c>
      <c r="C11" s="201">
        <f>IFERROR(S11/R11,0)</f>
        <v>0</v>
      </c>
      <c r="D11" s="318"/>
      <c r="E11" s="314"/>
      <c r="F11" s="318"/>
      <c r="G11" s="314"/>
      <c r="H11" s="318"/>
      <c r="I11" s="314"/>
      <c r="J11" s="318"/>
      <c r="K11" s="317"/>
      <c r="L11" s="199">
        <f>J11*(K11*1808)</f>
        <v>0</v>
      </c>
      <c r="M11" s="314"/>
      <c r="N11" s="318"/>
      <c r="O11" s="317"/>
      <c r="P11" s="199">
        <f>N11*(O11*1808)</f>
        <v>0</v>
      </c>
      <c r="Q11" s="314"/>
      <c r="R11" s="202">
        <f>SUM(D11,F11,H11,J11,N11)</f>
        <v>0</v>
      </c>
      <c r="S11" s="203">
        <f>SUM(E11,G11,I11,M11,Q11)</f>
        <v>0</v>
      </c>
    </row>
    <row r="12" spans="1:20" s="82" customFormat="1" ht="21" customHeight="1" x14ac:dyDescent="0.3">
      <c r="A12" s="390"/>
      <c r="B12" s="200" t="s">
        <v>2</v>
      </c>
      <c r="C12" s="201">
        <f>IFERROR(S12/R12,0)</f>
        <v>0</v>
      </c>
      <c r="D12" s="318"/>
      <c r="E12" s="314"/>
      <c r="F12" s="318"/>
      <c r="G12" s="314"/>
      <c r="H12" s="318"/>
      <c r="I12" s="314"/>
      <c r="J12" s="318"/>
      <c r="K12" s="317"/>
      <c r="L12" s="199">
        <f t="shared" ref="L12:L40" si="0">J12*(K12*1808)</f>
        <v>0</v>
      </c>
      <c r="M12" s="314"/>
      <c r="N12" s="318"/>
      <c r="O12" s="317"/>
      <c r="P12" s="199">
        <f t="shared" ref="P12:P40" si="1">N12*(O12*1808)</f>
        <v>0</v>
      </c>
      <c r="Q12" s="314"/>
      <c r="R12" s="202">
        <f>SUM(D12,F12,H12,J12,N12)</f>
        <v>0</v>
      </c>
      <c r="S12" s="203">
        <f>SUM(E12,G12,I12,M12,Q12)</f>
        <v>0</v>
      </c>
    </row>
    <row r="13" spans="1:20" s="82" customFormat="1" ht="21" customHeight="1" x14ac:dyDescent="0.3">
      <c r="A13" s="390"/>
      <c r="B13" s="200" t="s">
        <v>2</v>
      </c>
      <c r="C13" s="201">
        <f>IFERROR(S13/R13,0)</f>
        <v>0</v>
      </c>
      <c r="D13" s="318"/>
      <c r="E13" s="314"/>
      <c r="F13" s="318"/>
      <c r="G13" s="314"/>
      <c r="H13" s="318"/>
      <c r="I13" s="314"/>
      <c r="J13" s="318"/>
      <c r="K13" s="317"/>
      <c r="L13" s="199">
        <f t="shared" si="0"/>
        <v>0</v>
      </c>
      <c r="M13" s="314"/>
      <c r="N13" s="318"/>
      <c r="O13" s="317"/>
      <c r="P13" s="199">
        <f t="shared" si="1"/>
        <v>0</v>
      </c>
      <c r="Q13" s="314"/>
      <c r="R13" s="202">
        <f>SUM(D13,F13,H13,J13,N13)</f>
        <v>0</v>
      </c>
      <c r="S13" s="203">
        <f>SUM(E13,G13,I13,M13,Q13)</f>
        <v>0</v>
      </c>
    </row>
    <row r="14" spans="1:20" s="82" customFormat="1" ht="21" customHeight="1" x14ac:dyDescent="0.3">
      <c r="A14" s="390"/>
      <c r="B14" s="200" t="s">
        <v>2</v>
      </c>
      <c r="C14" s="201">
        <f>IFERROR(S14/R14,0)</f>
        <v>0</v>
      </c>
      <c r="D14" s="318"/>
      <c r="E14" s="314"/>
      <c r="F14" s="318"/>
      <c r="G14" s="314"/>
      <c r="H14" s="318"/>
      <c r="I14" s="314"/>
      <c r="J14" s="318"/>
      <c r="K14" s="317"/>
      <c r="L14" s="199">
        <f t="shared" si="0"/>
        <v>0</v>
      </c>
      <c r="M14" s="314"/>
      <c r="N14" s="318"/>
      <c r="O14" s="317"/>
      <c r="P14" s="199">
        <f t="shared" si="1"/>
        <v>0</v>
      </c>
      <c r="Q14" s="314"/>
      <c r="R14" s="202">
        <f>SUM(D14,F14,H14,J14,N14)</f>
        <v>0</v>
      </c>
      <c r="S14" s="203">
        <f>SUM(E14,G14,I14,M14,Q14)</f>
        <v>0</v>
      </c>
    </row>
    <row r="15" spans="1:20" s="60" customFormat="1" ht="23.1" customHeight="1" x14ac:dyDescent="0.3">
      <c r="A15" s="389" t="s">
        <v>86</v>
      </c>
      <c r="B15" s="94"/>
      <c r="C15" s="289" t="s">
        <v>82</v>
      </c>
      <c r="D15" s="94">
        <f>SUBTOTAL(9,D16:D28)</f>
        <v>0</v>
      </c>
      <c r="E15" s="94"/>
      <c r="F15" s="94">
        <f>SUBTOTAL(9,F16:F28)</f>
        <v>0</v>
      </c>
      <c r="G15" s="94"/>
      <c r="H15" s="94">
        <f>SUBTOTAL(9,H16:H28)</f>
        <v>0</v>
      </c>
      <c r="I15" s="94"/>
      <c r="J15" s="94">
        <f>SUBTOTAL(9,J16:J28)</f>
        <v>0</v>
      </c>
      <c r="K15" s="94"/>
      <c r="L15" s="94"/>
      <c r="M15" s="94"/>
      <c r="N15" s="94">
        <f>SUBTOTAL(9,N16:N28)</f>
        <v>0</v>
      </c>
      <c r="O15" s="94"/>
      <c r="P15" s="94"/>
      <c r="Q15" s="94"/>
      <c r="R15" s="290">
        <f>SUBTOTAL(9,R16:R28)</f>
        <v>0</v>
      </c>
      <c r="S15" s="358"/>
      <c r="T15" s="59"/>
    </row>
    <row r="16" spans="1:20" s="4" customFormat="1" ht="21" customHeight="1" x14ac:dyDescent="0.3">
      <c r="A16" s="391"/>
      <c r="B16" s="2" t="s">
        <v>2</v>
      </c>
      <c r="C16" s="201">
        <f t="shared" ref="C16:C28" si="2">IFERROR(S16/R16,0)</f>
        <v>0</v>
      </c>
      <c r="D16" s="318"/>
      <c r="E16" s="314"/>
      <c r="F16" s="318"/>
      <c r="G16" s="314"/>
      <c r="H16" s="318"/>
      <c r="I16" s="314"/>
      <c r="J16" s="318"/>
      <c r="K16" s="317"/>
      <c r="L16" s="199">
        <f t="shared" si="0"/>
        <v>0</v>
      </c>
      <c r="M16" s="314"/>
      <c r="N16" s="318"/>
      <c r="O16" s="317"/>
      <c r="P16" s="199">
        <f t="shared" si="1"/>
        <v>0</v>
      </c>
      <c r="Q16" s="314"/>
      <c r="R16" s="202">
        <f t="shared" ref="R16:R28" si="3">SUM(D16,F16,H16,J16,N16)</f>
        <v>0</v>
      </c>
      <c r="S16" s="203">
        <f t="shared" ref="S16:S28" si="4">SUM(E16,G16,I16,M16,Q16)</f>
        <v>0</v>
      </c>
    </row>
    <row r="17" spans="1:20" s="4" customFormat="1" ht="21" customHeight="1" x14ac:dyDescent="0.3">
      <c r="A17" s="391"/>
      <c r="B17" s="2" t="s">
        <v>2</v>
      </c>
      <c r="C17" s="201">
        <f t="shared" si="2"/>
        <v>0</v>
      </c>
      <c r="D17" s="318"/>
      <c r="E17" s="314"/>
      <c r="F17" s="318"/>
      <c r="G17" s="314"/>
      <c r="H17" s="318"/>
      <c r="I17" s="314"/>
      <c r="J17" s="318"/>
      <c r="K17" s="317"/>
      <c r="L17" s="199">
        <f t="shared" si="0"/>
        <v>0</v>
      </c>
      <c r="M17" s="314"/>
      <c r="N17" s="318"/>
      <c r="O17" s="317"/>
      <c r="P17" s="199">
        <f t="shared" si="1"/>
        <v>0</v>
      </c>
      <c r="Q17" s="314"/>
      <c r="R17" s="202">
        <f t="shared" si="3"/>
        <v>0</v>
      </c>
      <c r="S17" s="203">
        <f t="shared" si="4"/>
        <v>0</v>
      </c>
    </row>
    <row r="18" spans="1:20" s="4" customFormat="1" ht="21" customHeight="1" x14ac:dyDescent="0.3">
      <c r="A18" s="391"/>
      <c r="B18" s="2" t="s">
        <v>2</v>
      </c>
      <c r="C18" s="201">
        <f t="shared" si="2"/>
        <v>0</v>
      </c>
      <c r="D18" s="318"/>
      <c r="E18" s="314"/>
      <c r="F18" s="318"/>
      <c r="G18" s="314"/>
      <c r="H18" s="318"/>
      <c r="I18" s="314"/>
      <c r="J18" s="318"/>
      <c r="K18" s="317"/>
      <c r="L18" s="199">
        <f t="shared" si="0"/>
        <v>0</v>
      </c>
      <c r="M18" s="314"/>
      <c r="N18" s="318"/>
      <c r="O18" s="317"/>
      <c r="P18" s="199">
        <f t="shared" si="1"/>
        <v>0</v>
      </c>
      <c r="Q18" s="314"/>
      <c r="R18" s="202">
        <f t="shared" si="3"/>
        <v>0</v>
      </c>
      <c r="S18" s="203">
        <f t="shared" si="4"/>
        <v>0</v>
      </c>
    </row>
    <row r="19" spans="1:20" s="4" customFormat="1" ht="21" customHeight="1" x14ac:dyDescent="0.3">
      <c r="A19" s="391"/>
      <c r="B19" s="2" t="s">
        <v>2</v>
      </c>
      <c r="C19" s="201">
        <f t="shared" si="2"/>
        <v>0</v>
      </c>
      <c r="D19" s="318"/>
      <c r="E19" s="314"/>
      <c r="F19" s="318"/>
      <c r="G19" s="314"/>
      <c r="H19" s="318"/>
      <c r="I19" s="314"/>
      <c r="J19" s="318"/>
      <c r="K19" s="317"/>
      <c r="L19" s="199">
        <f t="shared" si="0"/>
        <v>0</v>
      </c>
      <c r="M19" s="314"/>
      <c r="N19" s="318"/>
      <c r="O19" s="317"/>
      <c r="P19" s="199">
        <f t="shared" si="1"/>
        <v>0</v>
      </c>
      <c r="Q19" s="314"/>
      <c r="R19" s="202">
        <f t="shared" si="3"/>
        <v>0</v>
      </c>
      <c r="S19" s="203">
        <f t="shared" si="4"/>
        <v>0</v>
      </c>
    </row>
    <row r="20" spans="1:20" s="4" customFormat="1" ht="21" customHeight="1" x14ac:dyDescent="0.3">
      <c r="A20" s="391"/>
      <c r="B20" s="2" t="s">
        <v>2</v>
      </c>
      <c r="C20" s="201">
        <f t="shared" si="2"/>
        <v>0</v>
      </c>
      <c r="D20" s="318"/>
      <c r="E20" s="314"/>
      <c r="F20" s="318"/>
      <c r="G20" s="314"/>
      <c r="H20" s="318"/>
      <c r="I20" s="314"/>
      <c r="J20" s="318"/>
      <c r="K20" s="317"/>
      <c r="L20" s="199">
        <f t="shared" si="0"/>
        <v>0</v>
      </c>
      <c r="M20" s="314"/>
      <c r="N20" s="318"/>
      <c r="O20" s="317"/>
      <c r="P20" s="199">
        <f t="shared" si="1"/>
        <v>0</v>
      </c>
      <c r="Q20" s="314"/>
      <c r="R20" s="202">
        <f t="shared" si="3"/>
        <v>0</v>
      </c>
      <c r="S20" s="203">
        <f t="shared" si="4"/>
        <v>0</v>
      </c>
    </row>
    <row r="21" spans="1:20" s="4" customFormat="1" ht="21" customHeight="1" x14ac:dyDescent="0.3">
      <c r="A21" s="391"/>
      <c r="B21" s="2" t="s">
        <v>2</v>
      </c>
      <c r="C21" s="201">
        <f t="shared" si="2"/>
        <v>0</v>
      </c>
      <c r="D21" s="318"/>
      <c r="E21" s="314"/>
      <c r="F21" s="318"/>
      <c r="G21" s="314"/>
      <c r="H21" s="318"/>
      <c r="I21" s="314"/>
      <c r="J21" s="318"/>
      <c r="K21" s="317"/>
      <c r="L21" s="199">
        <f t="shared" si="0"/>
        <v>0</v>
      </c>
      <c r="M21" s="314"/>
      <c r="N21" s="318"/>
      <c r="O21" s="317"/>
      <c r="P21" s="199">
        <f t="shared" si="1"/>
        <v>0</v>
      </c>
      <c r="Q21" s="314"/>
      <c r="R21" s="202">
        <f t="shared" si="3"/>
        <v>0</v>
      </c>
      <c r="S21" s="203">
        <f t="shared" si="4"/>
        <v>0</v>
      </c>
    </row>
    <row r="22" spans="1:20" s="4" customFormat="1" ht="21" customHeight="1" x14ac:dyDescent="0.3">
      <c r="A22" s="391"/>
      <c r="B22" s="2" t="s">
        <v>2</v>
      </c>
      <c r="C22" s="201">
        <f t="shared" si="2"/>
        <v>0</v>
      </c>
      <c r="D22" s="318"/>
      <c r="E22" s="314"/>
      <c r="F22" s="318"/>
      <c r="G22" s="314"/>
      <c r="H22" s="318"/>
      <c r="I22" s="314"/>
      <c r="J22" s="318"/>
      <c r="K22" s="317"/>
      <c r="L22" s="199">
        <f t="shared" si="0"/>
        <v>0</v>
      </c>
      <c r="M22" s="314"/>
      <c r="N22" s="318"/>
      <c r="O22" s="317"/>
      <c r="P22" s="199">
        <f t="shared" si="1"/>
        <v>0</v>
      </c>
      <c r="Q22" s="314"/>
      <c r="R22" s="202">
        <f t="shared" si="3"/>
        <v>0</v>
      </c>
      <c r="S22" s="203">
        <f t="shared" si="4"/>
        <v>0</v>
      </c>
    </row>
    <row r="23" spans="1:20" s="4" customFormat="1" ht="21" customHeight="1" x14ac:dyDescent="0.3">
      <c r="A23" s="391"/>
      <c r="B23" s="2" t="s">
        <v>2</v>
      </c>
      <c r="C23" s="201">
        <f t="shared" si="2"/>
        <v>0</v>
      </c>
      <c r="D23" s="318"/>
      <c r="E23" s="314"/>
      <c r="F23" s="318"/>
      <c r="G23" s="314"/>
      <c r="H23" s="318"/>
      <c r="I23" s="314"/>
      <c r="J23" s="318"/>
      <c r="K23" s="317"/>
      <c r="L23" s="199">
        <f t="shared" si="0"/>
        <v>0</v>
      </c>
      <c r="M23" s="314"/>
      <c r="N23" s="318"/>
      <c r="O23" s="317"/>
      <c r="P23" s="199">
        <f t="shared" si="1"/>
        <v>0</v>
      </c>
      <c r="Q23" s="314"/>
      <c r="R23" s="202">
        <f t="shared" si="3"/>
        <v>0</v>
      </c>
      <c r="S23" s="203">
        <f>SUM(E23,G23,I23,M23,Q23)</f>
        <v>0</v>
      </c>
    </row>
    <row r="24" spans="1:20" s="4" customFormat="1" ht="21" customHeight="1" x14ac:dyDescent="0.3">
      <c r="A24" s="391"/>
      <c r="B24" s="2" t="s">
        <v>2</v>
      </c>
      <c r="C24" s="201">
        <f t="shared" si="2"/>
        <v>0</v>
      </c>
      <c r="D24" s="318"/>
      <c r="E24" s="314"/>
      <c r="F24" s="318"/>
      <c r="G24" s="314"/>
      <c r="H24" s="318"/>
      <c r="I24" s="314"/>
      <c r="J24" s="318"/>
      <c r="K24" s="317"/>
      <c r="L24" s="199">
        <f t="shared" si="0"/>
        <v>0</v>
      </c>
      <c r="M24" s="314"/>
      <c r="N24" s="318"/>
      <c r="O24" s="317"/>
      <c r="P24" s="199">
        <f t="shared" si="1"/>
        <v>0</v>
      </c>
      <c r="Q24" s="314"/>
      <c r="R24" s="202">
        <f t="shared" si="3"/>
        <v>0</v>
      </c>
      <c r="S24" s="203">
        <f t="shared" si="4"/>
        <v>0</v>
      </c>
    </row>
    <row r="25" spans="1:20" s="4" customFormat="1" ht="21" customHeight="1" x14ac:dyDescent="0.3">
      <c r="A25" s="391"/>
      <c r="B25" s="2" t="s">
        <v>2</v>
      </c>
      <c r="C25" s="201">
        <f t="shared" si="2"/>
        <v>0</v>
      </c>
      <c r="D25" s="318"/>
      <c r="E25" s="314"/>
      <c r="F25" s="318"/>
      <c r="G25" s="314"/>
      <c r="H25" s="318"/>
      <c r="I25" s="314"/>
      <c r="J25" s="318"/>
      <c r="K25" s="317"/>
      <c r="L25" s="199">
        <f t="shared" si="0"/>
        <v>0</v>
      </c>
      <c r="M25" s="314"/>
      <c r="N25" s="318"/>
      <c r="O25" s="317"/>
      <c r="P25" s="199">
        <f t="shared" si="1"/>
        <v>0</v>
      </c>
      <c r="Q25" s="314"/>
      <c r="R25" s="202">
        <f t="shared" si="3"/>
        <v>0</v>
      </c>
      <c r="S25" s="203">
        <f t="shared" si="4"/>
        <v>0</v>
      </c>
    </row>
    <row r="26" spans="1:20" s="4" customFormat="1" ht="21" customHeight="1" x14ac:dyDescent="0.3">
      <c r="A26" s="391"/>
      <c r="B26" s="2" t="s">
        <v>2</v>
      </c>
      <c r="C26" s="201">
        <f t="shared" si="2"/>
        <v>0</v>
      </c>
      <c r="D26" s="318"/>
      <c r="E26" s="314"/>
      <c r="F26" s="318"/>
      <c r="G26" s="314"/>
      <c r="H26" s="318"/>
      <c r="I26" s="314"/>
      <c r="J26" s="318"/>
      <c r="K26" s="317"/>
      <c r="L26" s="199">
        <f t="shared" si="0"/>
        <v>0</v>
      </c>
      <c r="M26" s="314"/>
      <c r="N26" s="318"/>
      <c r="O26" s="317"/>
      <c r="P26" s="199">
        <f t="shared" si="1"/>
        <v>0</v>
      </c>
      <c r="Q26" s="314"/>
      <c r="R26" s="202">
        <f t="shared" si="3"/>
        <v>0</v>
      </c>
      <c r="S26" s="203">
        <f t="shared" si="4"/>
        <v>0</v>
      </c>
    </row>
    <row r="27" spans="1:20" s="4" customFormat="1" ht="21" customHeight="1" x14ac:dyDescent="0.3">
      <c r="A27" s="391"/>
      <c r="B27" s="2" t="s">
        <v>2</v>
      </c>
      <c r="C27" s="201">
        <f t="shared" si="2"/>
        <v>0</v>
      </c>
      <c r="D27" s="318"/>
      <c r="E27" s="314"/>
      <c r="F27" s="318"/>
      <c r="G27" s="314"/>
      <c r="H27" s="318"/>
      <c r="I27" s="314"/>
      <c r="J27" s="318"/>
      <c r="K27" s="317"/>
      <c r="L27" s="199">
        <f t="shared" si="0"/>
        <v>0</v>
      </c>
      <c r="M27" s="314"/>
      <c r="N27" s="318"/>
      <c r="O27" s="317"/>
      <c r="P27" s="199">
        <f t="shared" si="1"/>
        <v>0</v>
      </c>
      <c r="Q27" s="314"/>
      <c r="R27" s="202">
        <f t="shared" si="3"/>
        <v>0</v>
      </c>
      <c r="S27" s="203">
        <f t="shared" si="4"/>
        <v>0</v>
      </c>
    </row>
    <row r="28" spans="1:20" s="4" customFormat="1" ht="21" customHeight="1" x14ac:dyDescent="0.3">
      <c r="A28" s="391"/>
      <c r="B28" s="2" t="s">
        <v>2</v>
      </c>
      <c r="C28" s="201">
        <f t="shared" si="2"/>
        <v>0</v>
      </c>
      <c r="D28" s="318"/>
      <c r="E28" s="314"/>
      <c r="F28" s="318"/>
      <c r="G28" s="314"/>
      <c r="H28" s="318"/>
      <c r="I28" s="314"/>
      <c r="J28" s="318"/>
      <c r="K28" s="317"/>
      <c r="L28" s="199">
        <f t="shared" si="0"/>
        <v>0</v>
      </c>
      <c r="M28" s="314"/>
      <c r="N28" s="318"/>
      <c r="O28" s="317"/>
      <c r="P28" s="199">
        <f t="shared" si="1"/>
        <v>0</v>
      </c>
      <c r="Q28" s="314"/>
      <c r="R28" s="202">
        <f t="shared" si="3"/>
        <v>0</v>
      </c>
      <c r="S28" s="203">
        <f t="shared" si="4"/>
        <v>0</v>
      </c>
    </row>
    <row r="29" spans="1:20" s="60" customFormat="1" ht="23.1" customHeight="1" x14ac:dyDescent="0.3">
      <c r="A29" s="389" t="s">
        <v>89</v>
      </c>
      <c r="B29" s="89"/>
      <c r="C29" s="287" t="s">
        <v>83</v>
      </c>
      <c r="D29" s="89">
        <f>SUBTOTAL(9,D30:D40)</f>
        <v>0</v>
      </c>
      <c r="E29" s="89"/>
      <c r="F29" s="89">
        <f>SUBTOTAL(9,F30:F40)</f>
        <v>0</v>
      </c>
      <c r="G29" s="89"/>
      <c r="H29" s="89">
        <f>SUBTOTAL(9,H30:H40)</f>
        <v>0</v>
      </c>
      <c r="I29" s="89"/>
      <c r="J29" s="89">
        <f>SUBTOTAL(9,J30:J40)</f>
        <v>0</v>
      </c>
      <c r="K29" s="89"/>
      <c r="L29" s="89"/>
      <c r="M29" s="89"/>
      <c r="N29" s="89">
        <f>SUBTOTAL(9,N30:N40)</f>
        <v>0</v>
      </c>
      <c r="O29" s="89"/>
      <c r="P29" s="89"/>
      <c r="Q29" s="89"/>
      <c r="R29" s="288">
        <f>SUBTOTAL(9,R30:R40)</f>
        <v>0</v>
      </c>
      <c r="S29" s="90"/>
      <c r="T29" s="59"/>
    </row>
    <row r="30" spans="1:20" s="4" customFormat="1" ht="21" customHeight="1" x14ac:dyDescent="0.3">
      <c r="A30" s="391"/>
      <c r="B30" s="2"/>
      <c r="C30" s="201">
        <f t="shared" ref="C30:C40" si="5">IFERROR(S30/R30,0)</f>
        <v>0</v>
      </c>
      <c r="D30" s="318"/>
      <c r="E30" s="314"/>
      <c r="F30" s="318"/>
      <c r="G30" s="314"/>
      <c r="H30" s="318"/>
      <c r="I30" s="314"/>
      <c r="J30" s="318"/>
      <c r="K30" s="317"/>
      <c r="L30" s="199">
        <f t="shared" si="0"/>
        <v>0</v>
      </c>
      <c r="M30" s="314"/>
      <c r="N30" s="318"/>
      <c r="O30" s="317"/>
      <c r="P30" s="199">
        <f t="shared" si="1"/>
        <v>0</v>
      </c>
      <c r="Q30" s="314"/>
      <c r="R30" s="202">
        <f t="shared" ref="R30:R40" si="6">SUM(D30,F30,H30,J30,N30)</f>
        <v>0</v>
      </c>
      <c r="S30" s="203">
        <f t="shared" ref="S30:S42" si="7">SUM(E30,G30,I30,M30,Q30)</f>
        <v>0</v>
      </c>
    </row>
    <row r="31" spans="1:20" s="4" customFormat="1" ht="21" customHeight="1" x14ac:dyDescent="0.3">
      <c r="A31" s="313"/>
      <c r="B31" s="2"/>
      <c r="C31" s="201">
        <f t="shared" si="5"/>
        <v>0</v>
      </c>
      <c r="D31" s="318"/>
      <c r="E31" s="314"/>
      <c r="F31" s="318"/>
      <c r="G31" s="314"/>
      <c r="H31" s="318"/>
      <c r="I31" s="314"/>
      <c r="J31" s="318"/>
      <c r="K31" s="317"/>
      <c r="L31" s="199">
        <f t="shared" si="0"/>
        <v>0</v>
      </c>
      <c r="M31" s="314"/>
      <c r="N31" s="318"/>
      <c r="O31" s="317"/>
      <c r="P31" s="199">
        <f t="shared" si="1"/>
        <v>0</v>
      </c>
      <c r="Q31" s="314"/>
      <c r="R31" s="202">
        <f t="shared" si="6"/>
        <v>0</v>
      </c>
      <c r="S31" s="203">
        <f t="shared" si="7"/>
        <v>0</v>
      </c>
    </row>
    <row r="32" spans="1:20" s="4" customFormat="1" ht="21" customHeight="1" x14ac:dyDescent="0.3">
      <c r="A32" s="313"/>
      <c r="B32" s="2"/>
      <c r="C32" s="201">
        <f t="shared" si="5"/>
        <v>0</v>
      </c>
      <c r="D32" s="318"/>
      <c r="E32" s="314"/>
      <c r="F32" s="318"/>
      <c r="G32" s="314"/>
      <c r="H32" s="318"/>
      <c r="I32" s="314"/>
      <c r="J32" s="318"/>
      <c r="K32" s="317"/>
      <c r="L32" s="199">
        <f t="shared" si="0"/>
        <v>0</v>
      </c>
      <c r="M32" s="314"/>
      <c r="N32" s="318"/>
      <c r="O32" s="317"/>
      <c r="P32" s="199">
        <f t="shared" si="1"/>
        <v>0</v>
      </c>
      <c r="Q32" s="314"/>
      <c r="R32" s="202">
        <f t="shared" si="6"/>
        <v>0</v>
      </c>
      <c r="S32" s="203">
        <f t="shared" si="7"/>
        <v>0</v>
      </c>
    </row>
    <row r="33" spans="1:20" s="4" customFormat="1" ht="21" customHeight="1" x14ac:dyDescent="0.3">
      <c r="A33" s="313"/>
      <c r="B33" s="2"/>
      <c r="C33" s="201">
        <f t="shared" si="5"/>
        <v>0</v>
      </c>
      <c r="D33" s="318"/>
      <c r="E33" s="314"/>
      <c r="F33" s="318"/>
      <c r="G33" s="314"/>
      <c r="H33" s="318"/>
      <c r="I33" s="314"/>
      <c r="J33" s="318"/>
      <c r="K33" s="317"/>
      <c r="L33" s="199">
        <f t="shared" si="0"/>
        <v>0</v>
      </c>
      <c r="M33" s="314"/>
      <c r="N33" s="318"/>
      <c r="O33" s="317"/>
      <c r="P33" s="199">
        <f t="shared" si="1"/>
        <v>0</v>
      </c>
      <c r="Q33" s="314"/>
      <c r="R33" s="202">
        <f t="shared" si="6"/>
        <v>0</v>
      </c>
      <c r="S33" s="203">
        <f t="shared" si="7"/>
        <v>0</v>
      </c>
    </row>
    <row r="34" spans="1:20" s="4" customFormat="1" ht="21" customHeight="1" x14ac:dyDescent="0.3">
      <c r="A34" s="313"/>
      <c r="B34" s="2"/>
      <c r="C34" s="201">
        <f t="shared" si="5"/>
        <v>0</v>
      </c>
      <c r="D34" s="318"/>
      <c r="E34" s="314"/>
      <c r="F34" s="318"/>
      <c r="G34" s="314"/>
      <c r="H34" s="318"/>
      <c r="I34" s="314"/>
      <c r="J34" s="318"/>
      <c r="K34" s="317"/>
      <c r="L34" s="199">
        <f t="shared" si="0"/>
        <v>0</v>
      </c>
      <c r="M34" s="314"/>
      <c r="N34" s="318"/>
      <c r="O34" s="317"/>
      <c r="P34" s="199">
        <f t="shared" si="1"/>
        <v>0</v>
      </c>
      <c r="Q34" s="314"/>
      <c r="R34" s="202">
        <f t="shared" si="6"/>
        <v>0</v>
      </c>
      <c r="S34" s="203">
        <f t="shared" si="7"/>
        <v>0</v>
      </c>
    </row>
    <row r="35" spans="1:20" s="4" customFormat="1" ht="21" customHeight="1" x14ac:dyDescent="0.3">
      <c r="A35" s="313"/>
      <c r="B35" s="2"/>
      <c r="C35" s="201">
        <f t="shared" si="5"/>
        <v>0</v>
      </c>
      <c r="D35" s="318"/>
      <c r="E35" s="314"/>
      <c r="F35" s="318"/>
      <c r="G35" s="314"/>
      <c r="H35" s="318"/>
      <c r="I35" s="314"/>
      <c r="J35" s="318"/>
      <c r="K35" s="317"/>
      <c r="L35" s="199">
        <f t="shared" si="0"/>
        <v>0</v>
      </c>
      <c r="M35" s="314"/>
      <c r="N35" s="318"/>
      <c r="O35" s="317"/>
      <c r="P35" s="199">
        <f t="shared" si="1"/>
        <v>0</v>
      </c>
      <c r="Q35" s="314"/>
      <c r="R35" s="202">
        <f t="shared" si="6"/>
        <v>0</v>
      </c>
      <c r="S35" s="203">
        <f t="shared" si="7"/>
        <v>0</v>
      </c>
    </row>
    <row r="36" spans="1:20" s="4" customFormat="1" ht="21" customHeight="1" x14ac:dyDescent="0.3">
      <c r="A36" s="313"/>
      <c r="B36" s="2"/>
      <c r="C36" s="201">
        <f t="shared" si="5"/>
        <v>0</v>
      </c>
      <c r="D36" s="318"/>
      <c r="E36" s="314"/>
      <c r="F36" s="318"/>
      <c r="G36" s="314"/>
      <c r="H36" s="318"/>
      <c r="I36" s="314"/>
      <c r="J36" s="318"/>
      <c r="K36" s="317"/>
      <c r="L36" s="199">
        <f t="shared" si="0"/>
        <v>0</v>
      </c>
      <c r="M36" s="314"/>
      <c r="N36" s="318"/>
      <c r="O36" s="317"/>
      <c r="P36" s="199">
        <f t="shared" si="1"/>
        <v>0</v>
      </c>
      <c r="Q36" s="314"/>
      <c r="R36" s="202">
        <f t="shared" si="6"/>
        <v>0</v>
      </c>
      <c r="S36" s="203">
        <f t="shared" si="7"/>
        <v>0</v>
      </c>
    </row>
    <row r="37" spans="1:20" s="4" customFormat="1" ht="21" customHeight="1" x14ac:dyDescent="0.3">
      <c r="A37" s="313"/>
      <c r="B37" s="2"/>
      <c r="C37" s="201">
        <f t="shared" si="5"/>
        <v>0</v>
      </c>
      <c r="D37" s="318"/>
      <c r="E37" s="314"/>
      <c r="F37" s="318"/>
      <c r="G37" s="314"/>
      <c r="H37" s="318"/>
      <c r="I37" s="314"/>
      <c r="J37" s="318"/>
      <c r="K37" s="317"/>
      <c r="L37" s="199">
        <f t="shared" si="0"/>
        <v>0</v>
      </c>
      <c r="M37" s="314"/>
      <c r="N37" s="318"/>
      <c r="O37" s="317"/>
      <c r="P37" s="199">
        <f t="shared" si="1"/>
        <v>0</v>
      </c>
      <c r="Q37" s="314"/>
      <c r="R37" s="202">
        <f t="shared" si="6"/>
        <v>0</v>
      </c>
      <c r="S37" s="203">
        <f t="shared" si="7"/>
        <v>0</v>
      </c>
    </row>
    <row r="38" spans="1:20" s="4" customFormat="1" ht="21" customHeight="1" x14ac:dyDescent="0.3">
      <c r="A38" s="313"/>
      <c r="B38" s="2"/>
      <c r="C38" s="201">
        <f t="shared" si="5"/>
        <v>0</v>
      </c>
      <c r="D38" s="318"/>
      <c r="E38" s="314"/>
      <c r="F38" s="318"/>
      <c r="G38" s="314"/>
      <c r="H38" s="318"/>
      <c r="I38" s="314"/>
      <c r="J38" s="318"/>
      <c r="K38" s="317"/>
      <c r="L38" s="199">
        <f t="shared" si="0"/>
        <v>0</v>
      </c>
      <c r="M38" s="314"/>
      <c r="N38" s="318"/>
      <c r="O38" s="317"/>
      <c r="P38" s="199">
        <f t="shared" si="1"/>
        <v>0</v>
      </c>
      <c r="Q38" s="314"/>
      <c r="R38" s="202">
        <f t="shared" si="6"/>
        <v>0</v>
      </c>
      <c r="S38" s="203">
        <f t="shared" si="7"/>
        <v>0</v>
      </c>
    </row>
    <row r="39" spans="1:20" s="4" customFormat="1" ht="21" customHeight="1" x14ac:dyDescent="0.3">
      <c r="A39" s="313"/>
      <c r="B39" s="2"/>
      <c r="C39" s="201">
        <f t="shared" si="5"/>
        <v>0</v>
      </c>
      <c r="D39" s="318"/>
      <c r="E39" s="314"/>
      <c r="F39" s="318"/>
      <c r="G39" s="314"/>
      <c r="H39" s="318"/>
      <c r="I39" s="314"/>
      <c r="J39" s="318"/>
      <c r="K39" s="317"/>
      <c r="L39" s="199">
        <f t="shared" si="0"/>
        <v>0</v>
      </c>
      <c r="M39" s="314"/>
      <c r="N39" s="318"/>
      <c r="O39" s="317"/>
      <c r="P39" s="199">
        <f t="shared" si="1"/>
        <v>0</v>
      </c>
      <c r="Q39" s="314"/>
      <c r="R39" s="202">
        <f t="shared" si="6"/>
        <v>0</v>
      </c>
      <c r="S39" s="203">
        <f t="shared" si="7"/>
        <v>0</v>
      </c>
    </row>
    <row r="40" spans="1:20" s="4" customFormat="1" ht="21" customHeight="1" x14ac:dyDescent="0.3">
      <c r="A40" s="313"/>
      <c r="B40" s="2"/>
      <c r="C40" s="201">
        <f t="shared" si="5"/>
        <v>0</v>
      </c>
      <c r="D40" s="318"/>
      <c r="E40" s="314"/>
      <c r="F40" s="318"/>
      <c r="G40" s="314"/>
      <c r="H40" s="318"/>
      <c r="I40" s="314"/>
      <c r="J40" s="318"/>
      <c r="K40" s="317"/>
      <c r="L40" s="199">
        <f t="shared" si="0"/>
        <v>0</v>
      </c>
      <c r="M40" s="314"/>
      <c r="N40" s="318"/>
      <c r="O40" s="317"/>
      <c r="P40" s="199">
        <f t="shared" si="1"/>
        <v>0</v>
      </c>
      <c r="Q40" s="314"/>
      <c r="R40" s="202">
        <f t="shared" si="6"/>
        <v>0</v>
      </c>
      <c r="S40" s="203">
        <f t="shared" si="7"/>
        <v>0</v>
      </c>
    </row>
    <row r="41" spans="1:20" s="82" customFormat="1" ht="29.1" customHeight="1" x14ac:dyDescent="0.3">
      <c r="A41" s="63" t="s">
        <v>156</v>
      </c>
      <c r="B41" s="187"/>
      <c r="C41" s="188"/>
      <c r="D41" s="109"/>
      <c r="E41" s="64">
        <f>SUBTOTAL(9,E10:E40)</f>
        <v>0</v>
      </c>
      <c r="F41" s="109"/>
      <c r="G41" s="64">
        <f>SUBTOTAL(9,G10:G40)</f>
        <v>0</v>
      </c>
      <c r="H41" s="109"/>
      <c r="I41" s="64">
        <f>SUBTOTAL(9,I10:I40)</f>
        <v>0</v>
      </c>
      <c r="J41" s="110"/>
      <c r="K41" s="111"/>
      <c r="L41" s="112"/>
      <c r="M41" s="97">
        <f>SUBTOTAL(9,M10:M40)</f>
        <v>0</v>
      </c>
      <c r="N41" s="110"/>
      <c r="O41" s="111"/>
      <c r="P41" s="112"/>
      <c r="Q41" s="97">
        <f>SUBTOTAL(9,Q10:Q40)</f>
        <v>0</v>
      </c>
      <c r="R41" s="192"/>
      <c r="S41" s="64">
        <f>SUM(E41,G41,I41,M41,Q41)</f>
        <v>0</v>
      </c>
    </row>
    <row r="42" spans="1:20" s="66" customFormat="1" ht="29.1" customHeight="1" x14ac:dyDescent="0.3">
      <c r="A42" s="63" t="s">
        <v>157</v>
      </c>
      <c r="B42" s="113"/>
      <c r="C42" s="95"/>
      <c r="D42" s="81" t="s">
        <v>79</v>
      </c>
      <c r="E42" s="64">
        <f>IFERROR(ROUND(D42*E41,0),0)</f>
        <v>0</v>
      </c>
      <c r="F42" s="81" t="s">
        <v>79</v>
      </c>
      <c r="G42" s="64">
        <f>IFERROR(ROUND(F42*G41,0),0)</f>
        <v>0</v>
      </c>
      <c r="H42" s="81" t="s">
        <v>79</v>
      </c>
      <c r="I42" s="64">
        <f>IFERROR(ROUND(H42*I41,0),0)</f>
        <v>0</v>
      </c>
      <c r="J42" s="114"/>
      <c r="K42" s="115"/>
      <c r="L42" s="98" t="s">
        <v>79</v>
      </c>
      <c r="M42" s="64">
        <f>IFERROR(L42*M41,0)</f>
        <v>0</v>
      </c>
      <c r="N42" s="114"/>
      <c r="O42" s="115"/>
      <c r="P42" s="98" t="s">
        <v>79</v>
      </c>
      <c r="Q42" s="64">
        <f>IFERROR(P42*Q41,0)</f>
        <v>0</v>
      </c>
      <c r="R42" s="95"/>
      <c r="S42" s="64">
        <f t="shared" si="7"/>
        <v>0</v>
      </c>
    </row>
    <row r="43" spans="1:20" s="96" customFormat="1" ht="29.1" customHeight="1" x14ac:dyDescent="0.35">
      <c r="A43" s="173" t="s">
        <v>158</v>
      </c>
      <c r="B43" s="189"/>
      <c r="C43" s="189"/>
      <c r="D43" s="174">
        <f>SUBTOTAL(9,D10:D40)</f>
        <v>0</v>
      </c>
      <c r="E43" s="175">
        <f>E41+E42</f>
        <v>0</v>
      </c>
      <c r="F43" s="174">
        <f>SUBTOTAL(9,F10:F40)</f>
        <v>0</v>
      </c>
      <c r="G43" s="175">
        <f>G41+G42</f>
        <v>0</v>
      </c>
      <c r="H43" s="174">
        <f>SUBTOTAL(9,H10:H40)</f>
        <v>0</v>
      </c>
      <c r="I43" s="175">
        <f>I41+I42</f>
        <v>0</v>
      </c>
      <c r="J43" s="174">
        <f>SUBTOTAL(9,J10:J40)</f>
        <v>0</v>
      </c>
      <c r="K43" s="176" t="str">
        <f>IFERROR(AVERAGE(K10:K28),"0%")</f>
        <v>0%</v>
      </c>
      <c r="L43" s="177">
        <f>SUBTOTAL(9,L10:L40)</f>
        <v>0</v>
      </c>
      <c r="M43" s="178">
        <f>M41+M42</f>
        <v>0</v>
      </c>
      <c r="N43" s="174">
        <f>SUBTOTAL(9,N10:N40)</f>
        <v>0</v>
      </c>
      <c r="O43" s="176" t="str">
        <f>IFERROR(AVERAGE(O10:O28),"0%")</f>
        <v>0%</v>
      </c>
      <c r="P43" s="177">
        <f>SUBTOTAL(9,P10:P40)</f>
        <v>0</v>
      </c>
      <c r="Q43" s="178">
        <f>Q41+Q42</f>
        <v>0</v>
      </c>
      <c r="R43" s="174">
        <f>SUM(D43,F43,H43,N43)</f>
        <v>0</v>
      </c>
      <c r="S43" s="175">
        <f>SUM(E43,G43,I43,M43,Q43)</f>
        <v>0</v>
      </c>
    </row>
    <row r="44" spans="1:20" s="6" customFormat="1" ht="18" customHeight="1" x14ac:dyDescent="0.2">
      <c r="A44" s="61"/>
      <c r="B44" s="16"/>
      <c r="C44" s="17"/>
      <c r="D44" s="18"/>
      <c r="E44" s="18"/>
      <c r="F44" s="18"/>
      <c r="G44" s="18"/>
      <c r="H44" s="18"/>
      <c r="I44" s="18"/>
      <c r="J44" s="18"/>
      <c r="K44" s="18"/>
      <c r="L44" s="18"/>
      <c r="M44" s="18"/>
      <c r="N44" s="18"/>
      <c r="O44" s="18"/>
      <c r="P44" s="18"/>
      <c r="Q44" s="18"/>
      <c r="R44" s="17"/>
      <c r="S44" s="62"/>
    </row>
    <row r="45" spans="1:20" s="119" customFormat="1" ht="30.95" customHeight="1" x14ac:dyDescent="0.25">
      <c r="A45" s="116" t="s">
        <v>85</v>
      </c>
      <c r="B45" s="117"/>
      <c r="C45" s="117"/>
      <c r="D45" s="117"/>
      <c r="E45" s="117"/>
      <c r="F45" s="117"/>
      <c r="G45" s="117"/>
      <c r="H45" s="117"/>
      <c r="I45" s="117"/>
      <c r="J45" s="117"/>
      <c r="K45" s="117"/>
      <c r="L45" s="117"/>
      <c r="M45" s="117"/>
      <c r="N45" s="117"/>
      <c r="O45" s="117"/>
      <c r="P45" s="117"/>
      <c r="Q45" s="117"/>
      <c r="R45" s="117"/>
      <c r="S45" s="359"/>
      <c r="T45" s="118"/>
    </row>
    <row r="46" spans="1:20" s="60" customFormat="1" ht="23.1" customHeight="1" x14ac:dyDescent="0.3">
      <c r="A46" s="389" t="s">
        <v>88</v>
      </c>
      <c r="B46" s="89"/>
      <c r="C46" s="289" t="s">
        <v>81</v>
      </c>
      <c r="D46" s="89">
        <f>SUBTOTAL(9,D47:D53)</f>
        <v>0</v>
      </c>
      <c r="E46" s="89"/>
      <c r="F46" s="89">
        <f>SUBTOTAL(9,F47:F53)</f>
        <v>0</v>
      </c>
      <c r="G46" s="89"/>
      <c r="H46" s="89">
        <f>SUBTOTAL(9,H47:H53)</f>
        <v>0</v>
      </c>
      <c r="I46" s="89"/>
      <c r="J46" s="89">
        <f>SUBTOTAL(9,J47:J53)</f>
        <v>0</v>
      </c>
      <c r="K46" s="89"/>
      <c r="L46" s="89"/>
      <c r="M46" s="89"/>
      <c r="N46" s="89">
        <f>SUBTOTAL(9,N47:N53)</f>
        <v>0</v>
      </c>
      <c r="O46" s="89"/>
      <c r="P46" s="89"/>
      <c r="Q46" s="89"/>
      <c r="R46" s="288">
        <f>SUBTOTAL(9,R47:R53)</f>
        <v>0</v>
      </c>
      <c r="S46" s="360"/>
      <c r="T46" s="59"/>
    </row>
    <row r="47" spans="1:20" s="4" customFormat="1" ht="21" customHeight="1" x14ac:dyDescent="0.3">
      <c r="A47" s="313" t="s">
        <v>76</v>
      </c>
      <c r="B47" s="2" t="s">
        <v>2</v>
      </c>
      <c r="C47" s="201">
        <f t="shared" ref="C47:C53" si="8">IFERROR(S47/R47,0)</f>
        <v>0</v>
      </c>
      <c r="D47" s="318"/>
      <c r="E47" s="314"/>
      <c r="F47" s="318"/>
      <c r="G47" s="314"/>
      <c r="H47" s="318"/>
      <c r="I47" s="314"/>
      <c r="J47" s="318"/>
      <c r="K47" s="317"/>
      <c r="L47" s="199">
        <f t="shared" ref="L47:L53" si="9">J47*(K47*1808)</f>
        <v>0</v>
      </c>
      <c r="M47" s="314"/>
      <c r="N47" s="318"/>
      <c r="O47" s="317"/>
      <c r="P47" s="199">
        <f t="shared" ref="P47:P53" si="10">N47*(O47*1808)</f>
        <v>0</v>
      </c>
      <c r="Q47" s="314"/>
      <c r="R47" s="202">
        <f t="shared" ref="R47:R53" si="11">SUM(D47,F47,H47,J47,N47)</f>
        <v>0</v>
      </c>
      <c r="S47" s="203">
        <f t="shared" ref="S47:S53" si="12">SUM(E47,G47,I47,M47,Q47)</f>
        <v>0</v>
      </c>
    </row>
    <row r="48" spans="1:20" s="4" customFormat="1" ht="21" customHeight="1" x14ac:dyDescent="0.3">
      <c r="A48" s="313" t="s">
        <v>77</v>
      </c>
      <c r="B48" s="2" t="s">
        <v>2</v>
      </c>
      <c r="C48" s="201">
        <f t="shared" si="8"/>
        <v>0</v>
      </c>
      <c r="D48" s="318"/>
      <c r="E48" s="314"/>
      <c r="F48" s="318"/>
      <c r="G48" s="314"/>
      <c r="H48" s="318"/>
      <c r="I48" s="314"/>
      <c r="J48" s="318"/>
      <c r="K48" s="317"/>
      <c r="L48" s="199">
        <f t="shared" si="9"/>
        <v>0</v>
      </c>
      <c r="M48" s="314"/>
      <c r="N48" s="318"/>
      <c r="O48" s="317"/>
      <c r="P48" s="199">
        <f t="shared" si="10"/>
        <v>0</v>
      </c>
      <c r="Q48" s="314"/>
      <c r="R48" s="202">
        <f t="shared" si="11"/>
        <v>0</v>
      </c>
      <c r="S48" s="203">
        <f t="shared" si="12"/>
        <v>0</v>
      </c>
    </row>
    <row r="49" spans="1:20" s="4" customFormat="1" ht="21" customHeight="1" x14ac:dyDescent="0.3">
      <c r="A49" s="313" t="s">
        <v>78</v>
      </c>
      <c r="B49" s="2" t="s">
        <v>2</v>
      </c>
      <c r="C49" s="201">
        <f t="shared" si="8"/>
        <v>0</v>
      </c>
      <c r="D49" s="318"/>
      <c r="E49" s="314"/>
      <c r="F49" s="318"/>
      <c r="G49" s="314"/>
      <c r="H49" s="318"/>
      <c r="I49" s="314"/>
      <c r="J49" s="318"/>
      <c r="K49" s="317"/>
      <c r="L49" s="199">
        <f t="shared" si="9"/>
        <v>0</v>
      </c>
      <c r="M49" s="314"/>
      <c r="N49" s="318"/>
      <c r="O49" s="317"/>
      <c r="P49" s="199">
        <f t="shared" si="10"/>
        <v>0</v>
      </c>
      <c r="Q49" s="314"/>
      <c r="R49" s="202">
        <f t="shared" si="11"/>
        <v>0</v>
      </c>
      <c r="S49" s="203">
        <f t="shared" si="12"/>
        <v>0</v>
      </c>
    </row>
    <row r="50" spans="1:20" s="4" customFormat="1" ht="21" customHeight="1" x14ac:dyDescent="0.3">
      <c r="A50" s="313" t="s">
        <v>159</v>
      </c>
      <c r="B50" s="2" t="s">
        <v>2</v>
      </c>
      <c r="C50" s="201">
        <f t="shared" si="8"/>
        <v>0</v>
      </c>
      <c r="D50" s="318"/>
      <c r="E50" s="314"/>
      <c r="F50" s="318"/>
      <c r="G50" s="314"/>
      <c r="H50" s="318"/>
      <c r="I50" s="314"/>
      <c r="J50" s="318"/>
      <c r="K50" s="317"/>
      <c r="L50" s="199">
        <f t="shared" si="9"/>
        <v>0</v>
      </c>
      <c r="M50" s="314"/>
      <c r="N50" s="318"/>
      <c r="O50" s="317"/>
      <c r="P50" s="199">
        <f t="shared" si="10"/>
        <v>0</v>
      </c>
      <c r="Q50" s="314"/>
      <c r="R50" s="202">
        <f t="shared" si="11"/>
        <v>0</v>
      </c>
      <c r="S50" s="203">
        <f t="shared" si="12"/>
        <v>0</v>
      </c>
    </row>
    <row r="51" spans="1:20" s="4" customFormat="1" ht="21" customHeight="1" x14ac:dyDescent="0.3">
      <c r="A51" s="313"/>
      <c r="B51" s="2" t="s">
        <v>2</v>
      </c>
      <c r="C51" s="201">
        <f t="shared" si="8"/>
        <v>0</v>
      </c>
      <c r="D51" s="318"/>
      <c r="E51" s="314"/>
      <c r="F51" s="318"/>
      <c r="G51" s="314"/>
      <c r="H51" s="318"/>
      <c r="I51" s="314"/>
      <c r="J51" s="318"/>
      <c r="K51" s="317"/>
      <c r="L51" s="199">
        <f t="shared" si="9"/>
        <v>0</v>
      </c>
      <c r="M51" s="314"/>
      <c r="N51" s="318"/>
      <c r="O51" s="317"/>
      <c r="P51" s="199">
        <f t="shared" si="10"/>
        <v>0</v>
      </c>
      <c r="Q51" s="314"/>
      <c r="R51" s="202">
        <f t="shared" si="11"/>
        <v>0</v>
      </c>
      <c r="S51" s="203">
        <f t="shared" si="12"/>
        <v>0</v>
      </c>
    </row>
    <row r="52" spans="1:20" s="4" customFormat="1" ht="21" customHeight="1" x14ac:dyDescent="0.3">
      <c r="A52" s="313"/>
      <c r="B52" s="2" t="s">
        <v>2</v>
      </c>
      <c r="C52" s="201">
        <f t="shared" si="8"/>
        <v>0</v>
      </c>
      <c r="D52" s="318"/>
      <c r="E52" s="314"/>
      <c r="F52" s="318"/>
      <c r="G52" s="314"/>
      <c r="H52" s="318"/>
      <c r="I52" s="314"/>
      <c r="J52" s="318"/>
      <c r="K52" s="317"/>
      <c r="L52" s="199">
        <f t="shared" si="9"/>
        <v>0</v>
      </c>
      <c r="M52" s="314"/>
      <c r="N52" s="318"/>
      <c r="O52" s="317"/>
      <c r="P52" s="199">
        <f t="shared" si="10"/>
        <v>0</v>
      </c>
      <c r="Q52" s="314"/>
      <c r="R52" s="202">
        <f t="shared" si="11"/>
        <v>0</v>
      </c>
      <c r="S52" s="203">
        <f t="shared" si="12"/>
        <v>0</v>
      </c>
    </row>
    <row r="53" spans="1:20" s="4" customFormat="1" ht="21" customHeight="1" x14ac:dyDescent="0.3">
      <c r="A53" s="313"/>
      <c r="B53" s="2" t="s">
        <v>2</v>
      </c>
      <c r="C53" s="201">
        <f t="shared" si="8"/>
        <v>0</v>
      </c>
      <c r="D53" s="318"/>
      <c r="E53" s="314"/>
      <c r="F53" s="318"/>
      <c r="G53" s="314"/>
      <c r="H53" s="318"/>
      <c r="I53" s="314"/>
      <c r="J53" s="318"/>
      <c r="K53" s="317"/>
      <c r="L53" s="199">
        <f t="shared" si="9"/>
        <v>0</v>
      </c>
      <c r="M53" s="314"/>
      <c r="N53" s="318"/>
      <c r="O53" s="317"/>
      <c r="P53" s="199">
        <f t="shared" si="10"/>
        <v>0</v>
      </c>
      <c r="Q53" s="314"/>
      <c r="R53" s="202">
        <f t="shared" si="11"/>
        <v>0</v>
      </c>
      <c r="S53" s="203">
        <f t="shared" si="12"/>
        <v>0</v>
      </c>
    </row>
    <row r="54" spans="1:20" s="60" customFormat="1" ht="23.1" customHeight="1" x14ac:dyDescent="0.3">
      <c r="A54" s="389" t="s">
        <v>80</v>
      </c>
      <c r="B54" s="89"/>
      <c r="C54" s="287" t="s">
        <v>82</v>
      </c>
      <c r="D54" s="89">
        <f>SUBTOTAL(9,D55:D63)</f>
        <v>0</v>
      </c>
      <c r="E54" s="89"/>
      <c r="F54" s="89">
        <f>SUBTOTAL(9,F55:F63)</f>
        <v>0</v>
      </c>
      <c r="G54" s="89"/>
      <c r="H54" s="89">
        <f>SUBTOTAL(9,H55:H63)</f>
        <v>0</v>
      </c>
      <c r="I54" s="89"/>
      <c r="J54" s="89">
        <f>SUBTOTAL(9,J55:J63)</f>
        <v>0</v>
      </c>
      <c r="K54" s="89"/>
      <c r="L54" s="89"/>
      <c r="M54" s="89"/>
      <c r="N54" s="89">
        <f>SUBTOTAL(9,N55:N63)</f>
        <v>0</v>
      </c>
      <c r="O54" s="89"/>
      <c r="P54" s="89"/>
      <c r="Q54" s="89"/>
      <c r="R54" s="288">
        <f>SUBTOTAL(9,R55:R63)</f>
        <v>0</v>
      </c>
      <c r="S54" s="360"/>
      <c r="T54" s="59"/>
    </row>
    <row r="55" spans="1:20" s="4" customFormat="1" ht="21" customHeight="1" x14ac:dyDescent="0.3">
      <c r="A55" s="313"/>
      <c r="B55" s="2" t="s">
        <v>2</v>
      </c>
      <c r="C55" s="201">
        <f t="shared" ref="C55:C63" si="13">IFERROR(S55/R55,0)</f>
        <v>0</v>
      </c>
      <c r="D55" s="318"/>
      <c r="E55" s="314"/>
      <c r="F55" s="318"/>
      <c r="G55" s="314"/>
      <c r="H55" s="318"/>
      <c r="I55" s="314"/>
      <c r="J55" s="318"/>
      <c r="K55" s="317"/>
      <c r="L55" s="199">
        <f t="shared" ref="L55:L63" si="14">J55*(K55*1808)</f>
        <v>0</v>
      </c>
      <c r="M55" s="314"/>
      <c r="N55" s="318"/>
      <c r="O55" s="317"/>
      <c r="P55" s="199">
        <f t="shared" ref="P55:P63" si="15">N55*(O55*1808)</f>
        <v>0</v>
      </c>
      <c r="Q55" s="314"/>
      <c r="R55" s="202">
        <f t="shared" ref="R55:R63" si="16">SUM(D55,F55,H55,J55,N55)</f>
        <v>0</v>
      </c>
      <c r="S55" s="203">
        <f t="shared" ref="S55:S64" si="17">SUM(E55,G55,I55,M55,Q55)</f>
        <v>0</v>
      </c>
    </row>
    <row r="56" spans="1:20" s="4" customFormat="1" ht="21" customHeight="1" x14ac:dyDescent="0.3">
      <c r="A56" s="313"/>
      <c r="B56" s="2" t="s">
        <v>2</v>
      </c>
      <c r="C56" s="201">
        <f t="shared" si="13"/>
        <v>0</v>
      </c>
      <c r="D56" s="318"/>
      <c r="E56" s="314"/>
      <c r="F56" s="318"/>
      <c r="G56" s="314"/>
      <c r="H56" s="318"/>
      <c r="I56" s="314"/>
      <c r="J56" s="318"/>
      <c r="K56" s="317"/>
      <c r="L56" s="199">
        <f t="shared" si="14"/>
        <v>0</v>
      </c>
      <c r="M56" s="314"/>
      <c r="N56" s="318"/>
      <c r="O56" s="317"/>
      <c r="P56" s="199">
        <f t="shared" si="15"/>
        <v>0</v>
      </c>
      <c r="Q56" s="314"/>
      <c r="R56" s="202">
        <f t="shared" si="16"/>
        <v>0</v>
      </c>
      <c r="S56" s="203">
        <f t="shared" si="17"/>
        <v>0</v>
      </c>
    </row>
    <row r="57" spans="1:20" s="4" customFormat="1" ht="21" customHeight="1" x14ac:dyDescent="0.3">
      <c r="A57" s="313"/>
      <c r="B57" s="2" t="s">
        <v>2</v>
      </c>
      <c r="C57" s="201">
        <f t="shared" si="13"/>
        <v>0</v>
      </c>
      <c r="D57" s="318"/>
      <c r="E57" s="314"/>
      <c r="F57" s="318"/>
      <c r="G57" s="314"/>
      <c r="H57" s="318"/>
      <c r="I57" s="314"/>
      <c r="J57" s="318"/>
      <c r="K57" s="317"/>
      <c r="L57" s="199">
        <f t="shared" si="14"/>
        <v>0</v>
      </c>
      <c r="M57" s="314"/>
      <c r="N57" s="318"/>
      <c r="O57" s="317"/>
      <c r="P57" s="199">
        <f t="shared" si="15"/>
        <v>0</v>
      </c>
      <c r="Q57" s="314"/>
      <c r="R57" s="202">
        <f t="shared" si="16"/>
        <v>0</v>
      </c>
      <c r="S57" s="203">
        <f t="shared" si="17"/>
        <v>0</v>
      </c>
    </row>
    <row r="58" spans="1:20" s="4" customFormat="1" ht="21" customHeight="1" x14ac:dyDescent="0.3">
      <c r="A58" s="313"/>
      <c r="B58" s="2" t="s">
        <v>2</v>
      </c>
      <c r="C58" s="201">
        <f t="shared" si="13"/>
        <v>0</v>
      </c>
      <c r="D58" s="318"/>
      <c r="E58" s="314"/>
      <c r="F58" s="318"/>
      <c r="G58" s="314"/>
      <c r="H58" s="318"/>
      <c r="I58" s="314"/>
      <c r="J58" s="318"/>
      <c r="K58" s="317"/>
      <c r="L58" s="199">
        <f t="shared" si="14"/>
        <v>0</v>
      </c>
      <c r="M58" s="314"/>
      <c r="N58" s="318"/>
      <c r="O58" s="317"/>
      <c r="P58" s="199">
        <f t="shared" si="15"/>
        <v>0</v>
      </c>
      <c r="Q58" s="314"/>
      <c r="R58" s="202">
        <f t="shared" si="16"/>
        <v>0</v>
      </c>
      <c r="S58" s="203">
        <f t="shared" si="17"/>
        <v>0</v>
      </c>
    </row>
    <row r="59" spans="1:20" s="4" customFormat="1" ht="21" customHeight="1" x14ac:dyDescent="0.3">
      <c r="A59" s="313"/>
      <c r="B59" s="2" t="s">
        <v>2</v>
      </c>
      <c r="C59" s="201">
        <f t="shared" si="13"/>
        <v>0</v>
      </c>
      <c r="D59" s="318"/>
      <c r="E59" s="314"/>
      <c r="F59" s="318"/>
      <c r="G59" s="314"/>
      <c r="H59" s="318"/>
      <c r="I59" s="314"/>
      <c r="J59" s="318"/>
      <c r="K59" s="317"/>
      <c r="L59" s="199">
        <f t="shared" si="14"/>
        <v>0</v>
      </c>
      <c r="M59" s="314"/>
      <c r="N59" s="318"/>
      <c r="O59" s="317"/>
      <c r="P59" s="199">
        <f t="shared" si="15"/>
        <v>0</v>
      </c>
      <c r="Q59" s="314"/>
      <c r="R59" s="202">
        <f t="shared" si="16"/>
        <v>0</v>
      </c>
      <c r="S59" s="203">
        <f t="shared" si="17"/>
        <v>0</v>
      </c>
    </row>
    <row r="60" spans="1:20" s="4" customFormat="1" ht="21" customHeight="1" x14ac:dyDescent="0.3">
      <c r="A60" s="313"/>
      <c r="B60" s="2" t="s">
        <v>2</v>
      </c>
      <c r="C60" s="201">
        <f t="shared" si="13"/>
        <v>0</v>
      </c>
      <c r="D60" s="318"/>
      <c r="E60" s="314"/>
      <c r="F60" s="318"/>
      <c r="G60" s="314"/>
      <c r="H60" s="318"/>
      <c r="I60" s="314"/>
      <c r="J60" s="318"/>
      <c r="K60" s="317"/>
      <c r="L60" s="199">
        <f t="shared" si="14"/>
        <v>0</v>
      </c>
      <c r="M60" s="314"/>
      <c r="N60" s="318"/>
      <c r="O60" s="317"/>
      <c r="P60" s="199">
        <f t="shared" si="15"/>
        <v>0</v>
      </c>
      <c r="Q60" s="314"/>
      <c r="R60" s="202">
        <f t="shared" si="16"/>
        <v>0</v>
      </c>
      <c r="S60" s="203">
        <f t="shared" si="17"/>
        <v>0</v>
      </c>
    </row>
    <row r="61" spans="1:20" s="4" customFormat="1" ht="21" customHeight="1" x14ac:dyDescent="0.3">
      <c r="A61" s="313"/>
      <c r="B61" s="2" t="s">
        <v>2</v>
      </c>
      <c r="C61" s="201">
        <f t="shared" si="13"/>
        <v>0</v>
      </c>
      <c r="D61" s="318"/>
      <c r="E61" s="314"/>
      <c r="F61" s="318"/>
      <c r="G61" s="314"/>
      <c r="H61" s="318"/>
      <c r="I61" s="314"/>
      <c r="J61" s="318"/>
      <c r="K61" s="317"/>
      <c r="L61" s="199">
        <f t="shared" si="14"/>
        <v>0</v>
      </c>
      <c r="M61" s="314"/>
      <c r="N61" s="318"/>
      <c r="O61" s="317"/>
      <c r="P61" s="199">
        <f t="shared" si="15"/>
        <v>0</v>
      </c>
      <c r="Q61" s="314"/>
      <c r="R61" s="202">
        <f t="shared" si="16"/>
        <v>0</v>
      </c>
      <c r="S61" s="203">
        <f t="shared" si="17"/>
        <v>0</v>
      </c>
    </row>
    <row r="62" spans="1:20" s="4" customFormat="1" ht="21" customHeight="1" x14ac:dyDescent="0.3">
      <c r="A62" s="313"/>
      <c r="B62" s="2" t="s">
        <v>2</v>
      </c>
      <c r="C62" s="201">
        <f t="shared" si="13"/>
        <v>0</v>
      </c>
      <c r="D62" s="318"/>
      <c r="E62" s="314"/>
      <c r="F62" s="318"/>
      <c r="G62" s="314"/>
      <c r="H62" s="318"/>
      <c r="I62" s="314"/>
      <c r="J62" s="318"/>
      <c r="K62" s="317"/>
      <c r="L62" s="199">
        <f t="shared" si="14"/>
        <v>0</v>
      </c>
      <c r="M62" s="314"/>
      <c r="N62" s="318"/>
      <c r="O62" s="317"/>
      <c r="P62" s="199">
        <f t="shared" si="15"/>
        <v>0</v>
      </c>
      <c r="Q62" s="314"/>
      <c r="R62" s="202">
        <f t="shared" si="16"/>
        <v>0</v>
      </c>
      <c r="S62" s="203">
        <f t="shared" si="17"/>
        <v>0</v>
      </c>
    </row>
    <row r="63" spans="1:20" s="4" customFormat="1" ht="21" customHeight="1" x14ac:dyDescent="0.3">
      <c r="A63" s="313"/>
      <c r="B63" s="2" t="s">
        <v>2</v>
      </c>
      <c r="C63" s="201">
        <f t="shared" si="13"/>
        <v>0</v>
      </c>
      <c r="D63" s="318"/>
      <c r="E63" s="314"/>
      <c r="F63" s="318"/>
      <c r="G63" s="314"/>
      <c r="H63" s="318"/>
      <c r="I63" s="314"/>
      <c r="J63" s="318"/>
      <c r="K63" s="317"/>
      <c r="L63" s="199">
        <f t="shared" si="14"/>
        <v>0</v>
      </c>
      <c r="M63" s="314"/>
      <c r="N63" s="318"/>
      <c r="O63" s="317"/>
      <c r="P63" s="199">
        <f t="shared" si="15"/>
        <v>0</v>
      </c>
      <c r="Q63" s="314"/>
      <c r="R63" s="202">
        <f t="shared" si="16"/>
        <v>0</v>
      </c>
      <c r="S63" s="203">
        <f t="shared" si="17"/>
        <v>0</v>
      </c>
    </row>
    <row r="64" spans="1:20" s="96" customFormat="1" ht="30.95" customHeight="1" x14ac:dyDescent="0.35">
      <c r="A64" s="120" t="s">
        <v>87</v>
      </c>
      <c r="B64" s="190"/>
      <c r="C64" s="191"/>
      <c r="D64" s="107">
        <f t="shared" ref="D64:J64" si="18">SUBTOTAL(9,D46:D63)</f>
        <v>0</v>
      </c>
      <c r="E64" s="99">
        <f t="shared" si="18"/>
        <v>0</v>
      </c>
      <c r="F64" s="107">
        <f>SUBTOTAL(9,F46:F63)</f>
        <v>0</v>
      </c>
      <c r="G64" s="99">
        <f>SUBTOTAL(9,G46:G63)</f>
        <v>0</v>
      </c>
      <c r="H64" s="107">
        <f>SUBTOTAL(9,H46:H63)</f>
        <v>0</v>
      </c>
      <c r="I64" s="99">
        <f t="shared" si="18"/>
        <v>0</v>
      </c>
      <c r="J64" s="107">
        <f t="shared" si="18"/>
        <v>0</v>
      </c>
      <c r="K64" s="198"/>
      <c r="L64" s="108">
        <f>SUBTOTAL(9,L46:L63)</f>
        <v>0</v>
      </c>
      <c r="M64" s="99">
        <f>SUBTOTAL(9,M46:M63)</f>
        <v>0</v>
      </c>
      <c r="N64" s="107">
        <f>SUBTOTAL(9,N46:N63)</f>
        <v>0</v>
      </c>
      <c r="O64" s="198"/>
      <c r="P64" s="108">
        <f>SUBTOTAL(9,P46:P63)</f>
        <v>0</v>
      </c>
      <c r="Q64" s="99">
        <f>SUBTOTAL(9,Q46:Q63)</f>
        <v>0</v>
      </c>
      <c r="R64" s="291">
        <f>SUM(D64,F64,H64,N64)</f>
        <v>0</v>
      </c>
      <c r="S64" s="292">
        <f>SUM(E64,G64,I64,M64,Q64)</f>
        <v>0</v>
      </c>
    </row>
    <row r="65" spans="1:19" s="6" customFormat="1" ht="32.1" customHeight="1" x14ac:dyDescent="0.2">
      <c r="A65" s="61"/>
      <c r="B65" s="16"/>
      <c r="C65" s="17"/>
      <c r="D65" s="18"/>
      <c r="E65" s="18"/>
      <c r="F65" s="18"/>
      <c r="G65" s="18"/>
      <c r="H65" s="18"/>
      <c r="I65" s="18"/>
      <c r="J65" s="18"/>
      <c r="K65" s="18"/>
      <c r="L65" s="18"/>
      <c r="M65" s="18"/>
      <c r="N65" s="18"/>
      <c r="O65" s="18"/>
      <c r="P65" s="18"/>
      <c r="Q65" s="18"/>
      <c r="R65" s="17"/>
      <c r="S65" s="62"/>
    </row>
    <row r="66" spans="1:19" s="306" customFormat="1" ht="36" customHeight="1" x14ac:dyDescent="0.4">
      <c r="A66" s="100" t="s">
        <v>74</v>
      </c>
      <c r="B66" s="303"/>
      <c r="C66" s="304"/>
      <c r="D66" s="305">
        <f t="shared" ref="D66:J66" si="19">D64+D43</f>
        <v>0</v>
      </c>
      <c r="E66" s="103">
        <f t="shared" si="19"/>
        <v>0</v>
      </c>
      <c r="F66" s="305">
        <f t="shared" si="19"/>
        <v>0</v>
      </c>
      <c r="G66" s="103">
        <f t="shared" si="19"/>
        <v>0</v>
      </c>
      <c r="H66" s="101">
        <f t="shared" si="19"/>
        <v>0</v>
      </c>
      <c r="I66" s="104">
        <f t="shared" si="19"/>
        <v>0</v>
      </c>
      <c r="J66" s="101">
        <f t="shared" si="19"/>
        <v>0</v>
      </c>
      <c r="K66" s="105"/>
      <c r="L66" s="106">
        <f>L64+L43</f>
        <v>0</v>
      </c>
      <c r="M66" s="104">
        <f>M64+M43</f>
        <v>0</v>
      </c>
      <c r="N66" s="101">
        <f>N64+N43</f>
        <v>0</v>
      </c>
      <c r="O66" s="105"/>
      <c r="P66" s="106">
        <f>P64+P43</f>
        <v>0</v>
      </c>
      <c r="Q66" s="104">
        <f>Q64+Q43</f>
        <v>0</v>
      </c>
      <c r="R66" s="101">
        <f>SUM(D66,F66,H66,N66)</f>
        <v>0</v>
      </c>
      <c r="S66" s="102">
        <f>SUM(E66,G66,I66,M66,Q66)</f>
        <v>0</v>
      </c>
    </row>
    <row r="67" spans="1:19" s="6" customFormat="1" ht="39" customHeight="1" x14ac:dyDescent="0.2">
      <c r="B67" s="16"/>
      <c r="C67" s="17"/>
      <c r="D67" s="18"/>
      <c r="E67" s="18"/>
      <c r="F67" s="18"/>
      <c r="G67" s="18"/>
      <c r="H67" s="18"/>
      <c r="I67" s="18"/>
      <c r="J67" s="18"/>
      <c r="K67" s="18"/>
      <c r="L67" s="18"/>
      <c r="M67" s="18"/>
      <c r="N67" s="18"/>
      <c r="O67" s="18"/>
      <c r="P67" s="18"/>
      <c r="Q67" s="18"/>
      <c r="R67" s="17"/>
      <c r="S67" s="17"/>
    </row>
    <row r="68" spans="1:19" s="124" customFormat="1" ht="29.1" customHeight="1" x14ac:dyDescent="0.4">
      <c r="A68" s="398" t="s">
        <v>94</v>
      </c>
      <c r="B68" s="121"/>
      <c r="C68" s="122"/>
      <c r="D68" s="123"/>
      <c r="E68" s="123"/>
      <c r="F68" s="123"/>
      <c r="G68" s="123"/>
      <c r="H68" s="123"/>
      <c r="I68" s="123"/>
      <c r="J68" s="123"/>
      <c r="K68" s="123"/>
      <c r="L68" s="123"/>
      <c r="M68" s="123"/>
      <c r="N68" s="123"/>
      <c r="O68" s="123"/>
      <c r="P68" s="123"/>
      <c r="Q68" s="123"/>
      <c r="R68" s="122"/>
      <c r="S68" s="361"/>
    </row>
    <row r="69" spans="1:19" s="6" customFormat="1" ht="18" customHeight="1" x14ac:dyDescent="0.3">
      <c r="A69" s="92" t="s">
        <v>19</v>
      </c>
      <c r="B69" s="10"/>
      <c r="C69" s="11"/>
      <c r="D69" s="12"/>
      <c r="E69" s="93"/>
      <c r="F69" s="12"/>
      <c r="G69" s="93"/>
      <c r="H69" s="12"/>
      <c r="I69" s="93"/>
      <c r="J69" s="12"/>
      <c r="K69" s="12"/>
      <c r="L69" s="12"/>
      <c r="M69" s="93"/>
      <c r="N69" s="12"/>
      <c r="O69" s="12"/>
      <c r="P69" s="12"/>
      <c r="Q69" s="93"/>
      <c r="R69" s="11"/>
      <c r="S69" s="362"/>
    </row>
    <row r="70" spans="1:19" s="210" customFormat="1" ht="21" customHeight="1" x14ac:dyDescent="0.3">
      <c r="A70" s="211" t="s">
        <v>20</v>
      </c>
      <c r="B70" s="205"/>
      <c r="C70" s="206"/>
      <c r="D70" s="207"/>
      <c r="E70" s="315"/>
      <c r="F70" s="207"/>
      <c r="G70" s="315"/>
      <c r="H70" s="208"/>
      <c r="I70" s="315"/>
      <c r="J70" s="208"/>
      <c r="K70" s="207"/>
      <c r="L70" s="209"/>
      <c r="M70" s="315"/>
      <c r="N70" s="208"/>
      <c r="O70" s="207"/>
      <c r="P70" s="209"/>
      <c r="Q70" s="315"/>
      <c r="R70" s="206"/>
      <c r="S70" s="203">
        <f t="shared" ref="S70:S78" si="20">SUM(E70,G70,I70,M70,Q70)</f>
        <v>0</v>
      </c>
    </row>
    <row r="71" spans="1:19" s="210" customFormat="1" ht="21" customHeight="1" x14ac:dyDescent="0.3">
      <c r="A71" s="211" t="s">
        <v>21</v>
      </c>
      <c r="B71" s="205"/>
      <c r="C71" s="206"/>
      <c r="D71" s="207"/>
      <c r="E71" s="315"/>
      <c r="F71" s="207"/>
      <c r="G71" s="315"/>
      <c r="H71" s="208"/>
      <c r="I71" s="315"/>
      <c r="J71" s="208"/>
      <c r="K71" s="207"/>
      <c r="L71" s="209"/>
      <c r="M71" s="315"/>
      <c r="N71" s="208"/>
      <c r="O71" s="207"/>
      <c r="P71" s="209"/>
      <c r="Q71" s="315"/>
      <c r="R71" s="206"/>
      <c r="S71" s="203">
        <f t="shared" si="20"/>
        <v>0</v>
      </c>
    </row>
    <row r="72" spans="1:19" s="210" customFormat="1" ht="21" customHeight="1" x14ac:dyDescent="0.3">
      <c r="A72" s="211" t="s">
        <v>22</v>
      </c>
      <c r="B72" s="205"/>
      <c r="C72" s="206"/>
      <c r="D72" s="207"/>
      <c r="E72" s="315"/>
      <c r="F72" s="207"/>
      <c r="G72" s="315"/>
      <c r="H72" s="208"/>
      <c r="I72" s="315"/>
      <c r="J72" s="208"/>
      <c r="K72" s="207"/>
      <c r="L72" s="209"/>
      <c r="M72" s="315"/>
      <c r="N72" s="208"/>
      <c r="O72" s="207"/>
      <c r="P72" s="209"/>
      <c r="Q72" s="315"/>
      <c r="R72" s="206"/>
      <c r="S72" s="203">
        <f t="shared" si="20"/>
        <v>0</v>
      </c>
    </row>
    <row r="73" spans="1:19" s="210" customFormat="1" ht="21" customHeight="1" x14ac:dyDescent="0.3">
      <c r="A73" s="211" t="s">
        <v>23</v>
      </c>
      <c r="B73" s="205"/>
      <c r="C73" s="206"/>
      <c r="D73" s="207"/>
      <c r="E73" s="315"/>
      <c r="F73" s="207"/>
      <c r="G73" s="315"/>
      <c r="H73" s="208"/>
      <c r="I73" s="315"/>
      <c r="J73" s="208"/>
      <c r="K73" s="207"/>
      <c r="L73" s="209"/>
      <c r="M73" s="315"/>
      <c r="N73" s="208"/>
      <c r="O73" s="207"/>
      <c r="P73" s="209"/>
      <c r="Q73" s="315"/>
      <c r="R73" s="206"/>
      <c r="S73" s="203">
        <f t="shared" si="20"/>
        <v>0</v>
      </c>
    </row>
    <row r="74" spans="1:19" s="210" customFormat="1" ht="21" customHeight="1" x14ac:dyDescent="0.3">
      <c r="A74" s="211" t="s">
        <v>24</v>
      </c>
      <c r="B74" s="205"/>
      <c r="C74" s="206"/>
      <c r="D74" s="207"/>
      <c r="E74" s="315"/>
      <c r="F74" s="207"/>
      <c r="G74" s="315"/>
      <c r="H74" s="208"/>
      <c r="I74" s="315"/>
      <c r="J74" s="208"/>
      <c r="K74" s="207"/>
      <c r="L74" s="209"/>
      <c r="M74" s="315"/>
      <c r="N74" s="208"/>
      <c r="O74" s="207"/>
      <c r="P74" s="209"/>
      <c r="Q74" s="315"/>
      <c r="R74" s="206"/>
      <c r="S74" s="203">
        <f t="shared" si="20"/>
        <v>0</v>
      </c>
    </row>
    <row r="75" spans="1:19" s="210" customFormat="1" ht="21" customHeight="1" x14ac:dyDescent="0.3">
      <c r="A75" s="211" t="s">
        <v>25</v>
      </c>
      <c r="B75" s="205"/>
      <c r="C75" s="206"/>
      <c r="D75" s="207"/>
      <c r="E75" s="315"/>
      <c r="F75" s="207"/>
      <c r="G75" s="315"/>
      <c r="H75" s="208"/>
      <c r="I75" s="315"/>
      <c r="J75" s="208"/>
      <c r="K75" s="207"/>
      <c r="L75" s="209"/>
      <c r="M75" s="315"/>
      <c r="N75" s="208"/>
      <c r="O75" s="207"/>
      <c r="P75" s="209"/>
      <c r="Q75" s="315"/>
      <c r="R75" s="206"/>
      <c r="S75" s="203">
        <f t="shared" si="20"/>
        <v>0</v>
      </c>
    </row>
    <row r="76" spans="1:19" s="210" customFormat="1" ht="21" customHeight="1" x14ac:dyDescent="0.3">
      <c r="A76" s="211" t="s">
        <v>26</v>
      </c>
      <c r="B76" s="205"/>
      <c r="C76" s="206"/>
      <c r="D76" s="207"/>
      <c r="E76" s="315"/>
      <c r="F76" s="207"/>
      <c r="G76" s="315"/>
      <c r="H76" s="208"/>
      <c r="I76" s="315"/>
      <c r="J76" s="208"/>
      <c r="K76" s="207"/>
      <c r="L76" s="209"/>
      <c r="M76" s="315"/>
      <c r="N76" s="208"/>
      <c r="O76" s="207"/>
      <c r="P76" s="209"/>
      <c r="Q76" s="315"/>
      <c r="R76" s="206"/>
      <c r="S76" s="203">
        <f t="shared" si="20"/>
        <v>0</v>
      </c>
    </row>
    <row r="77" spans="1:19" s="210" customFormat="1" ht="21" customHeight="1" x14ac:dyDescent="0.3">
      <c r="A77" s="204" t="s">
        <v>27</v>
      </c>
      <c r="B77" s="205"/>
      <c r="C77" s="206"/>
      <c r="D77" s="207"/>
      <c r="E77" s="315"/>
      <c r="F77" s="207"/>
      <c r="G77" s="315"/>
      <c r="H77" s="208"/>
      <c r="I77" s="315"/>
      <c r="J77" s="208"/>
      <c r="K77" s="207"/>
      <c r="L77" s="209"/>
      <c r="M77" s="315"/>
      <c r="N77" s="208"/>
      <c r="O77" s="207"/>
      <c r="P77" s="209"/>
      <c r="Q77" s="315"/>
      <c r="R77" s="206"/>
      <c r="S77" s="203">
        <f t="shared" si="20"/>
        <v>0</v>
      </c>
    </row>
    <row r="78" spans="1:19" s="210" customFormat="1" ht="21" customHeight="1" x14ac:dyDescent="0.3">
      <c r="A78" s="211"/>
      <c r="B78" s="205"/>
      <c r="C78" s="206"/>
      <c r="D78" s="207"/>
      <c r="E78" s="315"/>
      <c r="F78" s="207"/>
      <c r="G78" s="315"/>
      <c r="H78" s="208"/>
      <c r="I78" s="315"/>
      <c r="J78" s="208"/>
      <c r="K78" s="207"/>
      <c r="L78" s="209"/>
      <c r="M78" s="315"/>
      <c r="N78" s="208"/>
      <c r="O78" s="207"/>
      <c r="P78" s="209"/>
      <c r="Q78" s="315"/>
      <c r="R78" s="206"/>
      <c r="S78" s="364">
        <f t="shared" si="20"/>
        <v>0</v>
      </c>
    </row>
    <row r="79" spans="1:19" s="6" customFormat="1" ht="18" customHeight="1" x14ac:dyDescent="0.3">
      <c r="A79" s="91" t="s">
        <v>28</v>
      </c>
      <c r="B79" s="10"/>
      <c r="C79" s="11"/>
      <c r="D79" s="12"/>
      <c r="E79" s="9"/>
      <c r="F79" s="12"/>
      <c r="G79" s="9"/>
      <c r="H79" s="12"/>
      <c r="I79" s="9"/>
      <c r="J79" s="12"/>
      <c r="K79" s="12"/>
      <c r="L79" s="12"/>
      <c r="M79" s="9"/>
      <c r="N79" s="12"/>
      <c r="O79" s="12"/>
      <c r="P79" s="12"/>
      <c r="Q79" s="9"/>
      <c r="R79" s="11"/>
      <c r="S79" s="363"/>
    </row>
    <row r="80" spans="1:19" s="210" customFormat="1" ht="21" customHeight="1" x14ac:dyDescent="0.3">
      <c r="A80" s="211" t="s">
        <v>62</v>
      </c>
      <c r="B80" s="205"/>
      <c r="C80" s="206"/>
      <c r="D80" s="207"/>
      <c r="E80" s="315"/>
      <c r="F80" s="207"/>
      <c r="G80" s="315"/>
      <c r="H80" s="208"/>
      <c r="I80" s="315"/>
      <c r="J80" s="208"/>
      <c r="K80" s="207"/>
      <c r="L80" s="209"/>
      <c r="M80" s="315"/>
      <c r="N80" s="208"/>
      <c r="O80" s="207"/>
      <c r="P80" s="209"/>
      <c r="Q80" s="315"/>
      <c r="R80" s="206"/>
      <c r="S80" s="203">
        <f t="shared" ref="S80:S88" si="21">SUM(E80,G80,I80,M80,Q80)</f>
        <v>0</v>
      </c>
    </row>
    <row r="81" spans="1:19" s="210" customFormat="1" ht="21" customHeight="1" x14ac:dyDescent="0.3">
      <c r="A81" s="211" t="s">
        <v>63</v>
      </c>
      <c r="B81" s="205"/>
      <c r="C81" s="206"/>
      <c r="D81" s="207"/>
      <c r="E81" s="315"/>
      <c r="F81" s="207"/>
      <c r="G81" s="315"/>
      <c r="H81" s="208"/>
      <c r="I81" s="315"/>
      <c r="J81" s="208"/>
      <c r="K81" s="207"/>
      <c r="L81" s="209"/>
      <c r="M81" s="315"/>
      <c r="N81" s="208"/>
      <c r="O81" s="207"/>
      <c r="P81" s="209"/>
      <c r="Q81" s="315"/>
      <c r="R81" s="206"/>
      <c r="S81" s="203">
        <f t="shared" si="21"/>
        <v>0</v>
      </c>
    </row>
    <row r="82" spans="1:19" s="210" customFormat="1" ht="21" customHeight="1" x14ac:dyDescent="0.3">
      <c r="A82" s="211" t="s">
        <v>29</v>
      </c>
      <c r="B82" s="205"/>
      <c r="C82" s="206"/>
      <c r="D82" s="207"/>
      <c r="E82" s="315"/>
      <c r="F82" s="207"/>
      <c r="G82" s="315"/>
      <c r="H82" s="208"/>
      <c r="I82" s="315"/>
      <c r="J82" s="208"/>
      <c r="K82" s="207"/>
      <c r="L82" s="209"/>
      <c r="M82" s="315"/>
      <c r="N82" s="208"/>
      <c r="O82" s="207"/>
      <c r="P82" s="209"/>
      <c r="Q82" s="315"/>
      <c r="R82" s="206"/>
      <c r="S82" s="203">
        <f t="shared" si="21"/>
        <v>0</v>
      </c>
    </row>
    <row r="83" spans="1:19" s="210" customFormat="1" ht="21" customHeight="1" x14ac:dyDescent="0.3">
      <c r="A83" s="211" t="s">
        <v>30</v>
      </c>
      <c r="B83" s="205"/>
      <c r="C83" s="206"/>
      <c r="D83" s="207"/>
      <c r="E83" s="315"/>
      <c r="F83" s="207"/>
      <c r="G83" s="315"/>
      <c r="H83" s="208"/>
      <c r="I83" s="315"/>
      <c r="J83" s="208"/>
      <c r="K83" s="207"/>
      <c r="L83" s="209"/>
      <c r="M83" s="315"/>
      <c r="N83" s="208"/>
      <c r="O83" s="207"/>
      <c r="P83" s="209"/>
      <c r="Q83" s="315"/>
      <c r="R83" s="206"/>
      <c r="S83" s="203">
        <f t="shared" si="21"/>
        <v>0</v>
      </c>
    </row>
    <row r="84" spans="1:19" s="210" customFormat="1" ht="21" customHeight="1" x14ac:dyDescent="0.3">
      <c r="A84" s="211" t="s">
        <v>58</v>
      </c>
      <c r="B84" s="205"/>
      <c r="C84" s="206"/>
      <c r="D84" s="207"/>
      <c r="E84" s="315"/>
      <c r="F84" s="207"/>
      <c r="G84" s="315"/>
      <c r="H84" s="208"/>
      <c r="I84" s="315"/>
      <c r="J84" s="208"/>
      <c r="K84" s="207"/>
      <c r="L84" s="209"/>
      <c r="M84" s="315"/>
      <c r="N84" s="208"/>
      <c r="O84" s="207"/>
      <c r="P84" s="209"/>
      <c r="Q84" s="315"/>
      <c r="R84" s="206"/>
      <c r="S84" s="203">
        <f t="shared" si="21"/>
        <v>0</v>
      </c>
    </row>
    <row r="85" spans="1:19" s="210" customFormat="1" ht="21" customHeight="1" x14ac:dyDescent="0.3">
      <c r="A85" s="211" t="s">
        <v>31</v>
      </c>
      <c r="B85" s="205"/>
      <c r="C85" s="206"/>
      <c r="D85" s="207"/>
      <c r="E85" s="315"/>
      <c r="F85" s="207"/>
      <c r="G85" s="315"/>
      <c r="H85" s="208"/>
      <c r="I85" s="315"/>
      <c r="J85" s="208"/>
      <c r="K85" s="207"/>
      <c r="L85" s="209"/>
      <c r="M85" s="315"/>
      <c r="N85" s="208"/>
      <c r="O85" s="207"/>
      <c r="P85" s="209"/>
      <c r="Q85" s="315"/>
      <c r="R85" s="206"/>
      <c r="S85" s="203">
        <f t="shared" si="21"/>
        <v>0</v>
      </c>
    </row>
    <row r="86" spans="1:19" s="210" customFormat="1" ht="21" customHeight="1" x14ac:dyDescent="0.3">
      <c r="A86" s="211" t="s">
        <v>32</v>
      </c>
      <c r="B86" s="205"/>
      <c r="C86" s="206"/>
      <c r="D86" s="207"/>
      <c r="E86" s="315"/>
      <c r="F86" s="207"/>
      <c r="G86" s="315"/>
      <c r="H86" s="208"/>
      <c r="I86" s="315"/>
      <c r="J86" s="208"/>
      <c r="K86" s="207"/>
      <c r="L86" s="209"/>
      <c r="M86" s="315"/>
      <c r="N86" s="208"/>
      <c r="O86" s="207"/>
      <c r="P86" s="209"/>
      <c r="Q86" s="315"/>
      <c r="R86" s="206"/>
      <c r="S86" s="203">
        <f t="shared" si="21"/>
        <v>0</v>
      </c>
    </row>
    <row r="87" spans="1:19" s="210" customFormat="1" ht="21" customHeight="1" x14ac:dyDescent="0.3">
      <c r="A87" s="211" t="s">
        <v>33</v>
      </c>
      <c r="B87" s="205"/>
      <c r="C87" s="206"/>
      <c r="D87" s="207"/>
      <c r="E87" s="315"/>
      <c r="F87" s="207"/>
      <c r="G87" s="315"/>
      <c r="H87" s="208"/>
      <c r="I87" s="315"/>
      <c r="J87" s="208"/>
      <c r="K87" s="207"/>
      <c r="L87" s="209"/>
      <c r="M87" s="315"/>
      <c r="N87" s="208"/>
      <c r="O87" s="207"/>
      <c r="P87" s="209"/>
      <c r="Q87" s="315"/>
      <c r="R87" s="206"/>
      <c r="S87" s="203">
        <f t="shared" si="21"/>
        <v>0</v>
      </c>
    </row>
    <row r="88" spans="1:19" s="210" customFormat="1" ht="21" customHeight="1" x14ac:dyDescent="0.3">
      <c r="A88" s="211" t="s">
        <v>34</v>
      </c>
      <c r="B88" s="205"/>
      <c r="C88" s="206"/>
      <c r="D88" s="207"/>
      <c r="E88" s="316"/>
      <c r="F88" s="207"/>
      <c r="G88" s="316"/>
      <c r="H88" s="208"/>
      <c r="I88" s="316"/>
      <c r="J88" s="208"/>
      <c r="K88" s="207"/>
      <c r="L88" s="209"/>
      <c r="M88" s="316"/>
      <c r="N88" s="208"/>
      <c r="O88" s="207"/>
      <c r="P88" s="209"/>
      <c r="Q88" s="316"/>
      <c r="R88" s="206"/>
      <c r="S88" s="203">
        <f t="shared" si="21"/>
        <v>0</v>
      </c>
    </row>
    <row r="89" spans="1:19" s="210" customFormat="1" ht="21" customHeight="1" x14ac:dyDescent="0.3">
      <c r="A89" s="212" t="s">
        <v>64</v>
      </c>
      <c r="B89" s="205"/>
      <c r="C89" s="206"/>
      <c r="D89" s="213"/>
      <c r="E89" s="214"/>
      <c r="F89" s="213"/>
      <c r="G89" s="214"/>
      <c r="H89" s="213"/>
      <c r="I89" s="214"/>
      <c r="J89" s="213"/>
      <c r="K89" s="213"/>
      <c r="L89" s="213"/>
      <c r="M89" s="214"/>
      <c r="N89" s="213"/>
      <c r="O89" s="213"/>
      <c r="P89" s="213"/>
      <c r="Q89" s="214"/>
      <c r="R89" s="206"/>
      <c r="S89" s="363"/>
    </row>
    <row r="90" spans="1:19" s="210" customFormat="1" ht="21" customHeight="1" x14ac:dyDescent="0.3">
      <c r="A90" s="211" t="s">
        <v>35</v>
      </c>
      <c r="B90" s="205"/>
      <c r="C90" s="206"/>
      <c r="D90" s="207"/>
      <c r="E90" s="315"/>
      <c r="F90" s="207"/>
      <c r="G90" s="315"/>
      <c r="H90" s="208"/>
      <c r="I90" s="315"/>
      <c r="J90" s="208"/>
      <c r="K90" s="207"/>
      <c r="L90" s="209"/>
      <c r="M90" s="315"/>
      <c r="N90" s="208"/>
      <c r="O90" s="207"/>
      <c r="P90" s="209"/>
      <c r="Q90" s="315"/>
      <c r="R90" s="206"/>
      <c r="S90" s="203">
        <f>SUM(E90,G90,I90,M90,Q90)</f>
        <v>0</v>
      </c>
    </row>
    <row r="91" spans="1:19" s="210" customFormat="1" ht="21" customHeight="1" x14ac:dyDescent="0.3">
      <c r="A91" s="211" t="s">
        <v>36</v>
      </c>
      <c r="B91" s="205"/>
      <c r="C91" s="206"/>
      <c r="D91" s="207"/>
      <c r="E91" s="315"/>
      <c r="F91" s="207"/>
      <c r="G91" s="315"/>
      <c r="H91" s="208"/>
      <c r="I91" s="315"/>
      <c r="J91" s="208"/>
      <c r="K91" s="207"/>
      <c r="L91" s="209"/>
      <c r="M91" s="315"/>
      <c r="N91" s="208"/>
      <c r="O91" s="207"/>
      <c r="P91" s="209"/>
      <c r="Q91" s="315"/>
      <c r="R91" s="206"/>
      <c r="S91" s="203">
        <f>SUM(E91,G91,I91,M91,Q91)</f>
        <v>0</v>
      </c>
    </row>
    <row r="92" spans="1:19" s="210" customFormat="1" ht="21" customHeight="1" x14ac:dyDescent="0.3">
      <c r="A92" s="212" t="s">
        <v>37</v>
      </c>
      <c r="B92" s="205"/>
      <c r="C92" s="206"/>
      <c r="D92" s="213"/>
      <c r="E92" s="214"/>
      <c r="F92" s="213"/>
      <c r="G92" s="214"/>
      <c r="H92" s="213"/>
      <c r="I92" s="214"/>
      <c r="J92" s="213"/>
      <c r="K92" s="213"/>
      <c r="L92" s="213"/>
      <c r="M92" s="214"/>
      <c r="N92" s="213"/>
      <c r="O92" s="213"/>
      <c r="P92" s="213"/>
      <c r="Q92" s="214"/>
      <c r="R92" s="206"/>
      <c r="S92" s="363"/>
    </row>
    <row r="93" spans="1:19" s="210" customFormat="1" ht="21" customHeight="1" x14ac:dyDescent="0.3">
      <c r="A93" s="211" t="s">
        <v>35</v>
      </c>
      <c r="B93" s="205"/>
      <c r="C93" s="206"/>
      <c r="D93" s="207"/>
      <c r="E93" s="315"/>
      <c r="F93" s="207"/>
      <c r="G93" s="315"/>
      <c r="H93" s="208"/>
      <c r="I93" s="315"/>
      <c r="J93" s="208"/>
      <c r="K93" s="207"/>
      <c r="L93" s="209"/>
      <c r="M93" s="315"/>
      <c r="N93" s="208"/>
      <c r="O93" s="207"/>
      <c r="P93" s="209"/>
      <c r="Q93" s="315"/>
      <c r="R93" s="206"/>
      <c r="S93" s="203">
        <f>SUM(E93,G93,I93,M93,Q93)</f>
        <v>0</v>
      </c>
    </row>
    <row r="94" spans="1:19" s="210" customFormat="1" ht="21" customHeight="1" x14ac:dyDescent="0.3">
      <c r="A94" s="211" t="s">
        <v>36</v>
      </c>
      <c r="B94" s="205"/>
      <c r="C94" s="206"/>
      <c r="D94" s="207"/>
      <c r="E94" s="315"/>
      <c r="F94" s="207"/>
      <c r="G94" s="315"/>
      <c r="H94" s="208"/>
      <c r="I94" s="315"/>
      <c r="J94" s="208"/>
      <c r="K94" s="207"/>
      <c r="L94" s="209"/>
      <c r="M94" s="315"/>
      <c r="N94" s="208"/>
      <c r="O94" s="207"/>
      <c r="P94" s="209"/>
      <c r="Q94" s="315"/>
      <c r="R94" s="206"/>
      <c r="S94" s="203">
        <f>SUM(E94,G94,I94,M94,Q94)</f>
        <v>0</v>
      </c>
    </row>
    <row r="95" spans="1:19" s="210" customFormat="1" ht="21" customHeight="1" x14ac:dyDescent="0.3">
      <c r="A95" s="212" t="s">
        <v>38</v>
      </c>
      <c r="B95" s="205"/>
      <c r="C95" s="206"/>
      <c r="D95" s="213"/>
      <c r="E95" s="214"/>
      <c r="F95" s="213"/>
      <c r="G95" s="214"/>
      <c r="H95" s="213"/>
      <c r="I95" s="214"/>
      <c r="J95" s="213"/>
      <c r="K95" s="213"/>
      <c r="L95" s="213"/>
      <c r="M95" s="214"/>
      <c r="N95" s="213"/>
      <c r="O95" s="213"/>
      <c r="P95" s="213"/>
      <c r="Q95" s="214"/>
      <c r="R95" s="206"/>
      <c r="S95" s="363"/>
    </row>
    <row r="96" spans="1:19" s="210" customFormat="1" ht="21" customHeight="1" x14ac:dyDescent="0.3">
      <c r="A96" s="211" t="s">
        <v>35</v>
      </c>
      <c r="B96" s="205"/>
      <c r="C96" s="206"/>
      <c r="D96" s="207"/>
      <c r="E96" s="315"/>
      <c r="F96" s="207"/>
      <c r="G96" s="315"/>
      <c r="H96" s="208"/>
      <c r="I96" s="315"/>
      <c r="J96" s="208"/>
      <c r="K96" s="207"/>
      <c r="L96" s="209"/>
      <c r="M96" s="315"/>
      <c r="N96" s="208"/>
      <c r="O96" s="207"/>
      <c r="P96" s="209"/>
      <c r="Q96" s="315"/>
      <c r="R96" s="206"/>
      <c r="S96" s="203">
        <f>SUM(E96,G96,I96,M96,Q96)</f>
        <v>0</v>
      </c>
    </row>
    <row r="97" spans="1:19" s="210" customFormat="1" ht="21" customHeight="1" x14ac:dyDescent="0.3">
      <c r="A97" s="211" t="s">
        <v>36</v>
      </c>
      <c r="B97" s="205"/>
      <c r="C97" s="206"/>
      <c r="D97" s="207"/>
      <c r="E97" s="315"/>
      <c r="F97" s="207"/>
      <c r="G97" s="315"/>
      <c r="H97" s="208"/>
      <c r="I97" s="315"/>
      <c r="J97" s="208"/>
      <c r="K97" s="207"/>
      <c r="L97" s="209"/>
      <c r="M97" s="315"/>
      <c r="N97" s="208"/>
      <c r="O97" s="207"/>
      <c r="P97" s="209"/>
      <c r="Q97" s="315"/>
      <c r="R97" s="206"/>
      <c r="S97" s="203">
        <f>SUM(E97,G97,I97,M97,Q97)</f>
        <v>0</v>
      </c>
    </row>
    <row r="98" spans="1:19" s="210" customFormat="1" ht="21" customHeight="1" x14ac:dyDescent="0.3">
      <c r="A98" s="212" t="s">
        <v>39</v>
      </c>
      <c r="B98" s="205"/>
      <c r="C98" s="206"/>
      <c r="D98" s="213"/>
      <c r="E98" s="214"/>
      <c r="F98" s="213"/>
      <c r="G98" s="214"/>
      <c r="H98" s="213"/>
      <c r="I98" s="214"/>
      <c r="J98" s="213"/>
      <c r="K98" s="213"/>
      <c r="L98" s="213"/>
      <c r="M98" s="214"/>
      <c r="N98" s="213"/>
      <c r="O98" s="213"/>
      <c r="P98" s="213"/>
      <c r="Q98" s="214"/>
      <c r="R98" s="206"/>
      <c r="S98" s="363"/>
    </row>
    <row r="99" spans="1:19" s="210" customFormat="1" ht="21" customHeight="1" x14ac:dyDescent="0.3">
      <c r="A99" s="215" t="s">
        <v>40</v>
      </c>
      <c r="B99" s="205"/>
      <c r="C99" s="206"/>
      <c r="D99" s="207"/>
      <c r="E99" s="315"/>
      <c r="F99" s="207"/>
      <c r="G99" s="315"/>
      <c r="H99" s="208"/>
      <c r="I99" s="315"/>
      <c r="J99" s="208"/>
      <c r="K99" s="207"/>
      <c r="L99" s="209"/>
      <c r="M99" s="315"/>
      <c r="N99" s="208"/>
      <c r="O99" s="207"/>
      <c r="P99" s="209"/>
      <c r="Q99" s="315"/>
      <c r="R99" s="206"/>
      <c r="S99" s="203">
        <f t="shared" ref="S99:S105" si="22">SUM(E99,G99,I99,M99,Q99)</f>
        <v>0</v>
      </c>
    </row>
    <row r="100" spans="1:19" s="210" customFormat="1" ht="21" customHeight="1" x14ac:dyDescent="0.3">
      <c r="A100" s="215" t="s">
        <v>41</v>
      </c>
      <c r="B100" s="205"/>
      <c r="C100" s="206"/>
      <c r="D100" s="207"/>
      <c r="E100" s="315"/>
      <c r="F100" s="207"/>
      <c r="G100" s="315"/>
      <c r="H100" s="208"/>
      <c r="I100" s="315"/>
      <c r="J100" s="208"/>
      <c r="K100" s="207"/>
      <c r="L100" s="209"/>
      <c r="M100" s="315"/>
      <c r="N100" s="208"/>
      <c r="O100" s="207"/>
      <c r="P100" s="209"/>
      <c r="Q100" s="315"/>
      <c r="R100" s="206"/>
      <c r="S100" s="203">
        <f t="shared" si="22"/>
        <v>0</v>
      </c>
    </row>
    <row r="101" spans="1:19" s="210" customFormat="1" ht="21" customHeight="1" x14ac:dyDescent="0.3">
      <c r="A101" s="204" t="s">
        <v>8</v>
      </c>
      <c r="B101" s="205"/>
      <c r="C101" s="206"/>
      <c r="D101" s="207"/>
      <c r="E101" s="315"/>
      <c r="F101" s="207"/>
      <c r="G101" s="315"/>
      <c r="H101" s="208"/>
      <c r="I101" s="315"/>
      <c r="J101" s="208"/>
      <c r="K101" s="207"/>
      <c r="L101" s="209"/>
      <c r="M101" s="315"/>
      <c r="N101" s="208"/>
      <c r="O101" s="207"/>
      <c r="P101" s="209"/>
      <c r="Q101" s="315"/>
      <c r="R101" s="206"/>
      <c r="S101" s="203">
        <f t="shared" si="22"/>
        <v>0</v>
      </c>
    </row>
    <row r="102" spans="1:19" s="210" customFormat="1" ht="21" customHeight="1" x14ac:dyDescent="0.3">
      <c r="A102" s="204" t="s">
        <v>8</v>
      </c>
      <c r="B102" s="205"/>
      <c r="C102" s="206"/>
      <c r="D102" s="207"/>
      <c r="E102" s="315"/>
      <c r="F102" s="207"/>
      <c r="G102" s="315"/>
      <c r="H102" s="208"/>
      <c r="I102" s="315"/>
      <c r="J102" s="208"/>
      <c r="K102" s="207"/>
      <c r="L102" s="209"/>
      <c r="M102" s="315"/>
      <c r="N102" s="208"/>
      <c r="O102" s="207"/>
      <c r="P102" s="209"/>
      <c r="Q102" s="315"/>
      <c r="R102" s="206"/>
      <c r="S102" s="203">
        <f t="shared" si="22"/>
        <v>0</v>
      </c>
    </row>
    <row r="103" spans="1:19" s="210" customFormat="1" ht="21" customHeight="1" x14ac:dyDescent="0.3">
      <c r="A103" s="204" t="s">
        <v>8</v>
      </c>
      <c r="B103" s="205"/>
      <c r="C103" s="206"/>
      <c r="D103" s="207"/>
      <c r="E103" s="315"/>
      <c r="F103" s="207"/>
      <c r="G103" s="315"/>
      <c r="H103" s="208"/>
      <c r="I103" s="315"/>
      <c r="J103" s="208"/>
      <c r="K103" s="207"/>
      <c r="L103" s="209"/>
      <c r="M103" s="315"/>
      <c r="N103" s="208"/>
      <c r="O103" s="207"/>
      <c r="P103" s="209"/>
      <c r="Q103" s="315"/>
      <c r="R103" s="206"/>
      <c r="S103" s="203">
        <f t="shared" si="22"/>
        <v>0</v>
      </c>
    </row>
    <row r="104" spans="1:19" s="210" customFormat="1" ht="21" customHeight="1" x14ac:dyDescent="0.3">
      <c r="A104" s="204" t="s">
        <v>8</v>
      </c>
      <c r="B104" s="205"/>
      <c r="C104" s="206"/>
      <c r="D104" s="207"/>
      <c r="E104" s="315"/>
      <c r="F104" s="207"/>
      <c r="G104" s="315"/>
      <c r="H104" s="208"/>
      <c r="I104" s="315"/>
      <c r="J104" s="208"/>
      <c r="K104" s="207"/>
      <c r="L104" s="209"/>
      <c r="M104" s="315"/>
      <c r="N104" s="208"/>
      <c r="O104" s="207"/>
      <c r="P104" s="209"/>
      <c r="Q104" s="315"/>
      <c r="R104" s="206"/>
      <c r="S104" s="203">
        <f t="shared" si="22"/>
        <v>0</v>
      </c>
    </row>
    <row r="105" spans="1:19" s="210" customFormat="1" ht="21" customHeight="1" x14ac:dyDescent="0.3">
      <c r="A105" s="204" t="s">
        <v>8</v>
      </c>
      <c r="B105" s="205"/>
      <c r="C105" s="206"/>
      <c r="D105" s="207"/>
      <c r="E105" s="315"/>
      <c r="F105" s="207"/>
      <c r="G105" s="315"/>
      <c r="H105" s="208"/>
      <c r="I105" s="315"/>
      <c r="J105" s="208"/>
      <c r="K105" s="207"/>
      <c r="L105" s="209"/>
      <c r="M105" s="315"/>
      <c r="N105" s="208"/>
      <c r="O105" s="207"/>
      <c r="P105" s="209"/>
      <c r="Q105" s="315"/>
      <c r="R105" s="206"/>
      <c r="S105" s="203">
        <f t="shared" si="22"/>
        <v>0</v>
      </c>
    </row>
    <row r="106" spans="1:19" s="6" customFormat="1" ht="24" customHeight="1" x14ac:dyDescent="0.25">
      <c r="A106" s="13"/>
      <c r="B106" s="7"/>
      <c r="C106" s="11"/>
      <c r="D106" s="5"/>
      <c r="E106" s="8"/>
      <c r="F106" s="5"/>
      <c r="G106" s="8"/>
      <c r="H106" s="5"/>
      <c r="I106" s="8"/>
      <c r="J106" s="5"/>
      <c r="K106" s="5"/>
      <c r="L106" s="5"/>
      <c r="M106" s="8"/>
      <c r="N106" s="5"/>
      <c r="O106" s="5"/>
      <c r="P106" s="5"/>
      <c r="Q106" s="8"/>
      <c r="R106" s="11"/>
      <c r="S106" s="365"/>
    </row>
    <row r="107" spans="1:19" s="124" customFormat="1" ht="29.1" customHeight="1" x14ac:dyDescent="0.4">
      <c r="A107" s="125" t="s">
        <v>42</v>
      </c>
      <c r="B107" s="126"/>
      <c r="C107" s="127"/>
      <c r="D107" s="128"/>
      <c r="E107" s="129">
        <f>SUBTOTAL(9,E69:E106)</f>
        <v>0</v>
      </c>
      <c r="F107" s="128"/>
      <c r="G107" s="129">
        <f>SUBTOTAL(9,G69:G106)</f>
        <v>0</v>
      </c>
      <c r="H107" s="130"/>
      <c r="I107" s="129">
        <f>SUBTOTAL(9,I69:I106)</f>
        <v>0</v>
      </c>
      <c r="J107" s="130"/>
      <c r="K107" s="128"/>
      <c r="L107" s="131"/>
      <c r="M107" s="129">
        <f>SUBTOTAL(9,M69:M106)</f>
        <v>0</v>
      </c>
      <c r="N107" s="130"/>
      <c r="O107" s="128"/>
      <c r="P107" s="131"/>
      <c r="Q107" s="129">
        <f>SUBTOTAL(9,Q69:Q106)</f>
        <v>0</v>
      </c>
      <c r="R107" s="127"/>
      <c r="S107" s="129">
        <f>SUM(E107,G107,I107,M107,Q107)</f>
        <v>0</v>
      </c>
    </row>
    <row r="108" spans="1:19" s="6" customFormat="1" ht="26.1" customHeight="1" x14ac:dyDescent="0.25">
      <c r="A108" s="16"/>
      <c r="B108" s="26"/>
      <c r="C108" s="23"/>
      <c r="D108" s="24"/>
      <c r="E108" s="19"/>
      <c r="F108" s="24"/>
      <c r="G108" s="19"/>
      <c r="H108" s="25"/>
      <c r="I108" s="19"/>
      <c r="J108" s="25"/>
      <c r="K108" s="25"/>
      <c r="L108" s="25"/>
      <c r="M108" s="19"/>
      <c r="N108" s="25"/>
      <c r="O108" s="25"/>
      <c r="P108" s="25"/>
      <c r="Q108" s="19"/>
      <c r="R108" s="23"/>
      <c r="S108" s="23"/>
    </row>
    <row r="109" spans="1:19" s="141" customFormat="1" ht="29.1" customHeight="1" x14ac:dyDescent="0.4">
      <c r="A109" s="403" t="s">
        <v>95</v>
      </c>
      <c r="B109" s="133"/>
      <c r="C109" s="134"/>
      <c r="D109" s="136" t="str">
        <f>IFERROR(E109/E111,"0%")</f>
        <v>0%</v>
      </c>
      <c r="E109" s="312"/>
      <c r="F109" s="136" t="str">
        <f>IFERROR(G109/G111,"0%")</f>
        <v>0%</v>
      </c>
      <c r="G109" s="312">
        <f>'3. Admin Expense Detail'!H48</f>
        <v>0</v>
      </c>
      <c r="H109" s="137" t="str">
        <f>IFERROR(I109/I111,"0%")</f>
        <v>0%</v>
      </c>
      <c r="I109" s="312">
        <f>'3. Admin Expense Detail'!J48</f>
        <v>0</v>
      </c>
      <c r="J109" s="138"/>
      <c r="K109" s="139"/>
      <c r="L109" s="140" t="str">
        <f>IFERROR(M109/M111,"0%")</f>
        <v>0%</v>
      </c>
      <c r="M109" s="312" t="e">
        <f>'3. Admin Expense Detail'!#REF!</f>
        <v>#REF!</v>
      </c>
      <c r="N109" s="138"/>
      <c r="O109" s="139"/>
      <c r="P109" s="140" t="str">
        <f>IFERROR(Q109/Q111,"0%")</f>
        <v>0%</v>
      </c>
      <c r="Q109" s="312"/>
      <c r="R109" s="134"/>
      <c r="S109" s="135">
        <f>SUM(E109,G109,I109,Q109)</f>
        <v>0</v>
      </c>
    </row>
    <row r="110" spans="1:19" s="6" customFormat="1" ht="26.1" customHeight="1" x14ac:dyDescent="0.25">
      <c r="A110" s="58"/>
      <c r="B110" s="26"/>
      <c r="C110" s="23"/>
      <c r="D110" s="24"/>
      <c r="E110" s="24"/>
      <c r="F110" s="24"/>
      <c r="G110" s="24"/>
      <c r="H110" s="24"/>
      <c r="I110" s="24" t="s">
        <v>43</v>
      </c>
      <c r="J110" s="24"/>
      <c r="K110" s="24"/>
      <c r="L110" s="24"/>
      <c r="M110" s="24"/>
      <c r="N110" s="24"/>
      <c r="O110" s="24"/>
      <c r="P110" s="24"/>
      <c r="Q110" s="24"/>
      <c r="R110" s="23"/>
      <c r="S110" s="23"/>
    </row>
    <row r="111" spans="1:19" s="124" customFormat="1" ht="29.1" customHeight="1" x14ac:dyDescent="0.4">
      <c r="A111" s="132" t="s">
        <v>172</v>
      </c>
      <c r="B111" s="142"/>
      <c r="C111" s="143"/>
      <c r="D111" s="144"/>
      <c r="E111" s="145">
        <f>E109+E107+E66</f>
        <v>0</v>
      </c>
      <c r="F111" s="144"/>
      <c r="G111" s="145">
        <f>G109+G107+G66</f>
        <v>0</v>
      </c>
      <c r="H111" s="146"/>
      <c r="I111" s="145">
        <f>I109+I107+I66</f>
        <v>0</v>
      </c>
      <c r="J111" s="146"/>
      <c r="K111" s="144"/>
      <c r="L111" s="147"/>
      <c r="M111" s="145" t="e">
        <f>M109+M107+M66</f>
        <v>#REF!</v>
      </c>
      <c r="N111" s="146"/>
      <c r="O111" s="144"/>
      <c r="P111" s="147"/>
      <c r="Q111" s="145">
        <f>Q109+Q107+Q66</f>
        <v>0</v>
      </c>
      <c r="R111" s="143"/>
      <c r="S111" s="129">
        <f>S109+S107+S66</f>
        <v>0</v>
      </c>
    </row>
    <row r="112" spans="1:19" s="6" customFormat="1" ht="36.950000000000003" customHeight="1" x14ac:dyDescent="0.3">
      <c r="A112" s="58"/>
      <c r="B112" s="26"/>
      <c r="C112" s="23"/>
      <c r="D112" s="24"/>
      <c r="E112" s="24"/>
      <c r="F112" s="24"/>
      <c r="G112" s="24"/>
      <c r="H112" s="24"/>
      <c r="I112" s="24" t="s">
        <v>43</v>
      </c>
      <c r="J112" s="24"/>
      <c r="K112" s="24"/>
      <c r="L112" s="24"/>
      <c r="M112" s="24"/>
      <c r="N112" s="24"/>
      <c r="O112" s="24"/>
      <c r="P112" s="24"/>
      <c r="Q112" s="24"/>
      <c r="R112" s="23"/>
      <c r="S112" s="186"/>
    </row>
    <row r="113" spans="1:19" s="96" customFormat="1" ht="29.1" customHeight="1" x14ac:dyDescent="0.4">
      <c r="A113" s="100" t="s">
        <v>96</v>
      </c>
      <c r="B113" s="148"/>
      <c r="C113" s="148"/>
      <c r="D113" s="149"/>
      <c r="E113" s="150"/>
      <c r="F113" s="149"/>
      <c r="G113" s="150"/>
      <c r="H113" s="149"/>
      <c r="I113" s="150"/>
      <c r="J113" s="151"/>
      <c r="K113" s="151"/>
      <c r="L113" s="151"/>
      <c r="M113" s="150"/>
      <c r="N113" s="150"/>
      <c r="O113" s="150"/>
      <c r="P113" s="150"/>
      <c r="Q113" s="150"/>
      <c r="R113" s="150"/>
      <c r="S113" s="366"/>
    </row>
    <row r="114" spans="1:19" s="210" customFormat="1" ht="21" customHeight="1" x14ac:dyDescent="0.3">
      <c r="A114" s="204" t="s">
        <v>59</v>
      </c>
      <c r="B114" s="216"/>
      <c r="C114" s="217"/>
      <c r="D114" s="207"/>
      <c r="E114" s="207"/>
      <c r="F114" s="207"/>
      <c r="G114" s="207"/>
      <c r="H114" s="207"/>
      <c r="I114" s="315"/>
      <c r="J114" s="220"/>
      <c r="K114" s="220"/>
      <c r="L114" s="220"/>
      <c r="M114" s="207"/>
      <c r="N114" s="207"/>
      <c r="O114" s="207"/>
      <c r="P114" s="207"/>
      <c r="Q114" s="207"/>
      <c r="R114" s="207"/>
      <c r="S114" s="203">
        <f t="shared" ref="S114:S131" si="23">SUM(E114,G114,I114,M114,Q114)</f>
        <v>0</v>
      </c>
    </row>
    <row r="115" spans="1:19" s="210" customFormat="1" ht="21" customHeight="1" x14ac:dyDescent="0.3">
      <c r="A115" s="204" t="s">
        <v>60</v>
      </c>
      <c r="B115" s="216"/>
      <c r="C115" s="217"/>
      <c r="D115" s="207"/>
      <c r="E115" s="207"/>
      <c r="F115" s="207"/>
      <c r="G115" s="207"/>
      <c r="H115" s="207"/>
      <c r="I115" s="315"/>
      <c r="J115" s="221"/>
      <c r="K115" s="221"/>
      <c r="L115" s="221"/>
      <c r="M115" s="207"/>
      <c r="N115" s="207"/>
      <c r="O115" s="207"/>
      <c r="P115" s="207"/>
      <c r="Q115" s="207"/>
      <c r="R115" s="207"/>
      <c r="S115" s="203">
        <f t="shared" si="23"/>
        <v>0</v>
      </c>
    </row>
    <row r="116" spans="1:19" s="210" customFormat="1" ht="21" customHeight="1" x14ac:dyDescent="0.3">
      <c r="A116" s="204" t="s">
        <v>9</v>
      </c>
      <c r="B116" s="216"/>
      <c r="C116" s="217"/>
      <c r="D116" s="207"/>
      <c r="E116" s="207"/>
      <c r="F116" s="207"/>
      <c r="G116" s="207"/>
      <c r="H116" s="207"/>
      <c r="I116" s="315"/>
      <c r="J116" s="221"/>
      <c r="K116" s="221"/>
      <c r="L116" s="221"/>
      <c r="M116" s="207"/>
      <c r="N116" s="207"/>
      <c r="O116" s="207"/>
      <c r="P116" s="207"/>
      <c r="Q116" s="207"/>
      <c r="R116" s="207"/>
      <c r="S116" s="203">
        <f t="shared" si="23"/>
        <v>0</v>
      </c>
    </row>
    <row r="117" spans="1:19" s="210" customFormat="1" ht="21" customHeight="1" x14ac:dyDescent="0.3">
      <c r="A117" s="222" t="s">
        <v>10</v>
      </c>
      <c r="B117" s="216"/>
      <c r="C117" s="217"/>
      <c r="D117" s="207"/>
      <c r="E117" s="207"/>
      <c r="F117" s="207"/>
      <c r="G117" s="207"/>
      <c r="H117" s="207"/>
      <c r="I117" s="315"/>
      <c r="J117" s="221"/>
      <c r="K117" s="221"/>
      <c r="L117" s="221"/>
      <c r="M117" s="207"/>
      <c r="N117" s="207"/>
      <c r="O117" s="207"/>
      <c r="P117" s="207"/>
      <c r="Q117" s="207"/>
      <c r="R117" s="207"/>
      <c r="S117" s="203">
        <f t="shared" si="23"/>
        <v>0</v>
      </c>
    </row>
    <row r="118" spans="1:19" s="210" customFormat="1" ht="21" customHeight="1" x14ac:dyDescent="0.3">
      <c r="A118" s="222" t="s">
        <v>11</v>
      </c>
      <c r="B118" s="216"/>
      <c r="C118" s="217"/>
      <c r="D118" s="207"/>
      <c r="E118" s="207"/>
      <c r="F118" s="207"/>
      <c r="G118" s="207"/>
      <c r="H118" s="207"/>
      <c r="I118" s="315"/>
      <c r="J118" s="221"/>
      <c r="K118" s="221"/>
      <c r="L118" s="221"/>
      <c r="M118" s="207"/>
      <c r="N118" s="207"/>
      <c r="O118" s="207"/>
      <c r="P118" s="207"/>
      <c r="Q118" s="207"/>
      <c r="R118" s="207"/>
      <c r="S118" s="203">
        <f t="shared" si="23"/>
        <v>0</v>
      </c>
    </row>
    <row r="119" spans="1:19" s="210" customFormat="1" ht="21" customHeight="1" x14ac:dyDescent="0.3">
      <c r="A119" s="222" t="s">
        <v>12</v>
      </c>
      <c r="B119" s="216"/>
      <c r="C119" s="217"/>
      <c r="D119" s="207"/>
      <c r="E119" s="207"/>
      <c r="F119" s="207"/>
      <c r="G119" s="207"/>
      <c r="H119" s="207"/>
      <c r="I119" s="315"/>
      <c r="J119" s="221"/>
      <c r="K119" s="221"/>
      <c r="L119" s="221"/>
      <c r="M119" s="207"/>
      <c r="N119" s="207"/>
      <c r="O119" s="207"/>
      <c r="P119" s="207"/>
      <c r="Q119" s="207"/>
      <c r="R119" s="207"/>
      <c r="S119" s="203">
        <f t="shared" si="23"/>
        <v>0</v>
      </c>
    </row>
    <row r="120" spans="1:19" s="210" customFormat="1" ht="21" customHeight="1" x14ac:dyDescent="0.3">
      <c r="A120" s="222" t="s">
        <v>13</v>
      </c>
      <c r="B120" s="216"/>
      <c r="C120" s="217"/>
      <c r="D120" s="207"/>
      <c r="E120" s="207"/>
      <c r="F120" s="207"/>
      <c r="G120" s="207"/>
      <c r="H120" s="207"/>
      <c r="I120" s="315"/>
      <c r="J120" s="221"/>
      <c r="K120" s="221"/>
      <c r="L120" s="221"/>
      <c r="M120" s="207"/>
      <c r="N120" s="207"/>
      <c r="O120" s="207"/>
      <c r="P120" s="207"/>
      <c r="Q120" s="207"/>
      <c r="R120" s="207"/>
      <c r="S120" s="203">
        <f t="shared" si="23"/>
        <v>0</v>
      </c>
    </row>
    <row r="121" spans="1:19" s="210" customFormat="1" ht="21" customHeight="1" x14ac:dyDescent="0.3">
      <c r="A121" s="222" t="s">
        <v>14</v>
      </c>
      <c r="B121" s="216"/>
      <c r="C121" s="217"/>
      <c r="D121" s="207"/>
      <c r="E121" s="207"/>
      <c r="F121" s="207"/>
      <c r="G121" s="207"/>
      <c r="H121" s="207"/>
      <c r="I121" s="315"/>
      <c r="J121" s="221"/>
      <c r="K121" s="221"/>
      <c r="L121" s="221"/>
      <c r="M121" s="207"/>
      <c r="N121" s="207"/>
      <c r="O121" s="207"/>
      <c r="P121" s="207"/>
      <c r="Q121" s="207"/>
      <c r="R121" s="207"/>
      <c r="S121" s="203">
        <f t="shared" si="23"/>
        <v>0</v>
      </c>
    </row>
    <row r="122" spans="1:19" s="210" customFormat="1" ht="21" customHeight="1" x14ac:dyDescent="0.3">
      <c r="A122" s="222" t="s">
        <v>15</v>
      </c>
      <c r="B122" s="216"/>
      <c r="C122" s="217"/>
      <c r="D122" s="207"/>
      <c r="E122" s="207"/>
      <c r="F122" s="207"/>
      <c r="G122" s="207"/>
      <c r="H122" s="207"/>
      <c r="I122" s="315"/>
      <c r="J122" s="221"/>
      <c r="K122" s="221"/>
      <c r="L122" s="221"/>
      <c r="M122" s="207"/>
      <c r="N122" s="207"/>
      <c r="O122" s="207"/>
      <c r="P122" s="207"/>
      <c r="Q122" s="207"/>
      <c r="R122" s="207"/>
      <c r="S122" s="203">
        <f t="shared" si="23"/>
        <v>0</v>
      </c>
    </row>
    <row r="123" spans="1:19" s="210" customFormat="1" ht="21" customHeight="1" x14ac:dyDescent="0.3">
      <c r="A123" s="222" t="s">
        <v>16</v>
      </c>
      <c r="B123" s="216"/>
      <c r="C123" s="217"/>
      <c r="D123" s="207"/>
      <c r="E123" s="207"/>
      <c r="F123" s="207"/>
      <c r="G123" s="207"/>
      <c r="H123" s="207"/>
      <c r="I123" s="315"/>
      <c r="J123" s="221"/>
      <c r="K123" s="221"/>
      <c r="L123" s="221"/>
      <c r="M123" s="207"/>
      <c r="N123" s="207"/>
      <c r="O123" s="207"/>
      <c r="P123" s="207"/>
      <c r="Q123" s="207"/>
      <c r="R123" s="207"/>
      <c r="S123" s="203">
        <f t="shared" si="23"/>
        <v>0</v>
      </c>
    </row>
    <row r="124" spans="1:19" s="210" customFormat="1" ht="21" customHeight="1" x14ac:dyDescent="0.3">
      <c r="A124" s="222" t="s">
        <v>61</v>
      </c>
      <c r="B124" s="216"/>
      <c r="C124" s="217"/>
      <c r="D124" s="207"/>
      <c r="E124" s="207"/>
      <c r="F124" s="207"/>
      <c r="G124" s="207"/>
      <c r="H124" s="207"/>
      <c r="I124" s="315"/>
      <c r="J124" s="221"/>
      <c r="K124" s="221"/>
      <c r="L124" s="221"/>
      <c r="M124" s="207"/>
      <c r="N124" s="207"/>
      <c r="O124" s="207"/>
      <c r="P124" s="207"/>
      <c r="Q124" s="207"/>
      <c r="R124" s="207"/>
      <c r="S124" s="203">
        <f t="shared" si="23"/>
        <v>0</v>
      </c>
    </row>
    <row r="125" spans="1:19" s="210" customFormat="1" ht="21" customHeight="1" x14ac:dyDescent="0.3">
      <c r="A125" s="204" t="s">
        <v>17</v>
      </c>
      <c r="B125" s="216"/>
      <c r="C125" s="217"/>
      <c r="D125" s="207"/>
      <c r="E125" s="207"/>
      <c r="F125" s="207"/>
      <c r="G125" s="207"/>
      <c r="H125" s="207"/>
      <c r="I125" s="315"/>
      <c r="J125" s="221"/>
      <c r="K125" s="221"/>
      <c r="L125" s="221"/>
      <c r="M125" s="207"/>
      <c r="N125" s="207"/>
      <c r="O125" s="207"/>
      <c r="P125" s="207"/>
      <c r="Q125" s="207"/>
      <c r="R125" s="207"/>
      <c r="S125" s="203">
        <f t="shared" si="23"/>
        <v>0</v>
      </c>
    </row>
    <row r="126" spans="1:19" s="210" customFormat="1" ht="21" customHeight="1" x14ac:dyDescent="0.3">
      <c r="A126" s="222" t="s">
        <v>27</v>
      </c>
      <c r="B126" s="216"/>
      <c r="C126" s="217"/>
      <c r="D126" s="207"/>
      <c r="E126" s="207"/>
      <c r="F126" s="207"/>
      <c r="G126" s="207"/>
      <c r="H126" s="207"/>
      <c r="I126" s="315"/>
      <c r="J126" s="221"/>
      <c r="K126" s="221"/>
      <c r="L126" s="221"/>
      <c r="M126" s="207"/>
      <c r="N126" s="207"/>
      <c r="O126" s="207"/>
      <c r="P126" s="207"/>
      <c r="Q126" s="207"/>
      <c r="R126" s="207"/>
      <c r="S126" s="203">
        <f t="shared" si="23"/>
        <v>0</v>
      </c>
    </row>
    <row r="127" spans="1:19" s="210" customFormat="1" ht="21" customHeight="1" x14ac:dyDescent="0.3">
      <c r="A127" s="222" t="s">
        <v>27</v>
      </c>
      <c r="B127" s="216"/>
      <c r="C127" s="217"/>
      <c r="D127" s="207"/>
      <c r="E127" s="207"/>
      <c r="F127" s="207"/>
      <c r="G127" s="207"/>
      <c r="H127" s="207"/>
      <c r="I127" s="315"/>
      <c r="J127" s="221"/>
      <c r="K127" s="221"/>
      <c r="L127" s="221"/>
      <c r="M127" s="207"/>
      <c r="N127" s="207"/>
      <c r="O127" s="207"/>
      <c r="P127" s="207"/>
      <c r="Q127" s="207"/>
      <c r="R127" s="207"/>
      <c r="S127" s="203">
        <f t="shared" si="23"/>
        <v>0</v>
      </c>
    </row>
    <row r="128" spans="1:19" s="210" customFormat="1" ht="21" customHeight="1" x14ac:dyDescent="0.3">
      <c r="A128" s="222" t="s">
        <v>27</v>
      </c>
      <c r="B128" s="216"/>
      <c r="C128" s="217"/>
      <c r="D128" s="207"/>
      <c r="E128" s="207"/>
      <c r="F128" s="207"/>
      <c r="G128" s="207"/>
      <c r="H128" s="207"/>
      <c r="I128" s="315"/>
      <c r="J128" s="221"/>
      <c r="K128" s="221"/>
      <c r="L128" s="221"/>
      <c r="M128" s="207"/>
      <c r="N128" s="207"/>
      <c r="O128" s="207"/>
      <c r="P128" s="207"/>
      <c r="Q128" s="207"/>
      <c r="R128" s="207"/>
      <c r="S128" s="203">
        <f t="shared" si="23"/>
        <v>0</v>
      </c>
    </row>
    <row r="129" spans="1:19" s="210" customFormat="1" ht="21" customHeight="1" x14ac:dyDescent="0.3">
      <c r="A129" s="222" t="s">
        <v>27</v>
      </c>
      <c r="B129" s="216"/>
      <c r="C129" s="217"/>
      <c r="D129" s="207"/>
      <c r="E129" s="207"/>
      <c r="F129" s="207"/>
      <c r="G129" s="207"/>
      <c r="H129" s="207"/>
      <c r="I129" s="315"/>
      <c r="J129" s="221"/>
      <c r="K129" s="221"/>
      <c r="L129" s="221"/>
      <c r="M129" s="207"/>
      <c r="N129" s="207"/>
      <c r="O129" s="207"/>
      <c r="P129" s="207"/>
      <c r="Q129" s="207"/>
      <c r="R129" s="207"/>
      <c r="S129" s="203">
        <f t="shared" si="23"/>
        <v>0</v>
      </c>
    </row>
    <row r="130" spans="1:19" s="210" customFormat="1" ht="21" customHeight="1" x14ac:dyDescent="0.3">
      <c r="A130" s="222" t="s">
        <v>27</v>
      </c>
      <c r="B130" s="216"/>
      <c r="C130" s="217"/>
      <c r="D130" s="207"/>
      <c r="E130" s="207"/>
      <c r="F130" s="207"/>
      <c r="G130" s="207"/>
      <c r="H130" s="207"/>
      <c r="I130" s="315"/>
      <c r="J130" s="221"/>
      <c r="K130" s="221"/>
      <c r="L130" s="221"/>
      <c r="M130" s="207"/>
      <c r="N130" s="207"/>
      <c r="O130" s="207"/>
      <c r="P130" s="207"/>
      <c r="Q130" s="207"/>
      <c r="R130" s="207"/>
      <c r="S130" s="203">
        <f t="shared" si="23"/>
        <v>0</v>
      </c>
    </row>
    <row r="131" spans="1:19" s="124" customFormat="1" ht="29.1" customHeight="1" x14ac:dyDescent="0.4">
      <c r="A131" s="152" t="s">
        <v>18</v>
      </c>
      <c r="B131" s="153"/>
      <c r="C131" s="154"/>
      <c r="D131" s="128"/>
      <c r="E131" s="128"/>
      <c r="F131" s="128"/>
      <c r="G131" s="128"/>
      <c r="H131" s="128"/>
      <c r="I131" s="409">
        <f>SUBTOTAL(9,I114:I130)</f>
        <v>0</v>
      </c>
      <c r="J131" s="153"/>
      <c r="K131" s="153"/>
      <c r="L131" s="153"/>
      <c r="M131" s="128"/>
      <c r="N131" s="128"/>
      <c r="O131" s="128"/>
      <c r="P131" s="128"/>
      <c r="Q131" s="128"/>
      <c r="R131" s="128"/>
      <c r="S131" s="155">
        <f t="shared" si="23"/>
        <v>0</v>
      </c>
    </row>
    <row r="132" spans="1:19" s="6" customFormat="1" ht="26.1" customHeight="1" x14ac:dyDescent="0.25">
      <c r="A132" s="58"/>
      <c r="B132" s="26"/>
      <c r="C132" s="23"/>
      <c r="D132" s="24"/>
      <c r="E132" s="24"/>
      <c r="F132" s="24"/>
      <c r="G132" s="24"/>
      <c r="H132" s="24"/>
      <c r="I132" s="24" t="s">
        <v>43</v>
      </c>
      <c r="J132" s="24"/>
      <c r="K132" s="24"/>
      <c r="L132" s="24"/>
      <c r="M132" s="24"/>
      <c r="N132" s="24"/>
      <c r="O132" s="24"/>
      <c r="P132" s="24"/>
      <c r="Q132" s="24"/>
      <c r="R132" s="23"/>
      <c r="S132" s="23"/>
    </row>
    <row r="133" spans="1:19" s="124" customFormat="1" ht="29.1" customHeight="1" x14ac:dyDescent="0.4">
      <c r="A133" s="152" t="s">
        <v>173</v>
      </c>
      <c r="B133" s="156"/>
      <c r="C133" s="157"/>
      <c r="D133" s="158"/>
      <c r="E133" s="129">
        <f>E131+E111</f>
        <v>0</v>
      </c>
      <c r="F133" s="158"/>
      <c r="G133" s="129">
        <f>G131+G111</f>
        <v>0</v>
      </c>
      <c r="H133" s="159"/>
      <c r="I133" s="129">
        <f>I131+I111</f>
        <v>0</v>
      </c>
      <c r="J133" s="159"/>
      <c r="K133" s="158"/>
      <c r="L133" s="160"/>
      <c r="M133" s="129" t="e">
        <f>M131+M111</f>
        <v>#REF!</v>
      </c>
      <c r="N133" s="159"/>
      <c r="O133" s="158"/>
      <c r="P133" s="160"/>
      <c r="Q133" s="129">
        <f>Q131+Q111</f>
        <v>0</v>
      </c>
      <c r="R133" s="157"/>
      <c r="S133" s="129">
        <f>SUM(E133,G133,I133,Q133)</f>
        <v>0</v>
      </c>
    </row>
    <row r="134" spans="1:19" s="6" customFormat="1" ht="18" customHeight="1" x14ac:dyDescent="0.25">
      <c r="A134" s="16"/>
      <c r="B134" s="56"/>
      <c r="C134" s="57"/>
      <c r="D134" s="25"/>
      <c r="E134" s="25"/>
      <c r="F134" s="25"/>
      <c r="G134" s="25"/>
      <c r="H134" s="25"/>
      <c r="I134" s="25" t="s">
        <v>43</v>
      </c>
      <c r="J134" s="25"/>
      <c r="K134" s="25"/>
      <c r="L134" s="25"/>
      <c r="M134" s="25"/>
      <c r="N134" s="25"/>
      <c r="O134" s="25"/>
      <c r="P134" s="25"/>
      <c r="Q134" s="25"/>
      <c r="R134" s="57"/>
      <c r="S134" s="57"/>
    </row>
    <row r="135" spans="1:19" s="165" customFormat="1" ht="29.1" customHeight="1" x14ac:dyDescent="0.4">
      <c r="A135" s="405" t="s">
        <v>97</v>
      </c>
      <c r="B135" s="161"/>
      <c r="C135" s="162"/>
      <c r="D135" s="163"/>
      <c r="E135" s="164"/>
      <c r="F135" s="163"/>
      <c r="G135" s="164"/>
      <c r="H135" s="164"/>
      <c r="I135" s="164"/>
      <c r="J135" s="164"/>
      <c r="K135" s="164"/>
      <c r="L135" s="164"/>
      <c r="M135" s="164"/>
      <c r="N135" s="164"/>
      <c r="O135" s="164"/>
      <c r="P135" s="164"/>
      <c r="Q135" s="164"/>
      <c r="R135" s="164"/>
      <c r="S135" s="162"/>
    </row>
    <row r="136" spans="1:19" s="210" customFormat="1" ht="21" customHeight="1" x14ac:dyDescent="0.3">
      <c r="A136" s="315"/>
      <c r="B136" s="223"/>
      <c r="C136" s="224"/>
      <c r="D136" s="218"/>
      <c r="E136" s="315"/>
      <c r="F136" s="218"/>
      <c r="G136" s="315"/>
      <c r="H136" s="219"/>
      <c r="I136" s="315"/>
      <c r="J136" s="219"/>
      <c r="K136" s="218"/>
      <c r="L136" s="225"/>
      <c r="M136" s="315"/>
      <c r="N136" s="219"/>
      <c r="O136" s="218"/>
      <c r="P136" s="225"/>
      <c r="Q136" s="315"/>
      <c r="R136" s="224"/>
      <c r="S136" s="203">
        <f t="shared" ref="S136:S148" si="24">SUM(E136,G136,I136,M136,Q136)</f>
        <v>0</v>
      </c>
    </row>
    <row r="137" spans="1:19" s="210" customFormat="1" ht="21" customHeight="1" x14ac:dyDescent="0.3">
      <c r="A137" s="315"/>
      <c r="B137" s="205"/>
      <c r="C137" s="206"/>
      <c r="D137" s="207"/>
      <c r="E137" s="316"/>
      <c r="F137" s="207"/>
      <c r="G137" s="316"/>
      <c r="H137" s="208"/>
      <c r="I137" s="316"/>
      <c r="J137" s="208"/>
      <c r="K137" s="207"/>
      <c r="L137" s="209"/>
      <c r="M137" s="316"/>
      <c r="N137" s="208"/>
      <c r="O137" s="207"/>
      <c r="P137" s="209"/>
      <c r="Q137" s="316"/>
      <c r="R137" s="206"/>
      <c r="S137" s="203">
        <f t="shared" si="24"/>
        <v>0</v>
      </c>
    </row>
    <row r="138" spans="1:19" s="210" customFormat="1" ht="21" customHeight="1" x14ac:dyDescent="0.3">
      <c r="A138" s="315"/>
      <c r="B138" s="205"/>
      <c r="C138" s="206"/>
      <c r="D138" s="207"/>
      <c r="E138" s="315"/>
      <c r="F138" s="207"/>
      <c r="G138" s="315"/>
      <c r="H138" s="208"/>
      <c r="I138" s="315"/>
      <c r="J138" s="208"/>
      <c r="K138" s="207"/>
      <c r="L138" s="209"/>
      <c r="M138" s="315"/>
      <c r="N138" s="208"/>
      <c r="O138" s="207"/>
      <c r="P138" s="209"/>
      <c r="Q138" s="315"/>
      <c r="R138" s="206"/>
      <c r="S138" s="203">
        <f t="shared" si="24"/>
        <v>0</v>
      </c>
    </row>
    <row r="139" spans="1:19" s="210" customFormat="1" ht="21" customHeight="1" x14ac:dyDescent="0.3">
      <c r="A139" s="315"/>
      <c r="B139" s="205"/>
      <c r="C139" s="206"/>
      <c r="D139" s="207"/>
      <c r="E139" s="315"/>
      <c r="F139" s="207"/>
      <c r="G139" s="315"/>
      <c r="H139" s="208"/>
      <c r="I139" s="315"/>
      <c r="J139" s="208"/>
      <c r="K139" s="207"/>
      <c r="L139" s="209"/>
      <c r="M139" s="315"/>
      <c r="N139" s="208"/>
      <c r="O139" s="207"/>
      <c r="P139" s="209"/>
      <c r="Q139" s="315"/>
      <c r="R139" s="206"/>
      <c r="S139" s="203">
        <f t="shared" si="24"/>
        <v>0</v>
      </c>
    </row>
    <row r="140" spans="1:19" s="210" customFormat="1" ht="21" customHeight="1" x14ac:dyDescent="0.3">
      <c r="A140" s="315"/>
      <c r="B140" s="205"/>
      <c r="C140" s="206"/>
      <c r="D140" s="207"/>
      <c r="E140" s="315"/>
      <c r="F140" s="207"/>
      <c r="G140" s="315"/>
      <c r="H140" s="208"/>
      <c r="I140" s="315"/>
      <c r="J140" s="208"/>
      <c r="K140" s="207"/>
      <c r="L140" s="209"/>
      <c r="M140" s="315"/>
      <c r="N140" s="208"/>
      <c r="O140" s="207"/>
      <c r="P140" s="209"/>
      <c r="Q140" s="315"/>
      <c r="R140" s="206"/>
      <c r="S140" s="203">
        <f t="shared" si="24"/>
        <v>0</v>
      </c>
    </row>
    <row r="141" spans="1:19" s="210" customFormat="1" ht="21" customHeight="1" x14ac:dyDescent="0.3">
      <c r="A141" s="315"/>
      <c r="B141" s="205"/>
      <c r="C141" s="206"/>
      <c r="D141" s="207"/>
      <c r="E141" s="315"/>
      <c r="F141" s="207"/>
      <c r="G141" s="315"/>
      <c r="H141" s="208"/>
      <c r="I141" s="315"/>
      <c r="J141" s="208"/>
      <c r="K141" s="207"/>
      <c r="L141" s="209"/>
      <c r="M141" s="315"/>
      <c r="N141" s="208"/>
      <c r="O141" s="207"/>
      <c r="P141" s="209"/>
      <c r="Q141" s="315"/>
      <c r="R141" s="206"/>
      <c r="S141" s="203">
        <f t="shared" si="24"/>
        <v>0</v>
      </c>
    </row>
    <row r="142" spans="1:19" s="210" customFormat="1" ht="21" customHeight="1" x14ac:dyDescent="0.3">
      <c r="A142" s="315"/>
      <c r="B142" s="205"/>
      <c r="C142" s="206"/>
      <c r="D142" s="207"/>
      <c r="E142" s="315"/>
      <c r="F142" s="207"/>
      <c r="G142" s="315"/>
      <c r="H142" s="208"/>
      <c r="I142" s="315"/>
      <c r="J142" s="208"/>
      <c r="K142" s="207"/>
      <c r="L142" s="209"/>
      <c r="M142" s="315"/>
      <c r="N142" s="208"/>
      <c r="O142" s="207"/>
      <c r="P142" s="209"/>
      <c r="Q142" s="315"/>
      <c r="R142" s="206"/>
      <c r="S142" s="203">
        <f t="shared" si="24"/>
        <v>0</v>
      </c>
    </row>
    <row r="143" spans="1:19" s="210" customFormat="1" ht="21" customHeight="1" x14ac:dyDescent="0.3">
      <c r="A143" s="315"/>
      <c r="B143" s="205"/>
      <c r="C143" s="206"/>
      <c r="D143" s="207"/>
      <c r="E143" s="315"/>
      <c r="F143" s="207"/>
      <c r="G143" s="315"/>
      <c r="H143" s="208"/>
      <c r="I143" s="315"/>
      <c r="J143" s="208"/>
      <c r="K143" s="207"/>
      <c r="L143" s="209"/>
      <c r="M143" s="315"/>
      <c r="N143" s="208"/>
      <c r="O143" s="207"/>
      <c r="P143" s="209"/>
      <c r="Q143" s="315"/>
      <c r="R143" s="206"/>
      <c r="S143" s="203">
        <f t="shared" si="24"/>
        <v>0</v>
      </c>
    </row>
    <row r="144" spans="1:19" s="210" customFormat="1" ht="21" customHeight="1" x14ac:dyDescent="0.3">
      <c r="A144" s="315"/>
      <c r="B144" s="205"/>
      <c r="C144" s="206"/>
      <c r="D144" s="207"/>
      <c r="E144" s="315"/>
      <c r="F144" s="207"/>
      <c r="G144" s="315"/>
      <c r="H144" s="208"/>
      <c r="I144" s="315"/>
      <c r="J144" s="208"/>
      <c r="K144" s="207"/>
      <c r="L144" s="209"/>
      <c r="M144" s="315"/>
      <c r="N144" s="208"/>
      <c r="O144" s="207"/>
      <c r="P144" s="209"/>
      <c r="Q144" s="315"/>
      <c r="R144" s="206"/>
      <c r="S144" s="203">
        <f t="shared" si="24"/>
        <v>0</v>
      </c>
    </row>
    <row r="145" spans="1:19" s="210" customFormat="1" ht="21" customHeight="1" x14ac:dyDescent="0.3">
      <c r="A145" s="315"/>
      <c r="B145" s="205"/>
      <c r="C145" s="206"/>
      <c r="D145" s="207"/>
      <c r="E145" s="315"/>
      <c r="F145" s="207"/>
      <c r="G145" s="315"/>
      <c r="H145" s="208"/>
      <c r="I145" s="315"/>
      <c r="J145" s="208"/>
      <c r="K145" s="207"/>
      <c r="L145" s="209"/>
      <c r="M145" s="315"/>
      <c r="N145" s="208"/>
      <c r="O145" s="207"/>
      <c r="P145" s="209"/>
      <c r="Q145" s="315"/>
      <c r="R145" s="206"/>
      <c r="S145" s="203">
        <f t="shared" si="24"/>
        <v>0</v>
      </c>
    </row>
    <row r="146" spans="1:19" s="210" customFormat="1" ht="21" customHeight="1" x14ac:dyDescent="0.3">
      <c r="A146" s="315"/>
      <c r="B146" s="205"/>
      <c r="C146" s="206"/>
      <c r="D146" s="207"/>
      <c r="E146" s="315"/>
      <c r="F146" s="207"/>
      <c r="G146" s="315"/>
      <c r="H146" s="208"/>
      <c r="I146" s="315"/>
      <c r="J146" s="208"/>
      <c r="K146" s="207"/>
      <c r="L146" s="209"/>
      <c r="M146" s="315"/>
      <c r="N146" s="208"/>
      <c r="O146" s="207"/>
      <c r="P146" s="209"/>
      <c r="Q146" s="315"/>
      <c r="R146" s="206"/>
      <c r="S146" s="203">
        <f t="shared" si="24"/>
        <v>0</v>
      </c>
    </row>
    <row r="147" spans="1:19" s="210" customFormat="1" ht="21" customHeight="1" x14ac:dyDescent="0.3">
      <c r="A147" s="315"/>
      <c r="B147" s="205"/>
      <c r="C147" s="206"/>
      <c r="D147" s="207"/>
      <c r="E147" s="315"/>
      <c r="F147" s="207"/>
      <c r="G147" s="315"/>
      <c r="H147" s="208"/>
      <c r="I147" s="315"/>
      <c r="J147" s="208"/>
      <c r="K147" s="207"/>
      <c r="L147" s="209"/>
      <c r="M147" s="315"/>
      <c r="N147" s="208"/>
      <c r="O147" s="207"/>
      <c r="P147" s="209"/>
      <c r="Q147" s="315"/>
      <c r="R147" s="206"/>
      <c r="S147" s="203">
        <f t="shared" si="24"/>
        <v>0</v>
      </c>
    </row>
    <row r="148" spans="1:19" s="124" customFormat="1" ht="27.95" customHeight="1" x14ac:dyDescent="0.4">
      <c r="A148" s="152" t="s">
        <v>44</v>
      </c>
      <c r="B148" s="126"/>
      <c r="C148" s="127"/>
      <c r="D148" s="128"/>
      <c r="E148" s="129">
        <f>SUBTOTAL(9,E136:E147)</f>
        <v>0</v>
      </c>
      <c r="F148" s="128"/>
      <c r="G148" s="129">
        <f>SUBTOTAL(9,G136:G147)</f>
        <v>0</v>
      </c>
      <c r="H148" s="130"/>
      <c r="I148" s="129">
        <f>SUBTOTAL(9,I136:I147)</f>
        <v>0</v>
      </c>
      <c r="J148" s="130"/>
      <c r="K148" s="128"/>
      <c r="L148" s="131"/>
      <c r="M148" s="129">
        <f>SUBTOTAL(9,M136:M147)</f>
        <v>0</v>
      </c>
      <c r="N148" s="130"/>
      <c r="O148" s="128"/>
      <c r="P148" s="131"/>
      <c r="Q148" s="129">
        <f>SUBTOTAL(9,Q136:Q147)</f>
        <v>0</v>
      </c>
      <c r="R148" s="127"/>
      <c r="S148" s="129">
        <f t="shared" si="24"/>
        <v>0</v>
      </c>
    </row>
    <row r="149" spans="1:19" s="6" customFormat="1" ht="18" customHeight="1" x14ac:dyDescent="0.25">
      <c r="A149" s="16"/>
      <c r="B149" s="26"/>
      <c r="C149" s="23"/>
      <c r="D149" s="24"/>
      <c r="E149" s="19"/>
      <c r="F149" s="24"/>
      <c r="G149" s="19"/>
      <c r="H149" s="25"/>
      <c r="I149" s="19"/>
      <c r="J149" s="25"/>
      <c r="K149" s="25"/>
      <c r="L149" s="25"/>
      <c r="M149" s="19"/>
      <c r="N149" s="25"/>
      <c r="O149" s="25"/>
      <c r="P149" s="25"/>
      <c r="Q149" s="19"/>
      <c r="R149" s="23"/>
      <c r="S149" s="23"/>
    </row>
    <row r="150" spans="1:19" s="124" customFormat="1" ht="29.1" customHeight="1" x14ac:dyDescent="0.4">
      <c r="A150" s="152" t="s">
        <v>45</v>
      </c>
      <c r="B150" s="156"/>
      <c r="C150" s="157"/>
      <c r="D150" s="158"/>
      <c r="E150" s="129">
        <f>E133-E148</f>
        <v>0</v>
      </c>
      <c r="F150" s="158"/>
      <c r="G150" s="129">
        <f>G133-G148</f>
        <v>0</v>
      </c>
      <c r="H150" s="159"/>
      <c r="I150" s="129">
        <f>I133-I148</f>
        <v>0</v>
      </c>
      <c r="J150" s="159"/>
      <c r="K150" s="158"/>
      <c r="L150" s="166"/>
      <c r="M150" s="129" t="e">
        <f>M133-M148</f>
        <v>#REF!</v>
      </c>
      <c r="N150" s="159"/>
      <c r="O150" s="158"/>
      <c r="P150" s="166"/>
      <c r="Q150" s="129">
        <f>Q133-Q148</f>
        <v>0</v>
      </c>
      <c r="R150" s="157"/>
      <c r="S150" s="129">
        <f>SUM(E150,G150,I150,Q150)</f>
        <v>0</v>
      </c>
    </row>
    <row r="151" spans="1:19" ht="18" customHeight="1" x14ac:dyDescent="0.25">
      <c r="A151" s="32"/>
      <c r="B151" s="31"/>
      <c r="C151" s="20"/>
      <c r="D151" s="31"/>
      <c r="E151" s="30"/>
      <c r="F151" s="31"/>
      <c r="G151" s="30"/>
      <c r="H151" s="31"/>
      <c r="I151" s="30"/>
      <c r="J151" s="31"/>
      <c r="K151" s="31"/>
      <c r="L151" s="31"/>
      <c r="M151" s="30"/>
      <c r="N151" s="31"/>
      <c r="O151" s="31"/>
      <c r="P151" s="31"/>
      <c r="Q151" s="30"/>
      <c r="R151" s="20"/>
      <c r="S151" s="20"/>
    </row>
    <row r="152" spans="1:19" ht="18" customHeight="1" x14ac:dyDescent="0.25">
      <c r="A152" s="32"/>
      <c r="B152" s="31"/>
      <c r="C152" s="20"/>
      <c r="D152" s="31"/>
      <c r="E152" s="30"/>
      <c r="F152" s="31"/>
      <c r="G152" s="30"/>
      <c r="H152" s="31"/>
      <c r="I152" s="30"/>
      <c r="J152" s="31"/>
      <c r="K152" s="31"/>
      <c r="L152" s="31"/>
      <c r="M152" s="30"/>
      <c r="N152" s="31"/>
      <c r="O152" s="31"/>
      <c r="P152" s="31"/>
      <c r="Q152" s="30"/>
      <c r="R152" s="20"/>
      <c r="S152" s="20"/>
    </row>
    <row r="153" spans="1:19" ht="29.1" hidden="1" customHeight="1" x14ac:dyDescent="0.4">
      <c r="A153" s="406" t="s">
        <v>98</v>
      </c>
      <c r="B153" s="31"/>
      <c r="C153" s="20"/>
      <c r="D153" s="31"/>
      <c r="E153" s="30"/>
      <c r="F153" s="31"/>
      <c r="G153" s="30"/>
      <c r="H153" s="31"/>
      <c r="I153" s="30"/>
      <c r="J153" s="31"/>
      <c r="K153" s="31"/>
      <c r="L153" s="31"/>
      <c r="M153" s="30"/>
      <c r="N153" s="31"/>
      <c r="O153" s="31"/>
      <c r="P153" s="31"/>
      <c r="Q153" s="30"/>
      <c r="R153" s="20"/>
      <c r="S153" s="20"/>
    </row>
    <row r="154" spans="1:19" ht="29.1" hidden="1" customHeight="1" x14ac:dyDescent="0.25">
      <c r="A154" s="32"/>
      <c r="B154" s="193"/>
      <c r="C154" s="20"/>
      <c r="D154" s="31"/>
      <c r="E154" s="30"/>
      <c r="F154" s="31"/>
      <c r="G154" s="30"/>
      <c r="H154" s="31"/>
      <c r="I154" s="30"/>
      <c r="J154" s="31"/>
      <c r="K154" s="31"/>
      <c r="L154" s="31"/>
      <c r="M154" s="30"/>
      <c r="N154" s="31"/>
      <c r="O154" s="31"/>
      <c r="P154" s="31"/>
      <c r="Q154" s="30"/>
      <c r="R154" s="20"/>
      <c r="S154" s="20"/>
    </row>
    <row r="155" spans="1:19" s="4" customFormat="1" ht="18" hidden="1" customHeight="1" x14ac:dyDescent="0.3">
      <c r="A155" s="65" t="s">
        <v>46</v>
      </c>
      <c r="B155" s="382"/>
      <c r="C155" s="383"/>
      <c r="D155" s="384"/>
      <c r="E155" s="386"/>
      <c r="F155" s="384"/>
      <c r="G155" s="386"/>
      <c r="H155" s="384"/>
      <c r="I155" s="386"/>
      <c r="J155" s="385"/>
      <c r="K155" s="385"/>
      <c r="L155" s="385"/>
      <c r="M155" s="386"/>
      <c r="N155" s="385"/>
      <c r="O155" s="385"/>
      <c r="P155" s="385"/>
      <c r="Q155" s="386"/>
      <c r="R155" s="387"/>
      <c r="S155" s="387"/>
    </row>
    <row r="156" spans="1:19" s="388" customFormat="1" ht="18" hidden="1" customHeight="1" x14ac:dyDescent="0.25">
      <c r="A156" s="232"/>
      <c r="B156" s="232"/>
      <c r="C156" s="232"/>
      <c r="D156" s="232"/>
      <c r="E156" s="232"/>
      <c r="F156" s="232"/>
      <c r="G156" s="232"/>
      <c r="H156" s="232"/>
      <c r="I156" s="232"/>
      <c r="J156" s="232"/>
      <c r="K156" s="232"/>
      <c r="L156" s="232"/>
      <c r="M156" s="232"/>
      <c r="N156" s="232"/>
      <c r="O156" s="232"/>
      <c r="P156" s="232"/>
      <c r="Q156" s="232"/>
      <c r="R156" s="232"/>
      <c r="S156" s="232"/>
    </row>
    <row r="157" spans="1:19" s="4" customFormat="1" ht="21" hidden="1" customHeight="1" x14ac:dyDescent="0.25">
      <c r="A157" s="73" t="s">
        <v>100</v>
      </c>
      <c r="B157" s="373"/>
      <c r="C157" s="374"/>
      <c r="D157" s="226"/>
      <c r="E157" s="375"/>
      <c r="F157" s="226"/>
      <c r="G157" s="375"/>
      <c r="H157" s="226"/>
      <c r="I157" s="375"/>
      <c r="J157" s="226"/>
      <c r="K157" s="226"/>
      <c r="L157" s="226"/>
      <c r="M157" s="226"/>
      <c r="N157" s="226"/>
      <c r="O157" s="226"/>
      <c r="P157" s="226"/>
      <c r="Q157" s="226"/>
      <c r="R157" s="374"/>
      <c r="S157" s="374"/>
    </row>
    <row r="158" spans="1:19" s="229" customFormat="1" ht="21" hidden="1" customHeight="1" x14ac:dyDescent="0.25">
      <c r="A158" s="227" t="s">
        <v>47</v>
      </c>
      <c r="B158" s="376"/>
      <c r="C158" s="377"/>
      <c r="D158" s="378"/>
      <c r="E158" s="228">
        <f>IFERROR(E111/E157,0)</f>
        <v>0</v>
      </c>
      <c r="F158" s="378"/>
      <c r="G158" s="228">
        <f>IFERROR(G111/G157,0)</f>
        <v>0</v>
      </c>
      <c r="H158" s="378"/>
      <c r="I158" s="228">
        <f>IFERROR(I111/I157,0)</f>
        <v>0</v>
      </c>
      <c r="J158" s="378"/>
      <c r="K158" s="378"/>
      <c r="L158" s="378"/>
      <c r="M158" s="378"/>
      <c r="N158" s="378"/>
      <c r="O158" s="378"/>
      <c r="P158" s="378"/>
      <c r="Q158" s="378"/>
      <c r="R158" s="377"/>
      <c r="S158" s="379"/>
    </row>
    <row r="159" spans="1:19" ht="36" hidden="1" customHeight="1" x14ac:dyDescent="0.25">
      <c r="A159" s="27"/>
      <c r="B159" s="31"/>
      <c r="C159" s="31"/>
      <c r="D159" s="31"/>
      <c r="E159" s="31"/>
      <c r="F159" s="31"/>
      <c r="G159" s="31"/>
      <c r="H159" s="31"/>
      <c r="I159" s="31"/>
      <c r="J159" s="31"/>
      <c r="K159" s="31"/>
      <c r="L159" s="31"/>
      <c r="M159" s="31"/>
      <c r="N159" s="31"/>
      <c r="O159" s="31"/>
      <c r="P159" s="31"/>
      <c r="Q159" s="31"/>
      <c r="R159" s="20"/>
      <c r="S159" s="286" t="e">
        <f>SUM(M111,Q111)</f>
        <v>#REF!</v>
      </c>
    </row>
    <row r="160" spans="1:19" s="72" customFormat="1" ht="18" hidden="1" customHeight="1" x14ac:dyDescent="0.3">
      <c r="A160" s="65" t="s">
        <v>49</v>
      </c>
      <c r="B160" s="67"/>
      <c r="C160" s="68"/>
      <c r="D160" s="67"/>
      <c r="E160" s="69"/>
      <c r="F160" s="67"/>
      <c r="G160" s="69"/>
      <c r="H160" s="67"/>
      <c r="I160" s="69"/>
      <c r="J160" s="70"/>
      <c r="K160" s="70"/>
      <c r="L160" s="70"/>
      <c r="M160" s="71"/>
      <c r="N160" s="70"/>
      <c r="O160" s="70"/>
      <c r="P160" s="70"/>
      <c r="Q160" s="71"/>
      <c r="R160" s="68"/>
      <c r="S160" s="367"/>
    </row>
    <row r="161" spans="1:20" s="4" customFormat="1" ht="18" hidden="1" customHeight="1" x14ac:dyDescent="0.25">
      <c r="A161" s="231" t="s">
        <v>50</v>
      </c>
      <c r="B161" s="232" t="s">
        <v>104</v>
      </c>
      <c r="C161" s="233">
        <v>140.4</v>
      </c>
      <c r="D161" s="235"/>
      <c r="E161" s="236"/>
      <c r="F161" s="235"/>
      <c r="G161" s="236"/>
      <c r="H161" s="235"/>
      <c r="I161" s="236"/>
      <c r="J161" s="238"/>
      <c r="K161" s="238"/>
      <c r="L161" s="238"/>
      <c r="M161" s="239"/>
      <c r="N161" s="238"/>
      <c r="O161" s="238"/>
      <c r="P161" s="238"/>
      <c r="Q161" s="239"/>
      <c r="R161" s="234"/>
      <c r="S161" s="368"/>
    </row>
    <row r="162" spans="1:20" s="4" customFormat="1" ht="21" hidden="1" customHeight="1" x14ac:dyDescent="0.3">
      <c r="A162" s="240" t="s">
        <v>51</v>
      </c>
      <c r="B162" s="241"/>
      <c r="C162" s="242"/>
      <c r="D162" s="194"/>
      <c r="E162" s="195"/>
      <c r="F162" s="194"/>
      <c r="G162" s="195"/>
      <c r="H162" s="194"/>
      <c r="I162" s="195"/>
      <c r="J162" s="244"/>
      <c r="K162" s="244"/>
      <c r="L162" s="245"/>
      <c r="M162" s="246">
        <f>IF(L66=0,0,((L66-M174-M180)*0.2))</f>
        <v>0</v>
      </c>
      <c r="N162" s="244"/>
      <c r="O162" s="244"/>
      <c r="P162" s="245"/>
      <c r="Q162" s="246">
        <f>IF(P66=0,0,((P66-Q174-Q180)*0.2))</f>
        <v>0</v>
      </c>
      <c r="R162" s="243"/>
      <c r="S162" s="293">
        <f>SUM(E162,G162,I162,M162,Q162)</f>
        <v>0</v>
      </c>
    </row>
    <row r="163" spans="1:20" s="4" customFormat="1" ht="21" hidden="1" customHeight="1" x14ac:dyDescent="0.3">
      <c r="A163" s="240" t="s">
        <v>101</v>
      </c>
      <c r="B163" s="241"/>
      <c r="C163" s="243"/>
      <c r="D163" s="194"/>
      <c r="E163" s="195"/>
      <c r="F163" s="194"/>
      <c r="G163" s="195"/>
      <c r="H163" s="194"/>
      <c r="I163" s="195"/>
      <c r="J163" s="196"/>
      <c r="K163" s="196"/>
      <c r="L163" s="247"/>
      <c r="M163" s="228">
        <f>IFERROR((M162*$C$161*M111/SUM(M162*$C$161,M168*$C$167,M174*$C$173,M180*$C$179))/M162,0)</f>
        <v>0</v>
      </c>
      <c r="N163" s="196"/>
      <c r="O163" s="196"/>
      <c r="P163" s="247"/>
      <c r="Q163" s="228">
        <f>IFERROR((Q162*$C$161*Q111/SUM(Q162*$C$161,Q168*$C$167,Q174*$C$173,Q180*$C$179))/Q162,0)</f>
        <v>0</v>
      </c>
      <c r="R163" s="243"/>
      <c r="S163" s="294">
        <f>IFERROR((S162*$C$161*S159/SUM(S162*$C$161,S168*$C$167,S174*$C$173,S180*$C$179))/S162,0)</f>
        <v>0</v>
      </c>
    </row>
    <row r="164" spans="1:20" s="4" customFormat="1" ht="21" hidden="1" customHeight="1" x14ac:dyDescent="0.3">
      <c r="A164" s="240" t="s">
        <v>102</v>
      </c>
      <c r="B164" s="241"/>
      <c r="C164" s="243"/>
      <c r="D164" s="194"/>
      <c r="E164" s="195"/>
      <c r="F164" s="194"/>
      <c r="G164" s="195"/>
      <c r="H164" s="194"/>
      <c r="I164" s="195"/>
      <c r="J164" s="196"/>
      <c r="K164" s="196"/>
      <c r="L164" s="247"/>
      <c r="M164" s="228">
        <f>M163/60</f>
        <v>0</v>
      </c>
      <c r="N164" s="196"/>
      <c r="O164" s="196"/>
      <c r="P164" s="247"/>
      <c r="Q164" s="228">
        <f>Q163/60</f>
        <v>0</v>
      </c>
      <c r="R164" s="243"/>
      <c r="S164" s="294">
        <f>S163/60</f>
        <v>0</v>
      </c>
    </row>
    <row r="165" spans="1:20" s="4" customFormat="1" ht="21" hidden="1" customHeight="1" x14ac:dyDescent="0.3">
      <c r="A165" s="240" t="s">
        <v>52</v>
      </c>
      <c r="B165" s="248"/>
      <c r="C165" s="249"/>
      <c r="D165" s="250"/>
      <c r="E165" s="230"/>
      <c r="F165" s="250"/>
      <c r="G165" s="230"/>
      <c r="H165" s="250"/>
      <c r="I165" s="230"/>
      <c r="J165" s="251"/>
      <c r="K165" s="251"/>
      <c r="L165" s="252"/>
      <c r="M165" s="253">
        <f t="shared" ref="M165" si="25">M162*M163</f>
        <v>0</v>
      </c>
      <c r="N165" s="251"/>
      <c r="O165" s="251"/>
      <c r="P165" s="252"/>
      <c r="Q165" s="253">
        <f t="shared" ref="Q165" si="26">Q162*Q163</f>
        <v>0</v>
      </c>
      <c r="R165" s="249"/>
      <c r="S165" s="295">
        <f t="shared" ref="S165" si="27">S162*S163</f>
        <v>0</v>
      </c>
      <c r="T165" s="254"/>
    </row>
    <row r="166" spans="1:20" s="4" customFormat="1" ht="18" hidden="1" customHeight="1" x14ac:dyDescent="0.3">
      <c r="A166" s="255"/>
      <c r="B166" s="256"/>
      <c r="C166" s="257"/>
      <c r="D166" s="259"/>
      <c r="E166" s="260"/>
      <c r="F166" s="259"/>
      <c r="G166" s="260"/>
      <c r="H166" s="259"/>
      <c r="I166" s="260"/>
      <c r="J166" s="262"/>
      <c r="K166" s="262"/>
      <c r="L166" s="262"/>
      <c r="M166" s="258"/>
      <c r="N166" s="262"/>
      <c r="O166" s="262"/>
      <c r="P166" s="262"/>
      <c r="Q166" s="258"/>
      <c r="R166" s="257"/>
      <c r="S166" s="369"/>
      <c r="T166" s="254"/>
    </row>
    <row r="167" spans="1:20" s="4" customFormat="1" ht="18" hidden="1" customHeight="1" x14ac:dyDescent="0.3">
      <c r="A167" s="231" t="s">
        <v>53</v>
      </c>
      <c r="B167" s="232" t="s">
        <v>104</v>
      </c>
      <c r="C167" s="233">
        <v>181.2</v>
      </c>
      <c r="D167" s="235"/>
      <c r="E167" s="236"/>
      <c r="F167" s="235"/>
      <c r="G167" s="236"/>
      <c r="H167" s="235"/>
      <c r="I167" s="236"/>
      <c r="J167" s="238"/>
      <c r="K167" s="238"/>
      <c r="L167" s="238"/>
      <c r="M167" s="237"/>
      <c r="N167" s="238"/>
      <c r="O167" s="238"/>
      <c r="P167" s="238"/>
      <c r="Q167" s="237"/>
      <c r="R167" s="234"/>
      <c r="S167" s="370"/>
    </row>
    <row r="168" spans="1:20" s="4" customFormat="1" ht="21" hidden="1" customHeight="1" x14ac:dyDescent="0.3">
      <c r="A168" s="240" t="s">
        <v>51</v>
      </c>
      <c r="B168" s="263"/>
      <c r="C168" s="242"/>
      <c r="D168" s="194"/>
      <c r="E168" s="195"/>
      <c r="F168" s="194"/>
      <c r="G168" s="195"/>
      <c r="H168" s="194"/>
      <c r="I168" s="195"/>
      <c r="J168" s="244"/>
      <c r="K168" s="244"/>
      <c r="L168" s="245"/>
      <c r="M168" s="246">
        <f>IF(L66=0,0,(L66-M174-M180)*0.8)</f>
        <v>0</v>
      </c>
      <c r="N168" s="244"/>
      <c r="O168" s="244"/>
      <c r="P168" s="245"/>
      <c r="Q168" s="246">
        <f>IF(P66=0,0,(P66-Q174-Q180)*0.8)</f>
        <v>0</v>
      </c>
      <c r="R168" s="243"/>
      <c r="S168" s="293">
        <f>SUM(E168,G168,I168,M168,Q168)</f>
        <v>0</v>
      </c>
    </row>
    <row r="169" spans="1:20" s="4" customFormat="1" ht="21" hidden="1" customHeight="1" x14ac:dyDescent="0.3">
      <c r="A169" s="240" t="s">
        <v>101</v>
      </c>
      <c r="B169" s="263"/>
      <c r="C169" s="243"/>
      <c r="D169" s="194"/>
      <c r="E169" s="195"/>
      <c r="F169" s="194"/>
      <c r="G169" s="195"/>
      <c r="H169" s="194"/>
      <c r="I169" s="195"/>
      <c r="J169" s="196"/>
      <c r="K169" s="196"/>
      <c r="L169" s="247"/>
      <c r="M169" s="228">
        <f>IFERROR((M168*$C$167*M111/SUM(M162*$C$161,M168*$C$167,M174*$C$173,M180*$C$179))/M168,0)</f>
        <v>0</v>
      </c>
      <c r="N169" s="196"/>
      <c r="O169" s="196"/>
      <c r="P169" s="247"/>
      <c r="Q169" s="228">
        <f>IFERROR((Q168*$C$167*Q111/SUM(Q162*$C$161,Q168*$C$167,Q174*$C$173,Q180*$C$179))/Q168,0)</f>
        <v>0</v>
      </c>
      <c r="R169" s="243"/>
      <c r="S169" s="294">
        <f>IFERROR((S168*$C$167*S159/SUM(S162*$C$161,S168*$C$167,S174*$C$173,S180*$C$179))/S168,0)</f>
        <v>0</v>
      </c>
    </row>
    <row r="170" spans="1:20" s="4" customFormat="1" ht="21" hidden="1" customHeight="1" x14ac:dyDescent="0.3">
      <c r="A170" s="240" t="s">
        <v>102</v>
      </c>
      <c r="B170" s="263"/>
      <c r="C170" s="243"/>
      <c r="D170" s="194"/>
      <c r="E170" s="195"/>
      <c r="F170" s="194"/>
      <c r="G170" s="195"/>
      <c r="H170" s="194"/>
      <c r="I170" s="195"/>
      <c r="J170" s="196"/>
      <c r="K170" s="196"/>
      <c r="L170" s="247"/>
      <c r="M170" s="228">
        <f>M169/60</f>
        <v>0</v>
      </c>
      <c r="N170" s="196"/>
      <c r="O170" s="196"/>
      <c r="P170" s="247"/>
      <c r="Q170" s="228">
        <f>Q169/60</f>
        <v>0</v>
      </c>
      <c r="R170" s="243"/>
      <c r="S170" s="294">
        <f>S169/60</f>
        <v>0</v>
      </c>
    </row>
    <row r="171" spans="1:20" s="4" customFormat="1" ht="21" hidden="1" customHeight="1" x14ac:dyDescent="0.3">
      <c r="A171" s="240" t="s">
        <v>52</v>
      </c>
      <c r="B171" s="264"/>
      <c r="C171" s="249"/>
      <c r="D171" s="250"/>
      <c r="E171" s="230"/>
      <c r="F171" s="250"/>
      <c r="G171" s="230"/>
      <c r="H171" s="250"/>
      <c r="I171" s="230"/>
      <c r="J171" s="251"/>
      <c r="K171" s="251"/>
      <c r="L171" s="252"/>
      <c r="M171" s="253">
        <f t="shared" ref="M171" si="28">M168*M169</f>
        <v>0</v>
      </c>
      <c r="N171" s="251"/>
      <c r="O171" s="251"/>
      <c r="P171" s="252"/>
      <c r="Q171" s="253">
        <f t="shared" ref="Q171" si="29">Q168*Q169</f>
        <v>0</v>
      </c>
      <c r="R171" s="249"/>
      <c r="S171" s="296">
        <f t="shared" ref="S171" si="30">S168*S169</f>
        <v>0</v>
      </c>
      <c r="T171" s="254"/>
    </row>
    <row r="172" spans="1:20" s="4" customFormat="1" ht="18" hidden="1" customHeight="1" x14ac:dyDescent="0.3">
      <c r="A172" s="255"/>
      <c r="B172" s="256"/>
      <c r="C172" s="257"/>
      <c r="D172" s="259"/>
      <c r="E172" s="260"/>
      <c r="F172" s="259"/>
      <c r="G172" s="260"/>
      <c r="H172" s="259"/>
      <c r="I172" s="260"/>
      <c r="J172" s="262"/>
      <c r="K172" s="262"/>
      <c r="L172" s="262"/>
      <c r="M172" s="258"/>
      <c r="N172" s="262"/>
      <c r="O172" s="262"/>
      <c r="P172" s="262"/>
      <c r="Q172" s="258"/>
      <c r="R172" s="257"/>
      <c r="S172" s="369"/>
      <c r="T172" s="254"/>
    </row>
    <row r="173" spans="1:20" s="4" customFormat="1" ht="18" hidden="1" customHeight="1" x14ac:dyDescent="0.3">
      <c r="A173" s="231" t="s">
        <v>54</v>
      </c>
      <c r="B173" s="232" t="s">
        <v>104</v>
      </c>
      <c r="C173" s="233">
        <v>334.8</v>
      </c>
      <c r="D173" s="235"/>
      <c r="E173" s="236"/>
      <c r="F173" s="235"/>
      <c r="G173" s="236"/>
      <c r="H173" s="235"/>
      <c r="I173" s="236"/>
      <c r="J173" s="238"/>
      <c r="K173" s="238"/>
      <c r="L173" s="238"/>
      <c r="M173" s="237"/>
      <c r="N173" s="238"/>
      <c r="O173" s="238"/>
      <c r="P173" s="238"/>
      <c r="Q173" s="237"/>
      <c r="R173" s="234"/>
      <c r="S173" s="370"/>
    </row>
    <row r="174" spans="1:20" s="4" customFormat="1" ht="21" hidden="1" customHeight="1" x14ac:dyDescent="0.3">
      <c r="A174" s="240" t="s">
        <v>51</v>
      </c>
      <c r="B174" s="263"/>
      <c r="C174" s="242"/>
      <c r="D174" s="194"/>
      <c r="E174" s="195"/>
      <c r="F174" s="194"/>
      <c r="G174" s="195"/>
      <c r="H174" s="194"/>
      <c r="I174" s="195"/>
      <c r="J174" s="244"/>
      <c r="K174" s="244"/>
      <c r="L174" s="245"/>
      <c r="M174" s="246">
        <f>IF(L66=0,0,(L11+++++L47+L50+L48+L49+L53))</f>
        <v>0</v>
      </c>
      <c r="N174" s="244"/>
      <c r="O174" s="244"/>
      <c r="P174" s="245"/>
      <c r="Q174" s="246">
        <f>IF(P66=0,0,(P11+++++P47+P50+P48+P49+P53))</f>
        <v>0</v>
      </c>
      <c r="R174" s="243"/>
      <c r="S174" s="293">
        <f>SUM(E174,G174,I174,M174,Q174)</f>
        <v>0</v>
      </c>
    </row>
    <row r="175" spans="1:20" s="4" customFormat="1" ht="21" hidden="1" customHeight="1" x14ac:dyDescent="0.3">
      <c r="A175" s="240" t="s">
        <v>103</v>
      </c>
      <c r="B175" s="263"/>
      <c r="C175" s="243"/>
      <c r="D175" s="194"/>
      <c r="E175" s="195"/>
      <c r="F175" s="194"/>
      <c r="G175" s="195"/>
      <c r="H175" s="194"/>
      <c r="I175" s="195"/>
      <c r="J175" s="196"/>
      <c r="K175" s="196"/>
      <c r="L175" s="247"/>
      <c r="M175" s="228">
        <f>IFERROR((M174*$C$173*M111/SUM(M162*$C$161,M168*$C$167,M174*$C$173,M180*$C$179))/M174,0)</f>
        <v>0</v>
      </c>
      <c r="N175" s="196"/>
      <c r="O175" s="196"/>
      <c r="P175" s="247"/>
      <c r="Q175" s="228">
        <f>IFERROR((Q174*$C$173*Q111/SUM(Q162*$C$161,Q168*$C$167,Q174*$C$173,Q180*$C$179))/Q174,0)</f>
        <v>0</v>
      </c>
      <c r="R175" s="243"/>
      <c r="S175" s="294">
        <f>IFERROR((S174*$C$173*S159/SUM(S162*$C$161,S168*$C$167,S174*$C$173,S180*$C$179))/S174,0)</f>
        <v>0</v>
      </c>
    </row>
    <row r="176" spans="1:20" s="4" customFormat="1" ht="21" hidden="1" customHeight="1" x14ac:dyDescent="0.3">
      <c r="A176" s="240" t="s">
        <v>48</v>
      </c>
      <c r="B176" s="263"/>
      <c r="C176" s="243"/>
      <c r="D176" s="194"/>
      <c r="E176" s="195"/>
      <c r="F176" s="194"/>
      <c r="G176" s="195"/>
      <c r="H176" s="194"/>
      <c r="I176" s="195"/>
      <c r="J176" s="196"/>
      <c r="K176" s="196"/>
      <c r="L176" s="247"/>
      <c r="M176" s="228">
        <f>M175/60</f>
        <v>0</v>
      </c>
      <c r="N176" s="196"/>
      <c r="O176" s="196"/>
      <c r="P176" s="247"/>
      <c r="Q176" s="228">
        <f>Q175/60</f>
        <v>0</v>
      </c>
      <c r="R176" s="243"/>
      <c r="S176" s="294">
        <f>S175/60</f>
        <v>0</v>
      </c>
    </row>
    <row r="177" spans="1:20" s="4" customFormat="1" ht="21" hidden="1" customHeight="1" x14ac:dyDescent="0.3">
      <c r="A177" s="240" t="s">
        <v>52</v>
      </c>
      <c r="B177" s="263"/>
      <c r="C177" s="243"/>
      <c r="D177" s="194"/>
      <c r="E177" s="195"/>
      <c r="F177" s="194"/>
      <c r="G177" s="195"/>
      <c r="H177" s="194"/>
      <c r="I177" s="195"/>
      <c r="J177" s="251"/>
      <c r="K177" s="251"/>
      <c r="L177" s="252"/>
      <c r="M177" s="253">
        <f t="shared" ref="M177" si="31">M174*M175</f>
        <v>0</v>
      </c>
      <c r="N177" s="251"/>
      <c r="O177" s="251"/>
      <c r="P177" s="252"/>
      <c r="Q177" s="253">
        <f t="shared" ref="Q177" si="32">Q174*Q175</f>
        <v>0</v>
      </c>
      <c r="R177" s="243"/>
      <c r="S177" s="295">
        <f t="shared" ref="S177" si="33">S174*S175</f>
        <v>0</v>
      </c>
      <c r="T177" s="254"/>
    </row>
    <row r="178" spans="1:20" s="4" customFormat="1" ht="18" hidden="1" customHeight="1" x14ac:dyDescent="0.3">
      <c r="A178" s="261"/>
      <c r="B178" s="265"/>
      <c r="C178" s="266"/>
      <c r="D178" s="268"/>
      <c r="E178" s="269"/>
      <c r="F178" s="268"/>
      <c r="G178" s="269"/>
      <c r="H178" s="268"/>
      <c r="I178" s="269"/>
      <c r="J178" s="270"/>
      <c r="K178" s="270"/>
      <c r="L178" s="270"/>
      <c r="M178" s="267"/>
      <c r="N178" s="270"/>
      <c r="O178" s="270"/>
      <c r="P178" s="270"/>
      <c r="Q178" s="267"/>
      <c r="R178" s="266"/>
      <c r="S178" s="371"/>
    </row>
    <row r="179" spans="1:20" s="4" customFormat="1" ht="18" hidden="1" customHeight="1" x14ac:dyDescent="0.3">
      <c r="A179" s="231" t="s">
        <v>55</v>
      </c>
      <c r="B179" s="232" t="s">
        <v>104</v>
      </c>
      <c r="C179" s="233">
        <v>256.2</v>
      </c>
      <c r="D179" s="272"/>
      <c r="E179" s="273"/>
      <c r="F179" s="272"/>
      <c r="G179" s="273"/>
      <c r="H179" s="272"/>
      <c r="I179" s="273"/>
      <c r="J179" s="274"/>
      <c r="K179" s="274"/>
      <c r="L179" s="274"/>
      <c r="M179" s="271"/>
      <c r="N179" s="274"/>
      <c r="O179" s="274"/>
      <c r="P179" s="274"/>
      <c r="Q179" s="271"/>
      <c r="R179" s="234"/>
      <c r="S179" s="372"/>
    </row>
    <row r="180" spans="1:20" s="4" customFormat="1" ht="21" hidden="1" customHeight="1" x14ac:dyDescent="0.3">
      <c r="A180" s="240" t="s">
        <v>51</v>
      </c>
      <c r="B180" s="275"/>
      <c r="C180" s="242"/>
      <c r="D180" s="194"/>
      <c r="E180" s="195"/>
      <c r="F180" s="194"/>
      <c r="G180" s="195"/>
      <c r="H180" s="194"/>
      <c r="I180" s="195"/>
      <c r="J180" s="244"/>
      <c r="K180" s="244"/>
      <c r="L180" s="245"/>
      <c r="M180" s="246">
        <f>IF(L66=0,0,1)</f>
        <v>0</v>
      </c>
      <c r="N180" s="244"/>
      <c r="O180" s="244"/>
      <c r="P180" s="245"/>
      <c r="Q180" s="246">
        <f>IF(P66=0,0,1)</f>
        <v>0</v>
      </c>
      <c r="R180" s="276"/>
      <c r="S180" s="293">
        <f>SUM(E180,G180,I180,M180,Q180)</f>
        <v>0</v>
      </c>
    </row>
    <row r="181" spans="1:20" s="4" customFormat="1" ht="21" hidden="1" customHeight="1" x14ac:dyDescent="0.3">
      <c r="A181" s="240" t="s">
        <v>101</v>
      </c>
      <c r="B181" s="275"/>
      <c r="C181" s="276"/>
      <c r="D181" s="194"/>
      <c r="E181" s="195"/>
      <c r="F181" s="194"/>
      <c r="G181" s="195"/>
      <c r="H181" s="194"/>
      <c r="I181" s="195"/>
      <c r="J181" s="196"/>
      <c r="K181" s="196"/>
      <c r="L181" s="247"/>
      <c r="M181" s="228">
        <f>IFERROR((M180*$C$179*M85/SUM(M162*$C$161,M168*$C$167,M174*$C$173,M180*$C$179))/M180,0)</f>
        <v>0</v>
      </c>
      <c r="N181" s="196"/>
      <c r="O181" s="196"/>
      <c r="P181" s="247"/>
      <c r="Q181" s="228">
        <f>IFERROR((Q180*$C$179*Q85/SUM(Q162*$C$161,Q168*$C$167,Q174*$C$173,Q180*$C$179))/Q180,0)</f>
        <v>0</v>
      </c>
      <c r="R181" s="276"/>
      <c r="S181" s="294">
        <f>IFERROR((S180*$C$179*S159/SUM(S162*$C$161,S168*$C$167,S174*$C$173,S180*$C$179))/S180,0)</f>
        <v>0</v>
      </c>
    </row>
    <row r="182" spans="1:20" s="4" customFormat="1" ht="21" hidden="1" customHeight="1" x14ac:dyDescent="0.3">
      <c r="A182" s="240" t="s">
        <v>102</v>
      </c>
      <c r="B182" s="275"/>
      <c r="C182" s="276"/>
      <c r="D182" s="194"/>
      <c r="E182" s="195"/>
      <c r="F182" s="194"/>
      <c r="G182" s="195"/>
      <c r="H182" s="194"/>
      <c r="I182" s="195"/>
      <c r="J182" s="196"/>
      <c r="K182" s="196"/>
      <c r="L182" s="247"/>
      <c r="M182" s="228">
        <f>M181/60</f>
        <v>0</v>
      </c>
      <c r="N182" s="196"/>
      <c r="O182" s="196"/>
      <c r="P182" s="247"/>
      <c r="Q182" s="228">
        <f>Q181/60</f>
        <v>0</v>
      </c>
      <c r="R182" s="276"/>
      <c r="S182" s="294">
        <f>S181/60</f>
        <v>0</v>
      </c>
    </row>
    <row r="183" spans="1:20" s="4" customFormat="1" ht="21" hidden="1" customHeight="1" x14ac:dyDescent="0.3">
      <c r="A183" s="240" t="s">
        <v>52</v>
      </c>
      <c r="B183" s="277"/>
      <c r="C183" s="278"/>
      <c r="D183" s="250"/>
      <c r="E183" s="230"/>
      <c r="F183" s="250"/>
      <c r="G183" s="230"/>
      <c r="H183" s="250"/>
      <c r="I183" s="230"/>
      <c r="J183" s="251"/>
      <c r="K183" s="251"/>
      <c r="L183" s="252"/>
      <c r="M183" s="253">
        <f t="shared" ref="M183" si="34">M180*M181</f>
        <v>0</v>
      </c>
      <c r="N183" s="251"/>
      <c r="O183" s="251"/>
      <c r="P183" s="252"/>
      <c r="Q183" s="253">
        <f t="shared" ref="Q183" si="35">Q180*Q181</f>
        <v>0</v>
      </c>
      <c r="R183" s="278"/>
      <c r="S183" s="295">
        <f t="shared" ref="S183" si="36">S180*S181</f>
        <v>0</v>
      </c>
      <c r="T183" s="254"/>
    </row>
    <row r="184" spans="1:20" s="4" customFormat="1" ht="18" hidden="1" customHeight="1" x14ac:dyDescent="0.3">
      <c r="A184" s="279"/>
      <c r="B184" s="280"/>
      <c r="C184" s="281"/>
      <c r="D184" s="283"/>
      <c r="E184" s="284"/>
      <c r="F184" s="283"/>
      <c r="G184" s="284"/>
      <c r="H184" s="283"/>
      <c r="I184" s="284"/>
      <c r="J184" s="285"/>
      <c r="K184" s="285"/>
      <c r="L184" s="285"/>
      <c r="M184" s="282"/>
      <c r="N184" s="285"/>
      <c r="O184" s="285"/>
      <c r="P184" s="285"/>
      <c r="Q184" s="282"/>
      <c r="R184" s="281"/>
      <c r="S184" s="297"/>
    </row>
    <row r="185" spans="1:20" s="4" customFormat="1" ht="23.1" hidden="1" customHeight="1" x14ac:dyDescent="0.3">
      <c r="A185" s="73" t="s">
        <v>56</v>
      </c>
      <c r="B185" s="74"/>
      <c r="C185" s="75"/>
      <c r="D185" s="76"/>
      <c r="E185" s="77"/>
      <c r="F185" s="76"/>
      <c r="G185" s="77"/>
      <c r="H185" s="76"/>
      <c r="I185" s="77"/>
      <c r="J185" s="78"/>
      <c r="K185" s="78"/>
      <c r="L185" s="79"/>
      <c r="M185" s="80">
        <f t="shared" ref="M185" si="37">M162+M168+M174+M180</f>
        <v>0</v>
      </c>
      <c r="N185" s="78"/>
      <c r="O185" s="78"/>
      <c r="P185" s="79"/>
      <c r="Q185" s="80">
        <f t="shared" ref="Q185" si="38">Q162+Q168+Q174+Q180</f>
        <v>0</v>
      </c>
      <c r="R185" s="75"/>
      <c r="S185" s="298">
        <f>SUM(E185,G185,I185,M185,Q185)</f>
        <v>0</v>
      </c>
    </row>
    <row r="186" spans="1:20" ht="18" hidden="1" customHeight="1" x14ac:dyDescent="0.25">
      <c r="A186" s="27"/>
      <c r="B186" s="34"/>
      <c r="C186" s="33"/>
      <c r="D186" s="21"/>
      <c r="E186" s="28"/>
      <c r="F186" s="21"/>
      <c r="G186" s="28"/>
      <c r="H186" s="21"/>
      <c r="I186" s="28"/>
      <c r="J186" s="29"/>
      <c r="K186" s="29"/>
      <c r="L186" s="29"/>
      <c r="M186" s="197" t="e">
        <f>M150-M165-M171-M177-M183</f>
        <v>#REF!</v>
      </c>
      <c r="N186" s="29"/>
      <c r="O186" s="29"/>
      <c r="P186" s="29"/>
      <c r="Q186" s="197">
        <f>Q150-Q165-Q171-Q177-Q183</f>
        <v>0</v>
      </c>
      <c r="R186" s="33"/>
      <c r="S186" s="197">
        <f>S150-S165-S171-S177-S183</f>
        <v>0</v>
      </c>
      <c r="T186" s="14"/>
    </row>
    <row r="187" spans="1:20" ht="18" hidden="1" customHeight="1" x14ac:dyDescent="0.2">
      <c r="A187" s="22"/>
      <c r="B187" s="22"/>
      <c r="C187" s="20"/>
      <c r="D187" s="22"/>
      <c r="E187" s="22"/>
      <c r="F187" s="22"/>
      <c r="G187" s="22"/>
      <c r="H187" s="22"/>
      <c r="I187" s="22"/>
      <c r="J187" s="29"/>
      <c r="K187" s="29"/>
      <c r="L187" s="29"/>
      <c r="M187" s="22"/>
      <c r="N187" s="29"/>
      <c r="O187" s="29"/>
      <c r="P187" s="29"/>
      <c r="Q187" s="22"/>
      <c r="R187" s="20"/>
      <c r="S187" s="20"/>
    </row>
    <row r="188" spans="1:20" hidden="1" x14ac:dyDescent="0.2"/>
    <row r="189" spans="1:20" hidden="1" x14ac:dyDescent="0.2"/>
  </sheetData>
  <mergeCells count="25">
    <mergeCell ref="J1:M1"/>
    <mergeCell ref="N1:Q1"/>
    <mergeCell ref="F1:G1"/>
    <mergeCell ref="D1:E1"/>
    <mergeCell ref="R2:S3"/>
    <mergeCell ref="R4:S4"/>
    <mergeCell ref="D4:E4"/>
    <mergeCell ref="D2:E2"/>
    <mergeCell ref="D3:E3"/>
    <mergeCell ref="J3:M3"/>
    <mergeCell ref="J2:M2"/>
    <mergeCell ref="F2:G2"/>
    <mergeCell ref="F3:G3"/>
    <mergeCell ref="N3:Q3"/>
    <mergeCell ref="N2:Q2"/>
    <mergeCell ref="N4:O4"/>
    <mergeCell ref="P4:Q4"/>
    <mergeCell ref="A3:A5"/>
    <mergeCell ref="C2:C5"/>
    <mergeCell ref="B2:B5"/>
    <mergeCell ref="J4:M4"/>
    <mergeCell ref="H2:I2"/>
    <mergeCell ref="H3:I3"/>
    <mergeCell ref="H4:I4"/>
    <mergeCell ref="F4:G4"/>
  </mergeCells>
  <conditionalFormatting sqref="C11:C14 C16:C28">
    <cfRule type="cellIs" dxfId="57" priority="4995" operator="lessThan">
      <formula>22880</formula>
    </cfRule>
  </conditionalFormatting>
  <conditionalFormatting sqref="C11:C14 C16:C28">
    <cfRule type="cellIs" priority="4508" stopIfTrue="1" operator="equal">
      <formula>0</formula>
    </cfRule>
  </conditionalFormatting>
  <conditionalFormatting sqref="C11:C14 C16:C28">
    <cfRule type="containsBlanks" priority="4509" stopIfTrue="1">
      <formula>LEN(TRIM(C11))=0</formula>
    </cfRule>
  </conditionalFormatting>
  <conditionalFormatting sqref="J164:L164 B164:E164 R164">
    <cfRule type="cellIs" dxfId="56" priority="4375" operator="greaterThan">
      <formula>$C$161</formula>
    </cfRule>
  </conditionalFormatting>
  <conditionalFormatting sqref="J170:L170 B170:E170 R170">
    <cfRule type="cellIs" dxfId="55" priority="4374" stopIfTrue="1" operator="greaterThan">
      <formula>$C$167</formula>
    </cfRule>
  </conditionalFormatting>
  <conditionalFormatting sqref="J176:L176 B176:E176 R176">
    <cfRule type="cellIs" dxfId="54" priority="4373" operator="greaterThan">
      <formula>$C$173</formula>
    </cfRule>
  </conditionalFormatting>
  <conditionalFormatting sqref="J182:L182 B182:E182 R182">
    <cfRule type="cellIs" dxfId="53" priority="4372" operator="greaterThan">
      <formula>$C$179</formula>
    </cfRule>
  </conditionalFormatting>
  <conditionalFormatting sqref="L109">
    <cfRule type="containsText" priority="4236" stopIfTrue="1" operator="containsText" text="0%">
      <formula>NOT(ISERROR(SEARCH("0%",L109)))</formula>
    </cfRule>
    <cfRule type="cellIs" dxfId="52" priority="4237" operator="greaterThan">
      <formula>0.2</formula>
    </cfRule>
  </conditionalFormatting>
  <conditionalFormatting sqref="K11:K14 K16:K28 O16:O28">
    <cfRule type="cellIs" dxfId="51" priority="3396" operator="greaterThan">
      <formula>1</formula>
    </cfRule>
    <cfRule type="cellIs" dxfId="50" priority="3397" operator="greaterThan">
      <formula>100</formula>
    </cfRule>
  </conditionalFormatting>
  <conditionalFormatting sqref="C16:C28">
    <cfRule type="cellIs" dxfId="49" priority="2226" operator="greaterThan">
      <formula>200000</formula>
    </cfRule>
  </conditionalFormatting>
  <conditionalFormatting sqref="C11:C14">
    <cfRule type="cellIs" dxfId="48" priority="2225" operator="greaterThan">
      <formula>350000</formula>
    </cfRule>
  </conditionalFormatting>
  <conditionalFormatting sqref="S163">
    <cfRule type="cellIs" dxfId="47" priority="2175" operator="greaterThan">
      <formula>$C$161</formula>
    </cfRule>
  </conditionalFormatting>
  <conditionalFormatting sqref="S169">
    <cfRule type="cellIs" dxfId="46" priority="2174" operator="greaterThan">
      <formula>$C$167</formula>
    </cfRule>
  </conditionalFormatting>
  <conditionalFormatting sqref="S175">
    <cfRule type="cellIs" dxfId="45" priority="2173" operator="greaterThan">
      <formula>$C$173</formula>
    </cfRule>
  </conditionalFormatting>
  <conditionalFormatting sqref="S181">
    <cfRule type="cellIs" dxfId="44" priority="2172" operator="greaterThan">
      <formula>$C$179</formula>
    </cfRule>
  </conditionalFormatting>
  <conditionalFormatting sqref="M163">
    <cfRule type="cellIs" dxfId="43" priority="2167" operator="greaterThan">
      <formula>$C$161</formula>
    </cfRule>
  </conditionalFormatting>
  <conditionalFormatting sqref="M169">
    <cfRule type="cellIs" dxfId="42" priority="2166" operator="greaterThan">
      <formula>$C$167</formula>
    </cfRule>
  </conditionalFormatting>
  <conditionalFormatting sqref="M175">
    <cfRule type="cellIs" dxfId="41" priority="2165" operator="greaterThan">
      <formula>$C$173</formula>
    </cfRule>
  </conditionalFormatting>
  <conditionalFormatting sqref="M181">
    <cfRule type="cellIs" dxfId="40" priority="2164" operator="greaterThan">
      <formula>$C$179</formula>
    </cfRule>
  </conditionalFormatting>
  <conditionalFormatting sqref="S186">
    <cfRule type="cellIs" dxfId="39" priority="2156" operator="notBetween">
      <formula>-1</formula>
      <formula>1</formula>
    </cfRule>
  </conditionalFormatting>
  <conditionalFormatting sqref="M186">
    <cfRule type="cellIs" dxfId="38" priority="2149" operator="notBetween">
      <formula>-1</formula>
      <formula>1</formula>
    </cfRule>
  </conditionalFormatting>
  <conditionalFormatting sqref="N182:O182">
    <cfRule type="cellIs" dxfId="37" priority="1961" operator="greaterThan">
      <formula>$C$179</formula>
    </cfRule>
  </conditionalFormatting>
  <conditionalFormatting sqref="N164:O164">
    <cfRule type="cellIs" dxfId="36" priority="1964" operator="greaterThan">
      <formula>$C$161</formula>
    </cfRule>
  </conditionalFormatting>
  <conditionalFormatting sqref="N170:O170">
    <cfRule type="cellIs" dxfId="35" priority="1963" stopIfTrue="1" operator="greaterThan">
      <formula>$C$167</formula>
    </cfRule>
  </conditionalFormatting>
  <conditionalFormatting sqref="N176:O176">
    <cfRule type="cellIs" dxfId="34" priority="1962" operator="greaterThan">
      <formula>$C$173</formula>
    </cfRule>
  </conditionalFormatting>
  <conditionalFormatting sqref="O11:O14">
    <cfRule type="cellIs" dxfId="33" priority="1957" operator="greaterThan">
      <formula>1</formula>
    </cfRule>
    <cfRule type="cellIs" dxfId="32" priority="1958" operator="greaterThan">
      <formula>100</formula>
    </cfRule>
  </conditionalFormatting>
  <conditionalFormatting sqref="Q163">
    <cfRule type="cellIs" dxfId="31" priority="1938" operator="greaterThan">
      <formula>$C$161</formula>
    </cfRule>
  </conditionalFormatting>
  <conditionalFormatting sqref="Q169">
    <cfRule type="cellIs" dxfId="30" priority="1937" operator="greaterThan">
      <formula>$C$167</formula>
    </cfRule>
  </conditionalFormatting>
  <conditionalFormatting sqref="Q175">
    <cfRule type="cellIs" dxfId="29" priority="1936" operator="greaterThan">
      <formula>$C$173</formula>
    </cfRule>
  </conditionalFormatting>
  <conditionalFormatting sqref="Q181">
    <cfRule type="cellIs" dxfId="28" priority="1935" operator="greaterThan">
      <formula>$C$179</formula>
    </cfRule>
  </conditionalFormatting>
  <conditionalFormatting sqref="Q186">
    <cfRule type="cellIs" dxfId="27" priority="1934" operator="notBetween">
      <formula>-1</formula>
      <formula>1</formula>
    </cfRule>
  </conditionalFormatting>
  <conditionalFormatting sqref="F164:G164">
    <cfRule type="cellIs" dxfId="26" priority="192" operator="greaterThan">
      <formula>$C$161</formula>
    </cfRule>
  </conditionalFormatting>
  <conditionalFormatting sqref="F170:G170">
    <cfRule type="cellIs" dxfId="25" priority="191" stopIfTrue="1" operator="greaterThan">
      <formula>$C$167</formula>
    </cfRule>
  </conditionalFormatting>
  <conditionalFormatting sqref="F176:G176">
    <cfRule type="cellIs" dxfId="24" priority="190" operator="greaterThan">
      <formula>$C$173</formula>
    </cfRule>
  </conditionalFormatting>
  <conditionalFormatting sqref="F182:G182">
    <cfRule type="cellIs" dxfId="23" priority="189" operator="greaterThan">
      <formula>$C$179</formula>
    </cfRule>
  </conditionalFormatting>
  <conditionalFormatting sqref="H164:I164">
    <cfRule type="cellIs" dxfId="22" priority="126" operator="greaterThan">
      <formula>$C$161</formula>
    </cfRule>
  </conditionalFormatting>
  <conditionalFormatting sqref="H170:I170">
    <cfRule type="cellIs" dxfId="21" priority="125" stopIfTrue="1" operator="greaterThan">
      <formula>$C$167</formula>
    </cfRule>
  </conditionalFormatting>
  <conditionalFormatting sqref="H176:I176">
    <cfRule type="cellIs" dxfId="20" priority="124" operator="greaterThan">
      <formula>$C$173</formula>
    </cfRule>
  </conditionalFormatting>
  <conditionalFormatting sqref="H182:I182">
    <cfRule type="cellIs" dxfId="19" priority="123" operator="greaterThan">
      <formula>$C$179</formula>
    </cfRule>
  </conditionalFormatting>
  <conditionalFormatting sqref="P164">
    <cfRule type="cellIs" dxfId="18" priority="24" operator="greaterThan">
      <formula>$C$161</formula>
    </cfRule>
  </conditionalFormatting>
  <conditionalFormatting sqref="P170">
    <cfRule type="cellIs" dxfId="17" priority="23" stopIfTrue="1" operator="greaterThan">
      <formula>$C$167</formula>
    </cfRule>
  </conditionalFormatting>
  <conditionalFormatting sqref="P176">
    <cfRule type="cellIs" dxfId="16" priority="22" operator="greaterThan">
      <formula>$C$173</formula>
    </cfRule>
  </conditionalFormatting>
  <conditionalFormatting sqref="P182">
    <cfRule type="cellIs" dxfId="15" priority="21" operator="greaterThan">
      <formula>$C$179</formula>
    </cfRule>
  </conditionalFormatting>
  <conditionalFormatting sqref="P109">
    <cfRule type="containsText" priority="19" stopIfTrue="1" operator="containsText" text="0%">
      <formula>NOT(ISERROR(SEARCH("0%",P109)))</formula>
    </cfRule>
    <cfRule type="cellIs" dxfId="14" priority="20" operator="greaterThan">
      <formula>0.2</formula>
    </cfRule>
  </conditionalFormatting>
  <conditionalFormatting sqref="C30:C40">
    <cfRule type="cellIs" dxfId="13" priority="18" operator="lessThan">
      <formula>22880</formula>
    </cfRule>
  </conditionalFormatting>
  <conditionalFormatting sqref="C30:C40">
    <cfRule type="cellIs" priority="16" stopIfTrue="1" operator="equal">
      <formula>0</formula>
    </cfRule>
  </conditionalFormatting>
  <conditionalFormatting sqref="C30:C40">
    <cfRule type="containsBlanks" priority="17" stopIfTrue="1">
      <formula>LEN(TRIM(C30))=0</formula>
    </cfRule>
  </conditionalFormatting>
  <conditionalFormatting sqref="K30:K40 O30:O40">
    <cfRule type="cellIs" dxfId="12" priority="14" operator="greaterThan">
      <formula>1</formula>
    </cfRule>
    <cfRule type="cellIs" dxfId="11" priority="15" operator="greaterThan">
      <formula>100</formula>
    </cfRule>
  </conditionalFormatting>
  <conditionalFormatting sqref="C30:C40">
    <cfRule type="cellIs" dxfId="10" priority="13" operator="greaterThan">
      <formula>200000</formula>
    </cfRule>
  </conditionalFormatting>
  <conditionalFormatting sqref="C47:C53">
    <cfRule type="cellIs" dxfId="9" priority="12" operator="lessThan">
      <formula>22880</formula>
    </cfRule>
  </conditionalFormatting>
  <conditionalFormatting sqref="C47:C53">
    <cfRule type="cellIs" priority="10" stopIfTrue="1" operator="equal">
      <formula>0</formula>
    </cfRule>
  </conditionalFormatting>
  <conditionalFormatting sqref="C47:C53">
    <cfRule type="containsBlanks" priority="11" stopIfTrue="1">
      <formula>LEN(TRIM(C47))=0</formula>
    </cfRule>
  </conditionalFormatting>
  <conditionalFormatting sqref="K47:K53 O47:O53">
    <cfRule type="cellIs" dxfId="8" priority="8" operator="greaterThan">
      <formula>1</formula>
    </cfRule>
    <cfRule type="cellIs" dxfId="7" priority="9" operator="greaterThan">
      <formula>100</formula>
    </cfRule>
  </conditionalFormatting>
  <conditionalFormatting sqref="C47:C53">
    <cfRule type="cellIs" dxfId="6" priority="7" operator="greaterThan">
      <formula>200000</formula>
    </cfRule>
  </conditionalFormatting>
  <conditionalFormatting sqref="C55:C63">
    <cfRule type="cellIs" dxfId="5" priority="6" operator="lessThan">
      <formula>22880</formula>
    </cfRule>
  </conditionalFormatting>
  <conditionalFormatting sqref="C55:C63">
    <cfRule type="cellIs" priority="4" stopIfTrue="1" operator="equal">
      <formula>0</formula>
    </cfRule>
  </conditionalFormatting>
  <conditionalFormatting sqref="C55:C63">
    <cfRule type="containsBlanks" priority="5" stopIfTrue="1">
      <formula>LEN(TRIM(C55))=0</formula>
    </cfRule>
  </conditionalFormatting>
  <conditionalFormatting sqref="K55:K63 O55:O63">
    <cfRule type="cellIs" dxfId="4" priority="2" operator="greaterThan">
      <formula>1</formula>
    </cfRule>
    <cfRule type="cellIs" dxfId="3" priority="3" operator="greaterThan">
      <formula>100</formula>
    </cfRule>
  </conditionalFormatting>
  <conditionalFormatting sqref="C55:C63">
    <cfRule type="cellIs" dxfId="2" priority="1" operator="greaterThan">
      <formula>200000</formula>
    </cfRule>
  </conditionalFormatting>
  <printOptions horizontalCentered="1" verticalCentered="1"/>
  <pageMargins left="0.45" right="0.45" top="0.5" bottom="0.5" header="0.3" footer="0.3"/>
  <pageSetup scale="24" fitToWidth="20" fitToHeight="4" orientation="landscape" r:id="rId1"/>
  <headerFooter>
    <oddHeader>&amp;L&amp;"-,Bold"&amp;14Behavioral Health Care Services
Mental Health Program
&amp;C&amp;"-,Bold"&amp;16Enter CBO Name&amp;R&amp;"-,Bold"&amp;14Exhibit B-1: Funded Program Budget
FY 2019/2020</oddHeader>
    <oddFooter>&amp;C&amp;12Page &amp;P of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998" id="{6D9CCFD9-BB9F-4218-915F-08624FF67FEF}">
            <xm:f>$S$109-'3. Admin Expense Detail'!#REF!&lt;-3</xm:f>
            <x14:dxf>
              <font>
                <color rgb="FFFF0000"/>
              </font>
              <fill>
                <patternFill>
                  <fgColor rgb="FFFF0000"/>
                  <bgColor theme="5" tint="0.79998168889431442"/>
                </patternFill>
              </fill>
            </x14:dxf>
          </x14:cfRule>
          <x14:cfRule type="expression" priority="4999" id="{D9573607-0A99-43F7-AFE4-95E1F707F31E}">
            <xm:f>$S$109-'3. Admin Expense Detail'!#REF!&gt;3</xm:f>
            <x14:dxf>
              <font>
                <color rgb="FFFF0000"/>
              </font>
              <fill>
                <patternFill>
                  <bgColor theme="5" tint="0.79998168889431442"/>
                </patternFill>
              </fill>
            </x14:dxf>
          </x14:cfRule>
          <xm:sqref>S109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8" tint="0.59999389629810485"/>
    <pageSetUpPr fitToPage="1"/>
  </sheetPr>
  <dimension ref="A1:J264"/>
  <sheetViews>
    <sheetView zoomScaleNormal="100" workbookViewId="0">
      <selection activeCell="H18" sqref="H18"/>
    </sheetView>
  </sheetViews>
  <sheetFormatPr defaultColWidth="6.5703125" defaultRowHeight="13.5" x14ac:dyDescent="0.25"/>
  <cols>
    <col min="1" max="1" width="4.42578125" style="36" customWidth="1"/>
    <col min="2" max="2" width="12.5703125" style="36" customWidth="1"/>
    <col min="3" max="3" width="14.5703125" style="36" customWidth="1"/>
    <col min="4" max="4" width="7" style="36" customWidth="1"/>
    <col min="5" max="5" width="11" style="36" customWidth="1"/>
    <col min="6" max="6" width="9.5703125" style="36" customWidth="1"/>
    <col min="7" max="7" width="8" style="36" customWidth="1"/>
    <col min="8" max="8" width="24.28515625" style="36" customWidth="1"/>
    <col min="9" max="9" width="8" style="36" customWidth="1"/>
    <col min="10" max="10" width="24.28515625" style="36" customWidth="1"/>
    <col min="11" max="16384" width="6.5703125" style="36"/>
  </cols>
  <sheetData>
    <row r="1" spans="1:10" ht="15.75" customHeight="1" x14ac:dyDescent="0.25">
      <c r="A1" s="310"/>
      <c r="B1" s="310"/>
      <c r="C1" s="310"/>
      <c r="D1" s="310"/>
      <c r="E1" s="310"/>
      <c r="F1" s="310"/>
      <c r="G1" s="460"/>
      <c r="H1" s="460"/>
      <c r="I1" s="460"/>
      <c r="J1" s="460"/>
    </row>
    <row r="2" spans="1:10" ht="15.75" customHeight="1" x14ac:dyDescent="0.25">
      <c r="A2" s="310"/>
      <c r="B2" s="310"/>
      <c r="C2" s="310"/>
      <c r="D2" s="310"/>
      <c r="E2" s="310"/>
      <c r="F2" s="310"/>
      <c r="G2" s="460"/>
      <c r="H2" s="460"/>
      <c r="I2" s="460"/>
      <c r="J2" s="460"/>
    </row>
    <row r="3" spans="1:10" ht="15.75" customHeight="1" x14ac:dyDescent="0.25">
      <c r="A3" s="499" t="s">
        <v>90</v>
      </c>
      <c r="B3" s="499"/>
      <c r="C3" s="499"/>
      <c r="D3" s="499"/>
      <c r="E3" s="499"/>
      <c r="F3" s="499"/>
      <c r="G3" s="499"/>
      <c r="H3" s="499"/>
      <c r="I3" s="499"/>
      <c r="J3" s="499"/>
    </row>
    <row r="4" spans="1:10" ht="15.75" customHeight="1" x14ac:dyDescent="0.25">
      <c r="A4" s="500" t="s">
        <v>65</v>
      </c>
      <c r="B4" s="500"/>
      <c r="C4" s="500"/>
      <c r="D4" s="500"/>
      <c r="E4" s="500"/>
      <c r="F4" s="500"/>
      <c r="G4" s="500"/>
      <c r="H4" s="500"/>
      <c r="I4" s="500"/>
      <c r="J4" s="500"/>
    </row>
    <row r="5" spans="1:10" ht="15.75" customHeight="1" x14ac:dyDescent="0.25">
      <c r="A5" s="501" t="s">
        <v>91</v>
      </c>
      <c r="B5" s="501"/>
      <c r="C5" s="501"/>
      <c r="D5" s="501"/>
      <c r="E5" s="501"/>
      <c r="F5" s="501"/>
      <c r="G5" s="501"/>
      <c r="H5" s="501"/>
      <c r="I5" s="501"/>
      <c r="J5" s="501"/>
    </row>
    <row r="6" spans="1:10" x14ac:dyDescent="0.25">
      <c r="A6" s="35"/>
      <c r="B6" s="35"/>
      <c r="C6" s="35"/>
      <c r="D6" s="35"/>
      <c r="E6" s="35"/>
      <c r="F6" s="35"/>
      <c r="G6" s="35"/>
      <c r="H6" s="35"/>
      <c r="I6" s="35"/>
      <c r="J6" s="35"/>
    </row>
    <row r="7" spans="1:10" x14ac:dyDescent="0.25">
      <c r="A7" s="35"/>
      <c r="B7" s="35"/>
      <c r="C7" s="35"/>
      <c r="D7" s="35"/>
      <c r="E7" s="35"/>
      <c r="F7" s="35"/>
      <c r="G7" s="35"/>
      <c r="H7" s="35"/>
      <c r="I7" s="35"/>
      <c r="J7" s="35"/>
    </row>
    <row r="8" spans="1:10" ht="20.100000000000001" customHeight="1" x14ac:dyDescent="0.3">
      <c r="A8" s="37" t="s">
        <v>164</v>
      </c>
      <c r="B8" s="38"/>
      <c r="C8" s="508" t="e">
        <f>'2. Program Budget'!A3:A5</f>
        <v>#VALUE!</v>
      </c>
      <c r="D8" s="508"/>
      <c r="E8" s="508"/>
      <c r="F8" s="37"/>
      <c r="G8" s="183"/>
      <c r="H8" s="39"/>
      <c r="I8" s="183"/>
      <c r="J8" s="39"/>
    </row>
    <row r="9" spans="1:10" ht="20.100000000000001" customHeight="1" x14ac:dyDescent="0.3">
      <c r="A9" s="52" t="s">
        <v>165</v>
      </c>
      <c r="B9" s="38"/>
      <c r="C9" s="400"/>
      <c r="D9" s="400"/>
      <c r="E9" s="400"/>
      <c r="F9" s="37"/>
      <c r="G9" s="183"/>
      <c r="H9" s="35"/>
      <c r="I9" s="183"/>
      <c r="J9" s="35"/>
    </row>
    <row r="10" spans="1:10" ht="20.100000000000001" customHeight="1" x14ac:dyDescent="0.3">
      <c r="B10" s="53"/>
      <c r="D10" s="38"/>
      <c r="F10" s="37"/>
      <c r="G10" s="35"/>
      <c r="H10" s="39"/>
      <c r="I10" s="35"/>
      <c r="J10" s="39"/>
    </row>
    <row r="11" spans="1:10" ht="20.100000000000001" customHeight="1" x14ac:dyDescent="0.3">
      <c r="A11" s="53"/>
      <c r="B11" s="53"/>
      <c r="C11" s="38"/>
      <c r="D11" s="38"/>
      <c r="E11" s="38"/>
      <c r="F11" s="37"/>
      <c r="G11" s="35"/>
      <c r="H11" s="39"/>
      <c r="I11" s="35"/>
      <c r="J11" s="39"/>
    </row>
    <row r="12" spans="1:10" ht="16.5" x14ac:dyDescent="0.3">
      <c r="A12" s="38"/>
      <c r="B12" s="38"/>
      <c r="C12" s="38"/>
      <c r="D12" s="38"/>
      <c r="E12" s="38"/>
      <c r="F12" s="38"/>
      <c r="G12" s="35"/>
      <c r="H12" s="35"/>
      <c r="I12" s="35"/>
      <c r="J12" s="35"/>
    </row>
    <row r="13" spans="1:10" ht="16.5" x14ac:dyDescent="0.3">
      <c r="A13" s="38"/>
      <c r="B13" s="38"/>
      <c r="C13" s="38"/>
      <c r="D13" s="38"/>
      <c r="E13" s="38"/>
      <c r="F13" s="38"/>
      <c r="G13" s="35"/>
      <c r="H13" s="35"/>
      <c r="I13" s="35"/>
      <c r="J13" s="35"/>
    </row>
    <row r="14" spans="1:10" ht="27" x14ac:dyDescent="0.3">
      <c r="A14" s="307"/>
      <c r="B14" s="308" t="s">
        <v>66</v>
      </c>
      <c r="C14" s="311"/>
      <c r="D14" s="311"/>
      <c r="E14" s="311"/>
      <c r="F14" s="311"/>
      <c r="G14" s="40"/>
      <c r="H14" s="462" t="s">
        <v>219</v>
      </c>
      <c r="I14" s="40"/>
      <c r="J14" s="462" t="s">
        <v>220</v>
      </c>
    </row>
    <row r="15" spans="1:10" ht="16.5" x14ac:dyDescent="0.3">
      <c r="A15" s="38"/>
      <c r="B15" s="38"/>
      <c r="C15" s="38"/>
      <c r="D15" s="38"/>
      <c r="E15" s="38"/>
      <c r="F15" s="38"/>
      <c r="G15" s="35"/>
      <c r="H15" s="41"/>
      <c r="I15" s="35"/>
      <c r="J15" s="41"/>
    </row>
    <row r="16" spans="1:10" ht="18.95" customHeight="1" x14ac:dyDescent="0.3">
      <c r="A16" s="42" t="s">
        <v>67</v>
      </c>
      <c r="B16" s="502"/>
      <c r="C16" s="503"/>
      <c r="D16" s="503"/>
      <c r="E16" s="503"/>
      <c r="F16" s="504"/>
      <c r="G16" s="35"/>
      <c r="H16" s="35"/>
      <c r="I16" s="35"/>
      <c r="J16" s="35"/>
    </row>
    <row r="17" spans="1:10" ht="18.95" customHeight="1" x14ac:dyDescent="0.3">
      <c r="A17" s="38"/>
      <c r="B17" s="505"/>
      <c r="C17" s="506"/>
      <c r="D17" s="506"/>
      <c r="E17" s="506"/>
      <c r="F17" s="507"/>
      <c r="G17" s="35"/>
      <c r="H17" s="35"/>
      <c r="I17" s="35"/>
      <c r="J17" s="35"/>
    </row>
    <row r="18" spans="1:10" ht="18.95" customHeight="1" x14ac:dyDescent="0.3">
      <c r="A18" s="38"/>
      <c r="B18" s="496"/>
      <c r="C18" s="497"/>
      <c r="D18" s="497"/>
      <c r="E18" s="497"/>
      <c r="F18" s="498"/>
      <c r="G18" s="43"/>
      <c r="H18" s="401"/>
      <c r="I18" s="43"/>
      <c r="J18" s="401"/>
    </row>
    <row r="19" spans="1:10" ht="9.75" customHeight="1" x14ac:dyDescent="0.3">
      <c r="A19" s="38"/>
      <c r="B19" s="44"/>
      <c r="C19" s="44"/>
      <c r="D19" s="44"/>
      <c r="E19" s="44"/>
      <c r="F19" s="44"/>
      <c r="G19" s="43"/>
      <c r="H19" s="392"/>
      <c r="I19" s="43"/>
      <c r="J19" s="392"/>
    </row>
    <row r="20" spans="1:10" ht="18.95" customHeight="1" x14ac:dyDescent="0.3">
      <c r="A20" s="42" t="s">
        <v>68</v>
      </c>
      <c r="B20" s="502"/>
      <c r="C20" s="503"/>
      <c r="D20" s="503"/>
      <c r="E20" s="503"/>
      <c r="F20" s="504"/>
      <c r="G20" s="35"/>
      <c r="H20" s="35"/>
      <c r="I20" s="35"/>
      <c r="J20" s="35"/>
    </row>
    <row r="21" spans="1:10" ht="18.95" customHeight="1" x14ac:dyDescent="0.3">
      <c r="A21" s="42"/>
      <c r="B21" s="505"/>
      <c r="C21" s="506"/>
      <c r="D21" s="506"/>
      <c r="E21" s="506"/>
      <c r="F21" s="507"/>
      <c r="G21" s="35"/>
      <c r="H21" s="35"/>
      <c r="I21" s="35"/>
      <c r="J21" s="35"/>
    </row>
    <row r="22" spans="1:10" ht="18.95" customHeight="1" x14ac:dyDescent="0.3">
      <c r="A22" s="42"/>
      <c r="B22" s="496"/>
      <c r="C22" s="497"/>
      <c r="D22" s="497"/>
      <c r="E22" s="497"/>
      <c r="F22" s="498"/>
      <c r="G22" s="43"/>
      <c r="H22" s="401"/>
      <c r="I22" s="43"/>
      <c r="J22" s="401"/>
    </row>
    <row r="23" spans="1:10" ht="9.75" customHeight="1" x14ac:dyDescent="0.3">
      <c r="A23" s="38"/>
      <c r="B23" s="44"/>
      <c r="C23" s="44"/>
      <c r="D23" s="44"/>
      <c r="E23" s="44"/>
      <c r="F23" s="44"/>
      <c r="G23" s="45"/>
      <c r="H23" s="393"/>
      <c r="I23" s="45"/>
      <c r="J23" s="393"/>
    </row>
    <row r="24" spans="1:10" ht="18.95" customHeight="1" x14ac:dyDescent="0.3">
      <c r="A24" s="42">
        <v>3</v>
      </c>
      <c r="B24" s="502"/>
      <c r="C24" s="503"/>
      <c r="D24" s="503"/>
      <c r="E24" s="503"/>
      <c r="F24" s="504"/>
      <c r="G24" s="35"/>
      <c r="H24" s="35"/>
      <c r="I24" s="35"/>
      <c r="J24" s="35"/>
    </row>
    <row r="25" spans="1:10" ht="18.95" customHeight="1" x14ac:dyDescent="0.3">
      <c r="A25" s="42"/>
      <c r="B25" s="505"/>
      <c r="C25" s="506"/>
      <c r="D25" s="506"/>
      <c r="E25" s="506"/>
      <c r="F25" s="507"/>
      <c r="G25" s="35"/>
      <c r="H25" s="35"/>
      <c r="I25" s="35"/>
      <c r="J25" s="35"/>
    </row>
    <row r="26" spans="1:10" ht="18.95" customHeight="1" x14ac:dyDescent="0.3">
      <c r="A26" s="42"/>
      <c r="B26" s="496"/>
      <c r="C26" s="497"/>
      <c r="D26" s="497"/>
      <c r="E26" s="497"/>
      <c r="F26" s="498"/>
      <c r="G26" s="43"/>
      <c r="H26" s="401"/>
      <c r="I26" s="43"/>
      <c r="J26" s="401"/>
    </row>
    <row r="27" spans="1:10" ht="9.75" customHeight="1" x14ac:dyDescent="0.3">
      <c r="A27" s="42"/>
      <c r="B27" s="44"/>
      <c r="C27" s="44"/>
      <c r="D27" s="44"/>
      <c r="E27" s="44"/>
      <c r="F27" s="44"/>
      <c r="G27" s="45"/>
      <c r="H27" s="393"/>
      <c r="I27" s="45"/>
      <c r="J27" s="393"/>
    </row>
    <row r="28" spans="1:10" ht="18.95" customHeight="1" x14ac:dyDescent="0.3">
      <c r="A28" s="42" t="s">
        <v>69</v>
      </c>
      <c r="B28" s="502"/>
      <c r="C28" s="503"/>
      <c r="D28" s="503"/>
      <c r="E28" s="503"/>
      <c r="F28" s="504"/>
      <c r="G28" s="35"/>
      <c r="H28" s="35"/>
      <c r="I28" s="35"/>
      <c r="J28" s="35"/>
    </row>
    <row r="29" spans="1:10" ht="18.95" customHeight="1" x14ac:dyDescent="0.3">
      <c r="A29" s="42"/>
      <c r="B29" s="505"/>
      <c r="C29" s="506"/>
      <c r="D29" s="506"/>
      <c r="E29" s="506"/>
      <c r="F29" s="507"/>
      <c r="G29" s="35"/>
      <c r="H29" s="35"/>
      <c r="I29" s="35"/>
      <c r="J29" s="35"/>
    </row>
    <row r="30" spans="1:10" ht="18.95" customHeight="1" x14ac:dyDescent="0.3">
      <c r="A30" s="42"/>
      <c r="B30" s="496"/>
      <c r="C30" s="497"/>
      <c r="D30" s="497"/>
      <c r="E30" s="497"/>
      <c r="F30" s="498"/>
      <c r="G30" s="43"/>
      <c r="H30" s="401"/>
      <c r="I30" s="43"/>
      <c r="J30" s="401"/>
    </row>
    <row r="31" spans="1:10" ht="9.75" customHeight="1" x14ac:dyDescent="0.3">
      <c r="A31" s="42"/>
      <c r="B31" s="44"/>
      <c r="C31" s="44"/>
      <c r="D31" s="44"/>
      <c r="E31" s="44"/>
      <c r="F31" s="44"/>
      <c r="G31" s="45"/>
      <c r="H31" s="393"/>
      <c r="I31" s="45"/>
      <c r="J31" s="393"/>
    </row>
    <row r="32" spans="1:10" ht="18.95" customHeight="1" x14ac:dyDescent="0.3">
      <c r="A32" s="42" t="s">
        <v>70</v>
      </c>
      <c r="B32" s="502"/>
      <c r="C32" s="503"/>
      <c r="D32" s="503"/>
      <c r="E32" s="503"/>
      <c r="F32" s="504"/>
      <c r="G32" s="35"/>
      <c r="H32" s="35"/>
      <c r="I32" s="35"/>
      <c r="J32" s="35"/>
    </row>
    <row r="33" spans="1:10" ht="18.95" customHeight="1" x14ac:dyDescent="0.3">
      <c r="A33" s="42"/>
      <c r="B33" s="505"/>
      <c r="C33" s="506"/>
      <c r="D33" s="506"/>
      <c r="E33" s="506"/>
      <c r="F33" s="507"/>
      <c r="G33" s="35"/>
      <c r="H33" s="35"/>
      <c r="I33" s="35"/>
      <c r="J33" s="35"/>
    </row>
    <row r="34" spans="1:10" ht="18.95" customHeight="1" x14ac:dyDescent="0.3">
      <c r="A34" s="42"/>
      <c r="B34" s="496"/>
      <c r="C34" s="497"/>
      <c r="D34" s="497"/>
      <c r="E34" s="497"/>
      <c r="F34" s="498"/>
      <c r="G34" s="43"/>
      <c r="H34" s="401"/>
      <c r="I34" s="43"/>
      <c r="J34" s="401"/>
    </row>
    <row r="35" spans="1:10" ht="9.75" customHeight="1" x14ac:dyDescent="0.3">
      <c r="A35" s="42"/>
      <c r="B35" s="44"/>
      <c r="C35" s="44"/>
      <c r="D35" s="44"/>
      <c r="E35" s="44"/>
      <c r="F35" s="44"/>
      <c r="G35" s="45"/>
      <c r="H35" s="393"/>
      <c r="I35" s="45"/>
      <c r="J35" s="393"/>
    </row>
    <row r="36" spans="1:10" ht="18.95" customHeight="1" x14ac:dyDescent="0.3">
      <c r="A36" s="42" t="s">
        <v>71</v>
      </c>
      <c r="B36" s="502"/>
      <c r="C36" s="503"/>
      <c r="D36" s="503"/>
      <c r="E36" s="503"/>
      <c r="F36" s="504"/>
      <c r="G36" s="35"/>
      <c r="H36" s="35"/>
      <c r="I36" s="35"/>
      <c r="J36" s="35"/>
    </row>
    <row r="37" spans="1:10" ht="18.95" customHeight="1" x14ac:dyDescent="0.3">
      <c r="A37" s="42"/>
      <c r="B37" s="505"/>
      <c r="C37" s="506"/>
      <c r="D37" s="506"/>
      <c r="E37" s="506"/>
      <c r="F37" s="507"/>
      <c r="G37" s="35"/>
      <c r="H37" s="35"/>
      <c r="I37" s="35"/>
      <c r="J37" s="35"/>
    </row>
    <row r="38" spans="1:10" ht="18.95" customHeight="1" x14ac:dyDescent="0.3">
      <c r="A38" s="42"/>
      <c r="B38" s="496"/>
      <c r="C38" s="497"/>
      <c r="D38" s="497"/>
      <c r="E38" s="497"/>
      <c r="F38" s="498"/>
      <c r="G38" s="43"/>
      <c r="H38" s="401"/>
      <c r="I38" s="43"/>
      <c r="J38" s="401"/>
    </row>
    <row r="39" spans="1:10" ht="9.75" customHeight="1" x14ac:dyDescent="0.3">
      <c r="A39" s="42"/>
      <c r="B39" s="44"/>
      <c r="C39" s="44"/>
      <c r="D39" s="44"/>
      <c r="E39" s="44"/>
      <c r="F39" s="44"/>
      <c r="G39" s="45"/>
      <c r="H39" s="393"/>
      <c r="I39" s="45"/>
      <c r="J39" s="393"/>
    </row>
    <row r="40" spans="1:10" ht="18.95" customHeight="1" x14ac:dyDescent="0.3">
      <c r="A40" s="42" t="s">
        <v>72</v>
      </c>
      <c r="B40" s="502"/>
      <c r="C40" s="503"/>
      <c r="D40" s="503"/>
      <c r="E40" s="503"/>
      <c r="F40" s="504"/>
      <c r="G40" s="35"/>
      <c r="H40" s="35"/>
      <c r="I40" s="35"/>
      <c r="J40" s="35"/>
    </row>
    <row r="41" spans="1:10" ht="18.95" customHeight="1" x14ac:dyDescent="0.3">
      <c r="A41" s="42"/>
      <c r="B41" s="505"/>
      <c r="C41" s="506"/>
      <c r="D41" s="506"/>
      <c r="E41" s="506"/>
      <c r="F41" s="507"/>
      <c r="G41" s="35"/>
      <c r="H41" s="35"/>
      <c r="I41" s="35"/>
      <c r="J41" s="35"/>
    </row>
    <row r="42" spans="1:10" ht="18.95" customHeight="1" x14ac:dyDescent="0.3">
      <c r="A42" s="42"/>
      <c r="B42" s="496"/>
      <c r="C42" s="497"/>
      <c r="D42" s="497"/>
      <c r="E42" s="497"/>
      <c r="F42" s="498"/>
      <c r="G42" s="43"/>
      <c r="H42" s="401"/>
      <c r="I42" s="43"/>
      <c r="J42" s="401"/>
    </row>
    <row r="43" spans="1:10" ht="9.75" customHeight="1" x14ac:dyDescent="0.3">
      <c r="A43" s="42"/>
      <c r="B43" s="44"/>
      <c r="C43" s="44"/>
      <c r="D43" s="44"/>
      <c r="E43" s="44"/>
      <c r="F43" s="44"/>
      <c r="G43" s="45"/>
      <c r="H43" s="394"/>
      <c r="I43" s="45"/>
      <c r="J43" s="394"/>
    </row>
    <row r="44" spans="1:10" ht="18.95" customHeight="1" x14ac:dyDescent="0.3">
      <c r="A44" s="42" t="s">
        <v>73</v>
      </c>
      <c r="B44" s="502"/>
      <c r="C44" s="503"/>
      <c r="D44" s="503"/>
      <c r="E44" s="503"/>
      <c r="F44" s="504"/>
      <c r="G44" s="35"/>
      <c r="H44" s="35"/>
      <c r="I44" s="35"/>
      <c r="J44" s="35"/>
    </row>
    <row r="45" spans="1:10" ht="18.95" customHeight="1" x14ac:dyDescent="0.3">
      <c r="A45" s="42"/>
      <c r="B45" s="505"/>
      <c r="C45" s="506"/>
      <c r="D45" s="506"/>
      <c r="E45" s="506"/>
      <c r="F45" s="507"/>
      <c r="G45" s="35"/>
      <c r="H45" s="35"/>
      <c r="I45" s="35"/>
      <c r="J45" s="35"/>
    </row>
    <row r="46" spans="1:10" ht="18.95" customHeight="1" x14ac:dyDescent="0.3">
      <c r="A46" s="42"/>
      <c r="B46" s="496"/>
      <c r="C46" s="497"/>
      <c r="D46" s="497"/>
      <c r="E46" s="497"/>
      <c r="F46" s="498"/>
      <c r="G46" s="43"/>
      <c r="H46" s="401"/>
      <c r="I46" s="43"/>
      <c r="J46" s="401"/>
    </row>
    <row r="47" spans="1:10" ht="18.75" customHeight="1" x14ac:dyDescent="0.3">
      <c r="A47" s="42"/>
      <c r="B47" s="44"/>
      <c r="C47" s="44"/>
      <c r="D47" s="44"/>
      <c r="E47" s="44"/>
      <c r="F47" s="44"/>
      <c r="G47" s="43"/>
      <c r="H47" s="83"/>
      <c r="I47" s="43"/>
      <c r="J47" s="83"/>
    </row>
    <row r="48" spans="1:10" ht="18.75" customHeight="1" x14ac:dyDescent="0.3">
      <c r="A48" s="42"/>
      <c r="B48" s="44"/>
      <c r="D48" s="184"/>
      <c r="E48" s="185" t="s">
        <v>92</v>
      </c>
      <c r="F48" s="184"/>
      <c r="G48" s="182"/>
      <c r="H48" s="402">
        <f>H46+H42+H38+H34+H30+H26+H22+H18</f>
        <v>0</v>
      </c>
      <c r="I48" s="182"/>
      <c r="J48" s="402">
        <f>J46+J42+J38+J34+J30+J26+J22+J18</f>
        <v>0</v>
      </c>
    </row>
    <row r="49" spans="1:10" ht="18.75" customHeight="1" x14ac:dyDescent="0.3">
      <c r="A49" s="46"/>
      <c r="B49" s="47"/>
      <c r="C49" s="47"/>
      <c r="D49" s="47"/>
      <c r="E49" s="47"/>
      <c r="F49" s="47"/>
      <c r="G49" s="48"/>
      <c r="H49" s="84"/>
      <c r="I49" s="48"/>
      <c r="J49" s="84"/>
    </row>
    <row r="50" spans="1:10" ht="18.75" customHeight="1" x14ac:dyDescent="0.25">
      <c r="A50" s="50"/>
      <c r="B50" s="47"/>
      <c r="C50" s="47"/>
      <c r="D50" s="47"/>
      <c r="E50" s="47"/>
      <c r="F50" s="47"/>
      <c r="G50" s="48"/>
      <c r="H50" s="49"/>
      <c r="I50" s="48"/>
      <c r="J50" s="49"/>
    </row>
    <row r="51" spans="1:10" ht="16.5" x14ac:dyDescent="0.3">
      <c r="A51" s="51"/>
      <c r="B51" s="51"/>
      <c r="C51" s="51"/>
      <c r="D51" s="51"/>
      <c r="E51" s="51"/>
      <c r="F51" s="51"/>
    </row>
    <row r="52" spans="1:10" ht="16.5" x14ac:dyDescent="0.3">
      <c r="A52" s="51"/>
      <c r="B52" s="51"/>
      <c r="C52" s="51"/>
      <c r="D52" s="51"/>
      <c r="E52" s="51"/>
      <c r="F52" s="51"/>
    </row>
    <row r="53" spans="1:10" ht="16.5" x14ac:dyDescent="0.3">
      <c r="A53" s="51"/>
      <c r="B53" s="51"/>
      <c r="C53" s="51"/>
      <c r="D53" s="51"/>
      <c r="E53" s="51"/>
      <c r="F53" s="51"/>
    </row>
    <row r="54" spans="1:10" ht="16.5" x14ac:dyDescent="0.3">
      <c r="A54" s="51"/>
      <c r="B54" s="51"/>
      <c r="C54" s="51"/>
      <c r="D54" s="51"/>
      <c r="E54" s="51"/>
      <c r="F54" s="51"/>
    </row>
    <row r="55" spans="1:10" ht="16.5" x14ac:dyDescent="0.3">
      <c r="A55" s="51"/>
      <c r="B55" s="51"/>
      <c r="C55" s="51"/>
      <c r="D55" s="51"/>
      <c r="E55" s="51"/>
      <c r="F55" s="51"/>
    </row>
    <row r="56" spans="1:10" ht="16.5" x14ac:dyDescent="0.3">
      <c r="A56" s="51"/>
      <c r="B56" s="51"/>
      <c r="C56" s="51"/>
      <c r="D56" s="51"/>
      <c r="E56" s="51"/>
      <c r="F56" s="51"/>
    </row>
    <row r="57" spans="1:10" ht="16.5" x14ac:dyDescent="0.3">
      <c r="A57" s="51"/>
      <c r="B57" s="51"/>
      <c r="C57" s="51"/>
      <c r="D57" s="51"/>
      <c r="E57" s="51"/>
      <c r="F57" s="51"/>
    </row>
    <row r="58" spans="1:10" ht="16.5" x14ac:dyDescent="0.3">
      <c r="A58" s="51"/>
      <c r="B58" s="51"/>
      <c r="C58" s="51"/>
      <c r="D58" s="51"/>
      <c r="E58" s="51"/>
      <c r="F58" s="51"/>
    </row>
    <row r="59" spans="1:10" ht="16.5" x14ac:dyDescent="0.3">
      <c r="A59" s="51"/>
      <c r="B59" s="51"/>
      <c r="C59" s="51"/>
      <c r="D59" s="51"/>
      <c r="E59" s="51"/>
      <c r="F59" s="51"/>
    </row>
    <row r="60" spans="1:10" ht="16.5" x14ac:dyDescent="0.3">
      <c r="A60" s="51"/>
      <c r="B60" s="51"/>
      <c r="C60" s="51"/>
      <c r="D60" s="51"/>
      <c r="E60" s="51"/>
      <c r="F60" s="51"/>
    </row>
    <row r="61" spans="1:10" ht="16.5" x14ac:dyDescent="0.3">
      <c r="A61" s="51"/>
      <c r="B61" s="51"/>
      <c r="C61" s="51"/>
      <c r="D61" s="51"/>
      <c r="E61" s="51"/>
      <c r="F61" s="51"/>
    </row>
    <row r="62" spans="1:10" ht="16.5" x14ac:dyDescent="0.3">
      <c r="A62" s="51"/>
      <c r="B62" s="51"/>
      <c r="C62" s="51"/>
      <c r="D62" s="51"/>
      <c r="E62" s="51"/>
      <c r="F62" s="51"/>
    </row>
    <row r="63" spans="1:10" ht="16.5" x14ac:dyDescent="0.3">
      <c r="A63" s="51"/>
      <c r="B63" s="51"/>
      <c r="C63" s="51"/>
      <c r="D63" s="51"/>
      <c r="E63" s="51"/>
      <c r="F63" s="51"/>
    </row>
    <row r="64" spans="1:10" ht="16.5" x14ac:dyDescent="0.3">
      <c r="A64" s="51"/>
      <c r="B64" s="51"/>
      <c r="C64" s="51"/>
      <c r="D64" s="51"/>
      <c r="E64" s="51"/>
      <c r="F64" s="51"/>
    </row>
    <row r="65" spans="1:6" ht="16.5" x14ac:dyDescent="0.3">
      <c r="A65" s="51"/>
      <c r="B65" s="51"/>
      <c r="C65" s="51"/>
      <c r="D65" s="51"/>
      <c r="E65" s="51"/>
      <c r="F65" s="51"/>
    </row>
    <row r="66" spans="1:6" ht="16.5" x14ac:dyDescent="0.3">
      <c r="A66" s="51"/>
      <c r="B66" s="51"/>
      <c r="C66" s="51"/>
      <c r="D66" s="51"/>
      <c r="E66" s="51"/>
      <c r="F66" s="51"/>
    </row>
    <row r="67" spans="1:6" ht="16.5" x14ac:dyDescent="0.3">
      <c r="A67" s="51"/>
      <c r="B67" s="51"/>
      <c r="C67" s="51"/>
      <c r="D67" s="51"/>
      <c r="E67" s="51"/>
      <c r="F67" s="51"/>
    </row>
    <row r="68" spans="1:6" ht="16.5" x14ac:dyDescent="0.3">
      <c r="A68" s="51"/>
      <c r="B68" s="51"/>
      <c r="C68" s="51"/>
      <c r="D68" s="51"/>
      <c r="E68" s="51"/>
      <c r="F68" s="51"/>
    </row>
    <row r="69" spans="1:6" ht="16.5" x14ac:dyDescent="0.3">
      <c r="A69" s="51"/>
      <c r="B69" s="51"/>
      <c r="C69" s="51"/>
      <c r="D69" s="51"/>
      <c r="E69" s="51"/>
      <c r="F69" s="51"/>
    </row>
    <row r="70" spans="1:6" ht="16.5" x14ac:dyDescent="0.3">
      <c r="A70" s="51"/>
      <c r="B70" s="51"/>
      <c r="C70" s="51"/>
      <c r="D70" s="51"/>
      <c r="E70" s="51"/>
      <c r="F70" s="51"/>
    </row>
    <row r="71" spans="1:6" ht="16.5" x14ac:dyDescent="0.3">
      <c r="A71" s="51"/>
      <c r="B71" s="51"/>
      <c r="C71" s="51"/>
      <c r="D71" s="51"/>
      <c r="E71" s="51"/>
      <c r="F71" s="51"/>
    </row>
    <row r="72" spans="1:6" ht="16.5" x14ac:dyDescent="0.3">
      <c r="A72" s="51"/>
      <c r="B72" s="51"/>
      <c r="C72" s="51"/>
      <c r="D72" s="51"/>
      <c r="E72" s="51"/>
      <c r="F72" s="51"/>
    </row>
    <row r="73" spans="1:6" ht="16.5" x14ac:dyDescent="0.3">
      <c r="A73" s="51"/>
      <c r="B73" s="51"/>
      <c r="C73" s="51"/>
      <c r="D73" s="51"/>
      <c r="E73" s="51"/>
      <c r="F73" s="51"/>
    </row>
    <row r="74" spans="1:6" ht="16.5" x14ac:dyDescent="0.3">
      <c r="A74" s="51"/>
      <c r="B74" s="51"/>
      <c r="C74" s="51"/>
      <c r="D74" s="51"/>
      <c r="E74" s="51"/>
      <c r="F74" s="51"/>
    </row>
    <row r="75" spans="1:6" ht="16.5" x14ac:dyDescent="0.3">
      <c r="A75" s="51"/>
      <c r="B75" s="51"/>
      <c r="C75" s="51"/>
      <c r="D75" s="51"/>
      <c r="E75" s="51"/>
      <c r="F75" s="51"/>
    </row>
    <row r="76" spans="1:6" ht="16.5" x14ac:dyDescent="0.3">
      <c r="A76" s="51"/>
      <c r="B76" s="51"/>
      <c r="C76" s="51"/>
      <c r="D76" s="51"/>
      <c r="E76" s="51"/>
      <c r="F76" s="51"/>
    </row>
    <row r="77" spans="1:6" ht="16.5" x14ac:dyDescent="0.3">
      <c r="A77" s="51"/>
      <c r="B77" s="51"/>
      <c r="C77" s="51"/>
      <c r="D77" s="51"/>
      <c r="E77" s="51"/>
      <c r="F77" s="51"/>
    </row>
    <row r="78" spans="1:6" ht="16.5" x14ac:dyDescent="0.3">
      <c r="A78" s="51"/>
      <c r="B78" s="51"/>
      <c r="C78" s="51"/>
      <c r="D78" s="51"/>
      <c r="E78" s="51"/>
      <c r="F78" s="51"/>
    </row>
    <row r="79" spans="1:6" ht="16.5" x14ac:dyDescent="0.3">
      <c r="A79" s="51"/>
      <c r="B79" s="51"/>
      <c r="C79" s="51"/>
      <c r="D79" s="51"/>
      <c r="E79" s="51"/>
      <c r="F79" s="51"/>
    </row>
    <row r="80" spans="1:6" ht="16.5" x14ac:dyDescent="0.3">
      <c r="A80" s="51"/>
      <c r="B80" s="51"/>
      <c r="C80" s="51"/>
      <c r="D80" s="51"/>
      <c r="E80" s="51"/>
      <c r="F80" s="51"/>
    </row>
    <row r="81" spans="1:6" ht="16.5" x14ac:dyDescent="0.3">
      <c r="A81" s="51"/>
      <c r="B81" s="51"/>
      <c r="C81" s="51"/>
      <c r="D81" s="51"/>
      <c r="E81" s="51"/>
      <c r="F81" s="51"/>
    </row>
    <row r="82" spans="1:6" ht="16.5" x14ac:dyDescent="0.3">
      <c r="A82" s="51"/>
      <c r="B82" s="51"/>
      <c r="C82" s="51"/>
      <c r="D82" s="51"/>
      <c r="E82" s="51"/>
      <c r="F82" s="51"/>
    </row>
    <row r="83" spans="1:6" ht="16.5" x14ac:dyDescent="0.3">
      <c r="A83" s="51"/>
      <c r="B83" s="51"/>
      <c r="C83" s="51"/>
      <c r="D83" s="51"/>
      <c r="E83" s="51"/>
      <c r="F83" s="51"/>
    </row>
    <row r="84" spans="1:6" ht="16.5" x14ac:dyDescent="0.3">
      <c r="A84" s="51"/>
      <c r="B84" s="51"/>
      <c r="C84" s="51"/>
      <c r="D84" s="51"/>
      <c r="E84" s="51"/>
      <c r="F84" s="51"/>
    </row>
    <row r="85" spans="1:6" ht="16.5" x14ac:dyDescent="0.3">
      <c r="A85" s="51"/>
      <c r="B85" s="51"/>
      <c r="C85" s="51"/>
      <c r="D85" s="51"/>
      <c r="E85" s="51"/>
      <c r="F85" s="51"/>
    </row>
    <row r="86" spans="1:6" ht="16.5" x14ac:dyDescent="0.3">
      <c r="A86" s="51"/>
      <c r="B86" s="51"/>
      <c r="C86" s="51"/>
      <c r="D86" s="51"/>
      <c r="E86" s="51"/>
      <c r="F86" s="51"/>
    </row>
    <row r="87" spans="1:6" ht="16.5" x14ac:dyDescent="0.3">
      <c r="A87" s="51"/>
      <c r="B87" s="51"/>
      <c r="C87" s="51"/>
      <c r="D87" s="51"/>
      <c r="E87" s="51"/>
      <c r="F87" s="51"/>
    </row>
    <row r="88" spans="1:6" ht="16.5" x14ac:dyDescent="0.3">
      <c r="A88" s="51"/>
      <c r="B88" s="51"/>
      <c r="C88" s="51"/>
      <c r="D88" s="51"/>
      <c r="E88" s="51"/>
      <c r="F88" s="51"/>
    </row>
    <row r="89" spans="1:6" ht="16.5" x14ac:dyDescent="0.3">
      <c r="A89" s="51"/>
      <c r="B89" s="51"/>
      <c r="C89" s="51"/>
      <c r="D89" s="51"/>
      <c r="E89" s="51"/>
      <c r="F89" s="51"/>
    </row>
    <row r="90" spans="1:6" ht="16.5" x14ac:dyDescent="0.3">
      <c r="A90" s="51"/>
      <c r="B90" s="51"/>
      <c r="C90" s="51"/>
      <c r="D90" s="51"/>
      <c r="E90" s="51"/>
      <c r="F90" s="51"/>
    </row>
    <row r="91" spans="1:6" ht="16.5" x14ac:dyDescent="0.3">
      <c r="A91" s="51"/>
      <c r="B91" s="51"/>
      <c r="C91" s="51"/>
      <c r="D91" s="51"/>
      <c r="E91" s="51"/>
      <c r="F91" s="51"/>
    </row>
    <row r="92" spans="1:6" ht="16.5" x14ac:dyDescent="0.3">
      <c r="A92" s="51"/>
      <c r="B92" s="51"/>
      <c r="C92" s="51"/>
      <c r="D92" s="51"/>
      <c r="E92" s="51"/>
      <c r="F92" s="51"/>
    </row>
    <row r="93" spans="1:6" ht="16.5" x14ac:dyDescent="0.3">
      <c r="A93" s="51"/>
      <c r="B93" s="51"/>
      <c r="C93" s="51"/>
      <c r="D93" s="51"/>
      <c r="E93" s="51"/>
      <c r="F93" s="51"/>
    </row>
    <row r="94" spans="1:6" ht="16.5" x14ac:dyDescent="0.3">
      <c r="A94" s="51"/>
      <c r="B94" s="51"/>
      <c r="C94" s="51"/>
      <c r="D94" s="51"/>
      <c r="E94" s="51"/>
      <c r="F94" s="51"/>
    </row>
    <row r="95" spans="1:6" ht="16.5" x14ac:dyDescent="0.3">
      <c r="A95" s="51"/>
      <c r="B95" s="51"/>
      <c r="C95" s="51"/>
      <c r="D95" s="51"/>
      <c r="E95" s="51"/>
      <c r="F95" s="51"/>
    </row>
    <row r="96" spans="1:6" ht="16.5" x14ac:dyDescent="0.3">
      <c r="A96" s="51"/>
      <c r="B96" s="51"/>
      <c r="C96" s="51"/>
      <c r="D96" s="51"/>
      <c r="E96" s="51"/>
      <c r="F96" s="51"/>
    </row>
    <row r="97" spans="1:6" ht="16.5" x14ac:dyDescent="0.3">
      <c r="A97" s="51"/>
      <c r="B97" s="51"/>
      <c r="C97" s="51"/>
      <c r="D97" s="51"/>
      <c r="E97" s="51"/>
      <c r="F97" s="51"/>
    </row>
    <row r="98" spans="1:6" ht="16.5" x14ac:dyDescent="0.3">
      <c r="A98" s="51"/>
      <c r="B98" s="51"/>
      <c r="C98" s="51"/>
      <c r="D98" s="51"/>
      <c r="E98" s="51"/>
      <c r="F98" s="51"/>
    </row>
    <row r="99" spans="1:6" ht="16.5" x14ac:dyDescent="0.3">
      <c r="A99" s="51"/>
      <c r="B99" s="51"/>
      <c r="C99" s="51"/>
      <c r="D99" s="51"/>
      <c r="E99" s="51"/>
      <c r="F99" s="51"/>
    </row>
    <row r="100" spans="1:6" ht="16.5" x14ac:dyDescent="0.3">
      <c r="A100" s="51"/>
      <c r="B100" s="51"/>
      <c r="C100" s="51"/>
      <c r="D100" s="51"/>
      <c r="E100" s="51"/>
      <c r="F100" s="51"/>
    </row>
    <row r="101" spans="1:6" ht="16.5" x14ac:dyDescent="0.3">
      <c r="A101" s="51"/>
      <c r="B101" s="51"/>
      <c r="C101" s="51"/>
      <c r="D101" s="51"/>
      <c r="E101" s="51"/>
      <c r="F101" s="51"/>
    </row>
    <row r="102" spans="1:6" ht="16.5" x14ac:dyDescent="0.3">
      <c r="A102" s="51"/>
      <c r="B102" s="51"/>
      <c r="C102" s="51"/>
      <c r="D102" s="51"/>
      <c r="E102" s="51"/>
      <c r="F102" s="51"/>
    </row>
    <row r="103" spans="1:6" ht="16.5" x14ac:dyDescent="0.3">
      <c r="A103" s="51"/>
      <c r="B103" s="51"/>
      <c r="C103" s="51"/>
      <c r="D103" s="51"/>
      <c r="E103" s="51"/>
      <c r="F103" s="51"/>
    </row>
    <row r="104" spans="1:6" ht="16.5" x14ac:dyDescent="0.3">
      <c r="A104" s="51"/>
      <c r="B104" s="51"/>
      <c r="C104" s="51"/>
      <c r="D104" s="51"/>
      <c r="E104" s="51"/>
      <c r="F104" s="51"/>
    </row>
    <row r="105" spans="1:6" ht="16.5" x14ac:dyDescent="0.3">
      <c r="A105" s="51"/>
      <c r="B105" s="51"/>
      <c r="C105" s="51"/>
      <c r="D105" s="51"/>
      <c r="E105" s="51"/>
      <c r="F105" s="51"/>
    </row>
    <row r="106" spans="1:6" ht="16.5" x14ac:dyDescent="0.3">
      <c r="A106" s="51"/>
      <c r="B106" s="51"/>
      <c r="C106" s="51"/>
      <c r="D106" s="51"/>
      <c r="E106" s="51"/>
      <c r="F106" s="51"/>
    </row>
    <row r="107" spans="1:6" ht="16.5" x14ac:dyDescent="0.3">
      <c r="A107" s="51"/>
      <c r="B107" s="51"/>
      <c r="C107" s="51"/>
      <c r="D107" s="51"/>
      <c r="E107" s="51"/>
      <c r="F107" s="51"/>
    </row>
    <row r="108" spans="1:6" ht="16.5" x14ac:dyDescent="0.3">
      <c r="A108" s="51"/>
      <c r="B108" s="51"/>
      <c r="C108" s="51"/>
      <c r="D108" s="51"/>
      <c r="E108" s="51"/>
      <c r="F108" s="51"/>
    </row>
    <row r="109" spans="1:6" ht="16.5" x14ac:dyDescent="0.3">
      <c r="A109" s="51"/>
      <c r="B109" s="51"/>
      <c r="C109" s="51"/>
      <c r="D109" s="51"/>
      <c r="E109" s="51"/>
      <c r="F109" s="51"/>
    </row>
    <row r="110" spans="1:6" ht="16.5" x14ac:dyDescent="0.3">
      <c r="A110" s="51"/>
      <c r="B110" s="51"/>
      <c r="C110" s="51"/>
      <c r="D110" s="51"/>
      <c r="E110" s="51"/>
      <c r="F110" s="51"/>
    </row>
    <row r="111" spans="1:6" ht="16.5" x14ac:dyDescent="0.3">
      <c r="A111" s="51"/>
      <c r="B111" s="51"/>
      <c r="C111" s="51"/>
      <c r="D111" s="51"/>
      <c r="E111" s="51"/>
      <c r="F111" s="51"/>
    </row>
    <row r="112" spans="1:6" ht="16.5" x14ac:dyDescent="0.3">
      <c r="A112" s="51"/>
      <c r="B112" s="51"/>
      <c r="C112" s="51"/>
      <c r="D112" s="51"/>
      <c r="E112" s="51"/>
      <c r="F112" s="51"/>
    </row>
    <row r="113" spans="1:6" ht="16.5" x14ac:dyDescent="0.3">
      <c r="A113" s="51"/>
      <c r="B113" s="51"/>
      <c r="C113" s="51"/>
      <c r="D113" s="51"/>
      <c r="E113" s="51"/>
      <c r="F113" s="51"/>
    </row>
    <row r="114" spans="1:6" ht="16.5" x14ac:dyDescent="0.3">
      <c r="A114" s="51"/>
      <c r="B114" s="51"/>
      <c r="C114" s="51"/>
      <c r="D114" s="51"/>
      <c r="E114" s="51"/>
      <c r="F114" s="51"/>
    </row>
    <row r="115" spans="1:6" ht="16.5" x14ac:dyDescent="0.3">
      <c r="A115" s="51"/>
      <c r="B115" s="51"/>
      <c r="C115" s="51"/>
      <c r="D115" s="51"/>
      <c r="E115" s="51"/>
      <c r="F115" s="51"/>
    </row>
    <row r="116" spans="1:6" ht="16.5" x14ac:dyDescent="0.3">
      <c r="A116" s="51"/>
      <c r="B116" s="51"/>
      <c r="C116" s="51"/>
      <c r="D116" s="51"/>
      <c r="E116" s="51"/>
      <c r="F116" s="51"/>
    </row>
    <row r="117" spans="1:6" ht="16.5" x14ac:dyDescent="0.3">
      <c r="A117" s="51"/>
      <c r="B117" s="51"/>
      <c r="C117" s="51"/>
      <c r="D117" s="51"/>
      <c r="E117" s="51"/>
      <c r="F117" s="51"/>
    </row>
    <row r="118" spans="1:6" ht="16.5" x14ac:dyDescent="0.3">
      <c r="A118" s="51"/>
      <c r="B118" s="51"/>
      <c r="C118" s="51"/>
      <c r="D118" s="51"/>
      <c r="E118" s="51"/>
      <c r="F118" s="51"/>
    </row>
    <row r="119" spans="1:6" ht="16.5" x14ac:dyDescent="0.3">
      <c r="A119" s="51"/>
      <c r="B119" s="51"/>
      <c r="C119" s="51"/>
      <c r="D119" s="51"/>
      <c r="E119" s="51"/>
      <c r="F119" s="51"/>
    </row>
    <row r="120" spans="1:6" ht="16.5" x14ac:dyDescent="0.3">
      <c r="A120" s="51"/>
      <c r="B120" s="51"/>
      <c r="C120" s="51"/>
      <c r="D120" s="51"/>
      <c r="E120" s="51"/>
      <c r="F120" s="51"/>
    </row>
    <row r="121" spans="1:6" ht="16.5" x14ac:dyDescent="0.3">
      <c r="A121" s="51"/>
      <c r="B121" s="51"/>
      <c r="C121" s="51"/>
      <c r="D121" s="51"/>
      <c r="E121" s="51"/>
      <c r="F121" s="51"/>
    </row>
    <row r="122" spans="1:6" ht="16.5" x14ac:dyDescent="0.3">
      <c r="A122" s="51"/>
      <c r="B122" s="51"/>
      <c r="C122" s="51"/>
      <c r="D122" s="51"/>
      <c r="E122" s="51"/>
      <c r="F122" s="51"/>
    </row>
    <row r="123" spans="1:6" ht="16.5" x14ac:dyDescent="0.3">
      <c r="A123" s="51"/>
      <c r="B123" s="51"/>
      <c r="C123" s="51"/>
      <c r="D123" s="51"/>
      <c r="E123" s="51"/>
      <c r="F123" s="51"/>
    </row>
    <row r="124" spans="1:6" ht="16.5" x14ac:dyDescent="0.3">
      <c r="A124" s="51"/>
      <c r="B124" s="51"/>
      <c r="C124" s="51"/>
      <c r="D124" s="51"/>
      <c r="E124" s="51"/>
      <c r="F124" s="51"/>
    </row>
    <row r="125" spans="1:6" ht="16.5" x14ac:dyDescent="0.3">
      <c r="A125" s="51"/>
      <c r="B125" s="51"/>
      <c r="C125" s="51"/>
      <c r="D125" s="51"/>
      <c r="E125" s="51"/>
      <c r="F125" s="51"/>
    </row>
    <row r="126" spans="1:6" ht="16.5" x14ac:dyDescent="0.3">
      <c r="A126" s="51"/>
      <c r="B126" s="51"/>
      <c r="C126" s="51"/>
      <c r="D126" s="51"/>
      <c r="E126" s="51"/>
      <c r="F126" s="51"/>
    </row>
    <row r="127" spans="1:6" ht="16.5" x14ac:dyDescent="0.3">
      <c r="A127" s="51"/>
      <c r="B127" s="51"/>
      <c r="C127" s="51"/>
      <c r="D127" s="51"/>
      <c r="E127" s="51"/>
      <c r="F127" s="51"/>
    </row>
    <row r="128" spans="1:6" ht="16.5" x14ac:dyDescent="0.3">
      <c r="A128" s="51"/>
      <c r="B128" s="51"/>
      <c r="C128" s="51"/>
      <c r="D128" s="51"/>
      <c r="E128" s="51"/>
      <c r="F128" s="51"/>
    </row>
    <row r="129" spans="1:6" ht="16.5" x14ac:dyDescent="0.3">
      <c r="A129" s="51"/>
      <c r="B129" s="51"/>
      <c r="C129" s="51"/>
      <c r="D129" s="51"/>
      <c r="E129" s="51"/>
      <c r="F129" s="51"/>
    </row>
    <row r="130" spans="1:6" ht="16.5" x14ac:dyDescent="0.3">
      <c r="A130" s="51"/>
      <c r="B130" s="51"/>
      <c r="C130" s="51"/>
      <c r="D130" s="51"/>
      <c r="E130" s="51"/>
      <c r="F130" s="51"/>
    </row>
    <row r="131" spans="1:6" ht="16.5" x14ac:dyDescent="0.3">
      <c r="A131" s="51"/>
      <c r="B131" s="51"/>
      <c r="C131" s="51"/>
      <c r="D131" s="51"/>
      <c r="E131" s="51"/>
      <c r="F131" s="51"/>
    </row>
    <row r="132" spans="1:6" ht="16.5" x14ac:dyDescent="0.3">
      <c r="A132" s="51"/>
      <c r="B132" s="51"/>
      <c r="C132" s="51"/>
      <c r="D132" s="51"/>
      <c r="E132" s="51"/>
      <c r="F132" s="51"/>
    </row>
    <row r="133" spans="1:6" ht="16.5" x14ac:dyDescent="0.3">
      <c r="A133" s="51"/>
      <c r="B133" s="51"/>
      <c r="C133" s="51"/>
      <c r="D133" s="51"/>
      <c r="E133" s="51"/>
      <c r="F133" s="51"/>
    </row>
    <row r="134" spans="1:6" ht="16.5" x14ac:dyDescent="0.3">
      <c r="A134" s="51"/>
      <c r="B134" s="51"/>
      <c r="C134" s="51"/>
      <c r="D134" s="51"/>
      <c r="E134" s="51"/>
      <c r="F134" s="51"/>
    </row>
    <row r="135" spans="1:6" ht="16.5" x14ac:dyDescent="0.3">
      <c r="A135" s="51"/>
      <c r="B135" s="51"/>
      <c r="C135" s="51"/>
      <c r="D135" s="51"/>
      <c r="E135" s="51"/>
      <c r="F135" s="51"/>
    </row>
    <row r="136" spans="1:6" ht="16.5" x14ac:dyDescent="0.3">
      <c r="A136" s="51"/>
      <c r="B136" s="51"/>
      <c r="C136" s="51"/>
      <c r="D136" s="51"/>
      <c r="E136" s="51"/>
      <c r="F136" s="51"/>
    </row>
    <row r="137" spans="1:6" ht="16.5" x14ac:dyDescent="0.3">
      <c r="A137" s="51"/>
      <c r="B137" s="51"/>
      <c r="C137" s="51"/>
      <c r="D137" s="51"/>
      <c r="E137" s="51"/>
      <c r="F137" s="51"/>
    </row>
    <row r="138" spans="1:6" ht="16.5" x14ac:dyDescent="0.3">
      <c r="A138" s="51"/>
      <c r="B138" s="51"/>
      <c r="C138" s="51"/>
      <c r="D138" s="51"/>
      <c r="E138" s="51"/>
      <c r="F138" s="51"/>
    </row>
    <row r="139" spans="1:6" ht="16.5" x14ac:dyDescent="0.3">
      <c r="A139" s="51"/>
      <c r="B139" s="51"/>
      <c r="C139" s="51"/>
      <c r="D139" s="51"/>
      <c r="E139" s="51"/>
      <c r="F139" s="51"/>
    </row>
    <row r="140" spans="1:6" ht="16.5" x14ac:dyDescent="0.3">
      <c r="A140" s="51"/>
      <c r="B140" s="51"/>
      <c r="C140" s="51"/>
      <c r="D140" s="51"/>
      <c r="E140" s="51"/>
      <c r="F140" s="51"/>
    </row>
    <row r="141" spans="1:6" ht="16.5" x14ac:dyDescent="0.3">
      <c r="A141" s="51"/>
      <c r="B141" s="51"/>
      <c r="C141" s="51"/>
      <c r="D141" s="51"/>
      <c r="E141" s="51"/>
      <c r="F141" s="51"/>
    </row>
    <row r="142" spans="1:6" ht="16.5" x14ac:dyDescent="0.3">
      <c r="A142" s="51"/>
      <c r="B142" s="51"/>
      <c r="C142" s="51"/>
      <c r="D142" s="51"/>
      <c r="E142" s="51"/>
      <c r="F142" s="51"/>
    </row>
    <row r="143" spans="1:6" ht="16.5" x14ac:dyDescent="0.3">
      <c r="A143" s="51"/>
      <c r="B143" s="51"/>
      <c r="C143" s="51"/>
      <c r="D143" s="51"/>
      <c r="E143" s="51"/>
      <c r="F143" s="51"/>
    </row>
    <row r="144" spans="1:6" ht="16.5" x14ac:dyDescent="0.3">
      <c r="A144" s="51"/>
      <c r="B144" s="51"/>
      <c r="C144" s="51"/>
      <c r="D144" s="51"/>
      <c r="E144" s="51"/>
      <c r="F144" s="51"/>
    </row>
    <row r="145" spans="1:6" ht="16.5" x14ac:dyDescent="0.3">
      <c r="A145" s="51"/>
      <c r="B145" s="51"/>
      <c r="C145" s="51"/>
      <c r="D145" s="51"/>
      <c r="E145" s="51"/>
      <c r="F145" s="51"/>
    </row>
    <row r="146" spans="1:6" ht="16.5" x14ac:dyDescent="0.3">
      <c r="A146" s="51"/>
      <c r="B146" s="51"/>
      <c r="C146" s="51"/>
      <c r="D146" s="51"/>
      <c r="E146" s="51"/>
      <c r="F146" s="51"/>
    </row>
    <row r="147" spans="1:6" ht="16.5" x14ac:dyDescent="0.3">
      <c r="A147" s="51"/>
      <c r="B147" s="51"/>
      <c r="C147" s="51"/>
      <c r="D147" s="51"/>
      <c r="E147" s="51"/>
      <c r="F147" s="51"/>
    </row>
    <row r="148" spans="1:6" ht="16.5" x14ac:dyDescent="0.3">
      <c r="A148" s="51"/>
      <c r="B148" s="51"/>
      <c r="C148" s="51"/>
      <c r="D148" s="51"/>
      <c r="E148" s="51"/>
      <c r="F148" s="51"/>
    </row>
    <row r="149" spans="1:6" ht="16.5" x14ac:dyDescent="0.3">
      <c r="A149" s="51"/>
      <c r="B149" s="51"/>
      <c r="C149" s="51"/>
      <c r="D149" s="51"/>
      <c r="E149" s="51"/>
      <c r="F149" s="51"/>
    </row>
    <row r="150" spans="1:6" ht="16.5" x14ac:dyDescent="0.3">
      <c r="A150" s="51"/>
      <c r="B150" s="51"/>
      <c r="C150" s="51"/>
      <c r="D150" s="51"/>
      <c r="E150" s="51"/>
      <c r="F150" s="51"/>
    </row>
    <row r="151" spans="1:6" ht="16.5" x14ac:dyDescent="0.3">
      <c r="A151" s="51"/>
      <c r="B151" s="51"/>
      <c r="C151" s="51"/>
      <c r="D151" s="51"/>
      <c r="E151" s="51"/>
      <c r="F151" s="51"/>
    </row>
    <row r="152" spans="1:6" ht="16.5" x14ac:dyDescent="0.3">
      <c r="A152" s="51"/>
      <c r="B152" s="51"/>
      <c r="C152" s="51"/>
      <c r="D152" s="51"/>
      <c r="E152" s="51"/>
      <c r="F152" s="51"/>
    </row>
    <row r="153" spans="1:6" ht="16.5" x14ac:dyDescent="0.3">
      <c r="A153" s="51"/>
      <c r="B153" s="51"/>
      <c r="C153" s="51"/>
      <c r="D153" s="51"/>
      <c r="E153" s="51"/>
      <c r="F153" s="51"/>
    </row>
    <row r="154" spans="1:6" ht="16.5" x14ac:dyDescent="0.3">
      <c r="A154" s="51"/>
      <c r="B154" s="51"/>
      <c r="C154" s="51"/>
      <c r="D154" s="51"/>
      <c r="E154" s="51"/>
      <c r="F154" s="51"/>
    </row>
    <row r="155" spans="1:6" ht="16.5" x14ac:dyDescent="0.3">
      <c r="A155" s="51"/>
      <c r="B155" s="51"/>
      <c r="C155" s="51"/>
      <c r="D155" s="51"/>
      <c r="E155" s="51"/>
      <c r="F155" s="51"/>
    </row>
    <row r="156" spans="1:6" ht="16.5" x14ac:dyDescent="0.3">
      <c r="A156" s="51"/>
      <c r="B156" s="51"/>
      <c r="C156" s="51"/>
      <c r="D156" s="51"/>
      <c r="E156" s="51"/>
      <c r="F156" s="51"/>
    </row>
    <row r="157" spans="1:6" ht="16.5" x14ac:dyDescent="0.3">
      <c r="A157" s="51"/>
      <c r="B157" s="51"/>
      <c r="C157" s="51"/>
      <c r="D157" s="51"/>
      <c r="E157" s="51"/>
      <c r="F157" s="51"/>
    </row>
    <row r="158" spans="1:6" ht="16.5" x14ac:dyDescent="0.3">
      <c r="A158" s="51"/>
      <c r="B158" s="51"/>
      <c r="C158" s="51"/>
      <c r="D158" s="51"/>
      <c r="E158" s="51"/>
      <c r="F158" s="51"/>
    </row>
    <row r="159" spans="1:6" ht="16.5" x14ac:dyDescent="0.3">
      <c r="A159" s="51"/>
      <c r="B159" s="51"/>
      <c r="C159" s="51"/>
      <c r="D159" s="51"/>
      <c r="E159" s="51"/>
      <c r="F159" s="51"/>
    </row>
    <row r="160" spans="1:6" ht="16.5" x14ac:dyDescent="0.3">
      <c r="A160" s="51"/>
      <c r="B160" s="51"/>
      <c r="C160" s="51"/>
      <c r="D160" s="51"/>
      <c r="E160" s="51"/>
      <c r="F160" s="51"/>
    </row>
    <row r="161" spans="1:6" ht="16.5" x14ac:dyDescent="0.3">
      <c r="A161" s="51"/>
      <c r="B161" s="51"/>
      <c r="C161" s="51"/>
      <c r="D161" s="51"/>
      <c r="E161" s="51"/>
      <c r="F161" s="51"/>
    </row>
    <row r="162" spans="1:6" ht="16.5" x14ac:dyDescent="0.3">
      <c r="A162" s="51"/>
      <c r="B162" s="51"/>
      <c r="C162" s="51"/>
      <c r="D162" s="51"/>
      <c r="E162" s="51"/>
      <c r="F162" s="51"/>
    </row>
    <row r="163" spans="1:6" ht="16.5" x14ac:dyDescent="0.3">
      <c r="A163" s="51"/>
      <c r="B163" s="51"/>
      <c r="C163" s="51"/>
      <c r="D163" s="51"/>
      <c r="E163" s="51"/>
      <c r="F163" s="51"/>
    </row>
    <row r="164" spans="1:6" ht="16.5" x14ac:dyDescent="0.3">
      <c r="A164" s="51"/>
      <c r="B164" s="51"/>
      <c r="C164" s="51"/>
      <c r="D164" s="51"/>
      <c r="E164" s="51"/>
      <c r="F164" s="51"/>
    </row>
    <row r="165" spans="1:6" ht="16.5" x14ac:dyDescent="0.3">
      <c r="A165" s="51"/>
      <c r="B165" s="51"/>
      <c r="C165" s="51"/>
      <c r="D165" s="51"/>
      <c r="E165" s="51"/>
      <c r="F165" s="51"/>
    </row>
    <row r="166" spans="1:6" ht="16.5" x14ac:dyDescent="0.3">
      <c r="A166" s="51"/>
      <c r="B166" s="51"/>
      <c r="C166" s="51"/>
      <c r="D166" s="51"/>
      <c r="E166" s="51"/>
      <c r="F166" s="51"/>
    </row>
    <row r="167" spans="1:6" ht="16.5" x14ac:dyDescent="0.3">
      <c r="A167" s="51"/>
      <c r="B167" s="51"/>
      <c r="C167" s="51"/>
      <c r="D167" s="51"/>
      <c r="E167" s="51"/>
      <c r="F167" s="51"/>
    </row>
    <row r="168" spans="1:6" ht="16.5" x14ac:dyDescent="0.3">
      <c r="A168" s="51"/>
      <c r="B168" s="51"/>
      <c r="C168" s="51"/>
      <c r="D168" s="51"/>
      <c r="E168" s="51"/>
      <c r="F168" s="51"/>
    </row>
    <row r="169" spans="1:6" ht="16.5" x14ac:dyDescent="0.3">
      <c r="A169" s="51"/>
      <c r="B169" s="51"/>
      <c r="C169" s="51"/>
      <c r="D169" s="51"/>
      <c r="E169" s="51"/>
      <c r="F169" s="51"/>
    </row>
    <row r="170" spans="1:6" ht="16.5" x14ac:dyDescent="0.3">
      <c r="A170" s="51"/>
      <c r="B170" s="51"/>
      <c r="C170" s="51"/>
      <c r="D170" s="51"/>
      <c r="E170" s="51"/>
      <c r="F170" s="51"/>
    </row>
    <row r="171" spans="1:6" ht="16.5" x14ac:dyDescent="0.3">
      <c r="A171" s="51"/>
      <c r="B171" s="51"/>
      <c r="C171" s="51"/>
      <c r="D171" s="51"/>
      <c r="E171" s="51"/>
      <c r="F171" s="51"/>
    </row>
    <row r="172" spans="1:6" ht="16.5" x14ac:dyDescent="0.3">
      <c r="A172" s="51"/>
      <c r="B172" s="51"/>
      <c r="C172" s="51"/>
      <c r="D172" s="51"/>
      <c r="E172" s="51"/>
      <c r="F172" s="51"/>
    </row>
    <row r="173" spans="1:6" ht="16.5" x14ac:dyDescent="0.3">
      <c r="A173" s="51"/>
      <c r="B173" s="51"/>
      <c r="C173" s="51"/>
      <c r="D173" s="51"/>
      <c r="E173" s="51"/>
      <c r="F173" s="51"/>
    </row>
    <row r="174" spans="1:6" ht="16.5" x14ac:dyDescent="0.3">
      <c r="A174" s="51"/>
      <c r="B174" s="51"/>
      <c r="C174" s="51"/>
      <c r="D174" s="51"/>
      <c r="E174" s="51"/>
      <c r="F174" s="51"/>
    </row>
    <row r="175" spans="1:6" ht="16.5" x14ac:dyDescent="0.3">
      <c r="A175" s="51"/>
      <c r="B175" s="51"/>
      <c r="C175" s="51"/>
      <c r="D175" s="51"/>
      <c r="E175" s="51"/>
      <c r="F175" s="51"/>
    </row>
    <row r="176" spans="1:6" ht="16.5" x14ac:dyDescent="0.3">
      <c r="A176" s="51"/>
      <c r="B176" s="51"/>
      <c r="C176" s="51"/>
      <c r="D176" s="51"/>
      <c r="E176" s="51"/>
      <c r="F176" s="51"/>
    </row>
    <row r="177" spans="1:6" ht="16.5" x14ac:dyDescent="0.3">
      <c r="A177" s="51"/>
      <c r="B177" s="51"/>
      <c r="C177" s="51"/>
      <c r="D177" s="51"/>
      <c r="E177" s="51"/>
      <c r="F177" s="51"/>
    </row>
    <row r="178" spans="1:6" ht="16.5" x14ac:dyDescent="0.3">
      <c r="A178" s="51"/>
      <c r="B178" s="51"/>
      <c r="C178" s="51"/>
      <c r="D178" s="51"/>
      <c r="E178" s="51"/>
      <c r="F178" s="51"/>
    </row>
    <row r="179" spans="1:6" ht="16.5" x14ac:dyDescent="0.3">
      <c r="A179" s="51"/>
      <c r="B179" s="51"/>
      <c r="C179" s="51"/>
      <c r="D179" s="51"/>
      <c r="E179" s="51"/>
      <c r="F179" s="51"/>
    </row>
    <row r="180" spans="1:6" ht="16.5" x14ac:dyDescent="0.3">
      <c r="A180" s="51"/>
      <c r="B180" s="51"/>
      <c r="C180" s="51"/>
      <c r="D180" s="51"/>
      <c r="E180" s="51"/>
      <c r="F180" s="51"/>
    </row>
    <row r="181" spans="1:6" ht="16.5" x14ac:dyDescent="0.3">
      <c r="A181" s="51"/>
      <c r="B181" s="51"/>
      <c r="C181" s="51"/>
      <c r="D181" s="51"/>
      <c r="E181" s="51"/>
      <c r="F181" s="51"/>
    </row>
    <row r="182" spans="1:6" ht="16.5" x14ac:dyDescent="0.3">
      <c r="A182" s="51"/>
      <c r="B182" s="51"/>
      <c r="C182" s="51"/>
      <c r="D182" s="51"/>
      <c r="E182" s="51"/>
      <c r="F182" s="51"/>
    </row>
    <row r="183" spans="1:6" ht="16.5" x14ac:dyDescent="0.3">
      <c r="A183" s="51"/>
      <c r="B183" s="51"/>
      <c r="C183" s="51"/>
      <c r="D183" s="51"/>
      <c r="E183" s="51"/>
      <c r="F183" s="51"/>
    </row>
    <row r="184" spans="1:6" ht="16.5" x14ac:dyDescent="0.3">
      <c r="A184" s="51"/>
      <c r="B184" s="51"/>
      <c r="C184" s="51"/>
      <c r="D184" s="51"/>
      <c r="E184" s="51"/>
      <c r="F184" s="51"/>
    </row>
    <row r="185" spans="1:6" ht="16.5" x14ac:dyDescent="0.3">
      <c r="A185" s="51"/>
      <c r="B185" s="51"/>
      <c r="C185" s="51"/>
      <c r="D185" s="51"/>
      <c r="E185" s="51"/>
      <c r="F185" s="51"/>
    </row>
    <row r="186" spans="1:6" ht="16.5" x14ac:dyDescent="0.3">
      <c r="A186" s="51"/>
      <c r="B186" s="51"/>
      <c r="C186" s="51"/>
      <c r="D186" s="51"/>
      <c r="E186" s="51"/>
      <c r="F186" s="51"/>
    </row>
    <row r="187" spans="1:6" ht="16.5" x14ac:dyDescent="0.3">
      <c r="A187" s="51"/>
      <c r="B187" s="51"/>
      <c r="C187" s="51"/>
      <c r="D187" s="51"/>
      <c r="E187" s="51"/>
      <c r="F187" s="51"/>
    </row>
    <row r="188" spans="1:6" ht="16.5" x14ac:dyDescent="0.3">
      <c r="A188" s="51"/>
      <c r="B188" s="51"/>
      <c r="C188" s="51"/>
      <c r="D188" s="51"/>
      <c r="E188" s="51"/>
      <c r="F188" s="51"/>
    </row>
    <row r="189" spans="1:6" ht="16.5" x14ac:dyDescent="0.3">
      <c r="A189" s="51"/>
      <c r="B189" s="51"/>
      <c r="C189" s="51"/>
      <c r="D189" s="51"/>
      <c r="E189" s="51"/>
      <c r="F189" s="51"/>
    </row>
    <row r="190" spans="1:6" ht="16.5" x14ac:dyDescent="0.3">
      <c r="A190" s="51"/>
      <c r="B190" s="51"/>
      <c r="C190" s="51"/>
      <c r="D190" s="51"/>
      <c r="E190" s="51"/>
      <c r="F190" s="51"/>
    </row>
    <row r="191" spans="1:6" ht="16.5" x14ac:dyDescent="0.3">
      <c r="A191" s="51"/>
      <c r="B191" s="51"/>
      <c r="C191" s="51"/>
      <c r="D191" s="51"/>
      <c r="E191" s="51"/>
      <c r="F191" s="51"/>
    </row>
    <row r="192" spans="1:6" ht="16.5" x14ac:dyDescent="0.3">
      <c r="A192" s="51"/>
      <c r="B192" s="51"/>
      <c r="C192" s="51"/>
      <c r="D192" s="51"/>
      <c r="E192" s="51"/>
      <c r="F192" s="51"/>
    </row>
    <row r="193" spans="1:6" ht="16.5" x14ac:dyDescent="0.3">
      <c r="A193" s="51"/>
      <c r="B193" s="51"/>
      <c r="C193" s="51"/>
      <c r="D193" s="51"/>
      <c r="E193" s="51"/>
      <c r="F193" s="51"/>
    </row>
    <row r="194" spans="1:6" ht="16.5" x14ac:dyDescent="0.3">
      <c r="A194" s="51"/>
      <c r="B194" s="51"/>
      <c r="C194" s="51"/>
      <c r="D194" s="51"/>
      <c r="E194" s="51"/>
      <c r="F194" s="51"/>
    </row>
    <row r="195" spans="1:6" ht="16.5" x14ac:dyDescent="0.3">
      <c r="A195" s="51"/>
      <c r="B195" s="51"/>
      <c r="C195" s="51"/>
      <c r="D195" s="51"/>
      <c r="E195" s="51"/>
      <c r="F195" s="51"/>
    </row>
    <row r="196" spans="1:6" ht="16.5" x14ac:dyDescent="0.3">
      <c r="A196" s="51"/>
      <c r="B196" s="51"/>
      <c r="C196" s="51"/>
      <c r="D196" s="51"/>
      <c r="E196" s="51"/>
      <c r="F196" s="51"/>
    </row>
    <row r="197" spans="1:6" ht="16.5" x14ac:dyDescent="0.3">
      <c r="A197" s="51"/>
      <c r="B197" s="51"/>
      <c r="C197" s="51"/>
      <c r="D197" s="51"/>
      <c r="E197" s="51"/>
      <c r="F197" s="51"/>
    </row>
    <row r="198" spans="1:6" ht="16.5" x14ac:dyDescent="0.3">
      <c r="A198" s="51"/>
      <c r="B198" s="51"/>
      <c r="C198" s="51"/>
      <c r="D198" s="51"/>
      <c r="E198" s="51"/>
      <c r="F198" s="51"/>
    </row>
    <row r="199" spans="1:6" ht="16.5" x14ac:dyDescent="0.3">
      <c r="A199" s="51"/>
      <c r="B199" s="51"/>
      <c r="C199" s="51"/>
      <c r="D199" s="51"/>
      <c r="E199" s="51"/>
      <c r="F199" s="51"/>
    </row>
    <row r="200" spans="1:6" ht="16.5" x14ac:dyDescent="0.3">
      <c r="A200" s="51"/>
      <c r="B200" s="51"/>
      <c r="C200" s="51"/>
      <c r="D200" s="51"/>
      <c r="E200" s="51"/>
      <c r="F200" s="51"/>
    </row>
    <row r="201" spans="1:6" ht="16.5" x14ac:dyDescent="0.3">
      <c r="A201" s="51"/>
      <c r="B201" s="51"/>
      <c r="C201" s="51"/>
      <c r="D201" s="51"/>
      <c r="E201" s="51"/>
      <c r="F201" s="51"/>
    </row>
    <row r="202" spans="1:6" ht="16.5" x14ac:dyDescent="0.3">
      <c r="A202" s="51"/>
      <c r="B202" s="51"/>
      <c r="C202" s="51"/>
      <c r="D202" s="51"/>
      <c r="E202" s="51"/>
      <c r="F202" s="51"/>
    </row>
    <row r="203" spans="1:6" ht="16.5" x14ac:dyDescent="0.3">
      <c r="A203" s="51"/>
      <c r="B203" s="51"/>
      <c r="C203" s="51"/>
      <c r="D203" s="51"/>
      <c r="E203" s="51"/>
      <c r="F203" s="51"/>
    </row>
    <row r="204" spans="1:6" ht="16.5" x14ac:dyDescent="0.3">
      <c r="A204" s="51"/>
      <c r="B204" s="51"/>
      <c r="C204" s="51"/>
      <c r="D204" s="51"/>
      <c r="E204" s="51"/>
      <c r="F204" s="51"/>
    </row>
    <row r="205" spans="1:6" ht="16.5" x14ac:dyDescent="0.3">
      <c r="A205" s="51"/>
      <c r="B205" s="51"/>
      <c r="C205" s="51"/>
      <c r="D205" s="51"/>
      <c r="E205" s="51"/>
      <c r="F205" s="51"/>
    </row>
    <row r="206" spans="1:6" ht="16.5" x14ac:dyDescent="0.3">
      <c r="A206" s="51"/>
      <c r="B206" s="51"/>
      <c r="C206" s="51"/>
      <c r="D206" s="51"/>
      <c r="E206" s="51"/>
      <c r="F206" s="51"/>
    </row>
    <row r="207" spans="1:6" ht="16.5" x14ac:dyDescent="0.3">
      <c r="A207" s="51"/>
      <c r="B207" s="51"/>
      <c r="C207" s="51"/>
      <c r="D207" s="51"/>
      <c r="E207" s="51"/>
      <c r="F207" s="51"/>
    </row>
    <row r="208" spans="1:6" ht="16.5" x14ac:dyDescent="0.3">
      <c r="A208" s="51"/>
      <c r="B208" s="51"/>
      <c r="C208" s="51"/>
      <c r="D208" s="51"/>
      <c r="E208" s="51"/>
      <c r="F208" s="51"/>
    </row>
    <row r="209" spans="1:6" ht="16.5" x14ac:dyDescent="0.3">
      <c r="A209" s="51"/>
      <c r="B209" s="51"/>
      <c r="C209" s="51"/>
      <c r="D209" s="51"/>
      <c r="E209" s="51"/>
      <c r="F209" s="51"/>
    </row>
    <row r="210" spans="1:6" ht="16.5" x14ac:dyDescent="0.3">
      <c r="A210" s="51"/>
      <c r="B210" s="51"/>
      <c r="C210" s="51"/>
      <c r="D210" s="51"/>
      <c r="E210" s="51"/>
      <c r="F210" s="51"/>
    </row>
    <row r="211" spans="1:6" ht="16.5" x14ac:dyDescent="0.3">
      <c r="A211" s="51"/>
      <c r="B211" s="51"/>
      <c r="C211" s="51"/>
      <c r="D211" s="51"/>
      <c r="E211" s="51"/>
      <c r="F211" s="51"/>
    </row>
    <row r="212" spans="1:6" ht="16.5" x14ac:dyDescent="0.3">
      <c r="A212" s="51"/>
      <c r="B212" s="51"/>
      <c r="C212" s="51"/>
      <c r="D212" s="51"/>
      <c r="E212" s="51"/>
      <c r="F212" s="51"/>
    </row>
    <row r="213" spans="1:6" ht="16.5" x14ac:dyDescent="0.3">
      <c r="A213" s="51"/>
      <c r="B213" s="51"/>
      <c r="C213" s="51"/>
      <c r="D213" s="51"/>
      <c r="E213" s="51"/>
      <c r="F213" s="51"/>
    </row>
    <row r="214" spans="1:6" ht="16.5" x14ac:dyDescent="0.3">
      <c r="A214" s="51"/>
      <c r="B214" s="51"/>
      <c r="C214" s="51"/>
      <c r="D214" s="51"/>
      <c r="E214" s="51"/>
      <c r="F214" s="51"/>
    </row>
    <row r="215" spans="1:6" ht="16.5" x14ac:dyDescent="0.3">
      <c r="A215" s="51"/>
      <c r="B215" s="51"/>
      <c r="C215" s="51"/>
      <c r="D215" s="51"/>
      <c r="E215" s="51"/>
      <c r="F215" s="51"/>
    </row>
    <row r="216" spans="1:6" ht="16.5" x14ac:dyDescent="0.3">
      <c r="A216" s="51"/>
      <c r="B216" s="51"/>
      <c r="C216" s="51"/>
      <c r="D216" s="51"/>
      <c r="E216" s="51"/>
      <c r="F216" s="51"/>
    </row>
    <row r="217" spans="1:6" ht="16.5" x14ac:dyDescent="0.3">
      <c r="A217" s="51"/>
      <c r="B217" s="51"/>
      <c r="C217" s="51"/>
      <c r="D217" s="51"/>
      <c r="E217" s="51"/>
      <c r="F217" s="51"/>
    </row>
    <row r="218" spans="1:6" ht="16.5" x14ac:dyDescent="0.3">
      <c r="A218" s="51"/>
      <c r="B218" s="51"/>
      <c r="C218" s="51"/>
      <c r="D218" s="51"/>
      <c r="E218" s="51"/>
      <c r="F218" s="51"/>
    </row>
    <row r="219" spans="1:6" ht="16.5" x14ac:dyDescent="0.3">
      <c r="A219" s="51"/>
      <c r="B219" s="51"/>
      <c r="C219" s="51"/>
      <c r="D219" s="51"/>
      <c r="E219" s="51"/>
      <c r="F219" s="51"/>
    </row>
    <row r="220" spans="1:6" ht="16.5" x14ac:dyDescent="0.3">
      <c r="A220" s="51"/>
      <c r="B220" s="51"/>
      <c r="C220" s="51"/>
      <c r="D220" s="51"/>
      <c r="E220" s="51"/>
      <c r="F220" s="51"/>
    </row>
    <row r="221" spans="1:6" ht="16.5" x14ac:dyDescent="0.3">
      <c r="A221" s="51"/>
      <c r="B221" s="51"/>
      <c r="C221" s="51"/>
      <c r="D221" s="51"/>
      <c r="E221" s="51"/>
      <c r="F221" s="51"/>
    </row>
    <row r="222" spans="1:6" ht="16.5" x14ac:dyDescent="0.3">
      <c r="A222" s="51"/>
      <c r="B222" s="51"/>
      <c r="C222" s="51"/>
      <c r="D222" s="51"/>
      <c r="E222" s="51"/>
      <c r="F222" s="51"/>
    </row>
    <row r="223" spans="1:6" ht="16.5" x14ac:dyDescent="0.3">
      <c r="A223" s="51"/>
      <c r="B223" s="51"/>
      <c r="C223" s="51"/>
      <c r="D223" s="51"/>
      <c r="E223" s="51"/>
      <c r="F223" s="51"/>
    </row>
    <row r="224" spans="1:6" ht="16.5" x14ac:dyDescent="0.3">
      <c r="A224" s="51"/>
      <c r="B224" s="51"/>
      <c r="C224" s="51"/>
      <c r="D224" s="51"/>
      <c r="E224" s="51"/>
      <c r="F224" s="51"/>
    </row>
    <row r="225" spans="1:6" ht="16.5" x14ac:dyDescent="0.3">
      <c r="A225" s="51"/>
      <c r="B225" s="51"/>
      <c r="C225" s="51"/>
      <c r="D225" s="51"/>
      <c r="E225" s="51"/>
      <c r="F225" s="51"/>
    </row>
    <row r="226" spans="1:6" ht="16.5" x14ac:dyDescent="0.3">
      <c r="A226" s="51"/>
      <c r="B226" s="51"/>
      <c r="C226" s="51"/>
      <c r="D226" s="51"/>
      <c r="E226" s="51"/>
      <c r="F226" s="51"/>
    </row>
    <row r="227" spans="1:6" ht="16.5" x14ac:dyDescent="0.3">
      <c r="A227" s="51"/>
      <c r="B227" s="51"/>
      <c r="C227" s="51"/>
      <c r="D227" s="51"/>
      <c r="E227" s="51"/>
      <c r="F227" s="51"/>
    </row>
    <row r="228" spans="1:6" ht="16.5" x14ac:dyDescent="0.3">
      <c r="A228" s="51"/>
      <c r="B228" s="51"/>
      <c r="C228" s="51"/>
      <c r="D228" s="51"/>
      <c r="E228" s="51"/>
      <c r="F228" s="51"/>
    </row>
    <row r="229" spans="1:6" ht="16.5" x14ac:dyDescent="0.3">
      <c r="A229" s="51"/>
      <c r="B229" s="51"/>
      <c r="C229" s="51"/>
      <c r="D229" s="51"/>
      <c r="E229" s="51"/>
      <c r="F229" s="51"/>
    </row>
    <row r="230" spans="1:6" ht="16.5" x14ac:dyDescent="0.3">
      <c r="A230" s="51"/>
      <c r="B230" s="51"/>
      <c r="C230" s="51"/>
      <c r="D230" s="51"/>
      <c r="E230" s="51"/>
      <c r="F230" s="51"/>
    </row>
    <row r="231" spans="1:6" ht="16.5" x14ac:dyDescent="0.3">
      <c r="A231" s="51"/>
      <c r="B231" s="51"/>
      <c r="C231" s="51"/>
      <c r="D231" s="51"/>
      <c r="E231" s="51"/>
      <c r="F231" s="51"/>
    </row>
    <row r="232" spans="1:6" ht="16.5" x14ac:dyDescent="0.3">
      <c r="A232" s="51"/>
      <c r="B232" s="51"/>
      <c r="C232" s="51"/>
      <c r="D232" s="51"/>
      <c r="E232" s="51"/>
      <c r="F232" s="51"/>
    </row>
    <row r="233" spans="1:6" ht="16.5" x14ac:dyDescent="0.3">
      <c r="A233" s="51"/>
      <c r="B233" s="51"/>
      <c r="C233" s="51"/>
      <c r="D233" s="51"/>
      <c r="E233" s="51"/>
      <c r="F233" s="51"/>
    </row>
    <row r="234" spans="1:6" ht="16.5" x14ac:dyDescent="0.3">
      <c r="A234" s="51"/>
      <c r="B234" s="51"/>
      <c r="C234" s="51"/>
      <c r="D234" s="51"/>
      <c r="E234" s="51"/>
      <c r="F234" s="51"/>
    </row>
    <row r="235" spans="1:6" ht="16.5" x14ac:dyDescent="0.3">
      <c r="A235" s="51"/>
      <c r="B235" s="51"/>
      <c r="C235" s="51"/>
      <c r="D235" s="51"/>
      <c r="E235" s="51"/>
      <c r="F235" s="51"/>
    </row>
    <row r="236" spans="1:6" ht="16.5" x14ac:dyDescent="0.3">
      <c r="A236" s="51"/>
      <c r="B236" s="51"/>
      <c r="C236" s="51"/>
      <c r="D236" s="51"/>
      <c r="E236" s="51"/>
      <c r="F236" s="51"/>
    </row>
    <row r="237" spans="1:6" ht="16.5" x14ac:dyDescent="0.3">
      <c r="A237" s="51"/>
      <c r="B237" s="51"/>
      <c r="C237" s="51"/>
      <c r="D237" s="51"/>
      <c r="E237" s="51"/>
      <c r="F237" s="51"/>
    </row>
    <row r="238" spans="1:6" ht="16.5" x14ac:dyDescent="0.3">
      <c r="A238" s="51"/>
      <c r="B238" s="51"/>
      <c r="C238" s="51"/>
      <c r="D238" s="51"/>
      <c r="E238" s="51"/>
      <c r="F238" s="51"/>
    </row>
    <row r="239" spans="1:6" ht="16.5" x14ac:dyDescent="0.3">
      <c r="A239" s="51"/>
      <c r="B239" s="51"/>
      <c r="C239" s="51"/>
      <c r="D239" s="51"/>
      <c r="E239" s="51"/>
      <c r="F239" s="51"/>
    </row>
    <row r="240" spans="1:6" ht="16.5" x14ac:dyDescent="0.3">
      <c r="A240" s="51"/>
      <c r="B240" s="51"/>
      <c r="C240" s="51"/>
      <c r="D240" s="51"/>
      <c r="E240" s="51"/>
      <c r="F240" s="51"/>
    </row>
    <row r="241" spans="1:6" ht="16.5" x14ac:dyDescent="0.3">
      <c r="A241" s="51"/>
      <c r="B241" s="51"/>
      <c r="C241" s="51"/>
      <c r="D241" s="51"/>
      <c r="E241" s="51"/>
      <c r="F241" s="51"/>
    </row>
    <row r="242" spans="1:6" ht="16.5" x14ac:dyDescent="0.3">
      <c r="A242" s="51"/>
      <c r="B242" s="51"/>
      <c r="C242" s="51"/>
      <c r="D242" s="51"/>
      <c r="E242" s="51"/>
      <c r="F242" s="51"/>
    </row>
    <row r="243" spans="1:6" ht="16.5" x14ac:dyDescent="0.3">
      <c r="A243" s="51"/>
      <c r="B243" s="51"/>
      <c r="C243" s="51"/>
      <c r="D243" s="51"/>
      <c r="E243" s="51"/>
      <c r="F243" s="51"/>
    </row>
    <row r="244" spans="1:6" ht="16.5" x14ac:dyDescent="0.3">
      <c r="A244" s="51"/>
      <c r="B244" s="51"/>
      <c r="C244" s="51"/>
      <c r="D244" s="51"/>
      <c r="E244" s="51"/>
      <c r="F244" s="51"/>
    </row>
    <row r="245" spans="1:6" ht="16.5" x14ac:dyDescent="0.3">
      <c r="A245" s="51"/>
      <c r="B245" s="51"/>
      <c r="C245" s="51"/>
      <c r="D245" s="51"/>
      <c r="E245" s="51"/>
      <c r="F245" s="51"/>
    </row>
    <row r="246" spans="1:6" ht="16.5" x14ac:dyDescent="0.3">
      <c r="A246" s="51"/>
      <c r="B246" s="51"/>
      <c r="C246" s="51"/>
      <c r="D246" s="51"/>
      <c r="E246" s="51"/>
      <c r="F246" s="51"/>
    </row>
    <row r="247" spans="1:6" ht="16.5" x14ac:dyDescent="0.3">
      <c r="A247" s="51"/>
      <c r="B247" s="51"/>
      <c r="C247" s="51"/>
      <c r="D247" s="51"/>
      <c r="E247" s="51"/>
      <c r="F247" s="51"/>
    </row>
    <row r="248" spans="1:6" ht="16.5" x14ac:dyDescent="0.3">
      <c r="A248" s="51"/>
      <c r="B248" s="51"/>
      <c r="C248" s="51"/>
      <c r="D248" s="51"/>
      <c r="E248" s="51"/>
      <c r="F248" s="51"/>
    </row>
    <row r="249" spans="1:6" ht="16.5" x14ac:dyDescent="0.3">
      <c r="A249" s="51"/>
      <c r="B249" s="51"/>
      <c r="C249" s="51"/>
      <c r="D249" s="51"/>
      <c r="E249" s="51"/>
      <c r="F249" s="51"/>
    </row>
    <row r="250" spans="1:6" ht="16.5" x14ac:dyDescent="0.3">
      <c r="A250" s="51"/>
      <c r="B250" s="51"/>
      <c r="C250" s="51"/>
      <c r="D250" s="51"/>
      <c r="E250" s="51"/>
      <c r="F250" s="51"/>
    </row>
    <row r="251" spans="1:6" ht="16.5" x14ac:dyDescent="0.3">
      <c r="A251" s="51"/>
      <c r="B251" s="51"/>
      <c r="C251" s="51"/>
      <c r="D251" s="51"/>
      <c r="E251" s="51"/>
      <c r="F251" s="51"/>
    </row>
    <row r="252" spans="1:6" ht="16.5" x14ac:dyDescent="0.3">
      <c r="A252" s="51"/>
      <c r="B252" s="51"/>
      <c r="C252" s="51"/>
      <c r="D252" s="51"/>
      <c r="E252" s="51"/>
      <c r="F252" s="51"/>
    </row>
    <row r="253" spans="1:6" ht="16.5" x14ac:dyDescent="0.3">
      <c r="A253" s="51"/>
      <c r="B253" s="51"/>
      <c r="C253" s="51"/>
      <c r="D253" s="51"/>
      <c r="E253" s="51"/>
      <c r="F253" s="51"/>
    </row>
    <row r="254" spans="1:6" ht="16.5" x14ac:dyDescent="0.3">
      <c r="A254" s="51"/>
      <c r="B254" s="51"/>
      <c r="C254" s="51"/>
      <c r="D254" s="51"/>
      <c r="E254" s="51"/>
      <c r="F254" s="51"/>
    </row>
    <row r="255" spans="1:6" ht="16.5" x14ac:dyDescent="0.3">
      <c r="A255" s="51"/>
      <c r="B255" s="51"/>
      <c r="C255" s="51"/>
      <c r="D255" s="51"/>
      <c r="E255" s="51"/>
      <c r="F255" s="51"/>
    </row>
    <row r="256" spans="1:6" ht="16.5" x14ac:dyDescent="0.3">
      <c r="A256" s="51"/>
      <c r="B256" s="51"/>
      <c r="C256" s="51"/>
      <c r="D256" s="51"/>
      <c r="E256" s="51"/>
      <c r="F256" s="51"/>
    </row>
    <row r="257" spans="1:6" ht="16.5" x14ac:dyDescent="0.3">
      <c r="A257" s="51"/>
      <c r="B257" s="51"/>
      <c r="C257" s="51"/>
      <c r="D257" s="51"/>
      <c r="E257" s="51"/>
      <c r="F257" s="51"/>
    </row>
    <row r="258" spans="1:6" ht="16.5" x14ac:dyDescent="0.3">
      <c r="A258" s="51"/>
      <c r="B258" s="51"/>
      <c r="C258" s="51"/>
      <c r="D258" s="51"/>
      <c r="E258" s="51"/>
      <c r="F258" s="51"/>
    </row>
    <row r="259" spans="1:6" ht="16.5" x14ac:dyDescent="0.3">
      <c r="A259" s="51"/>
      <c r="B259" s="51"/>
      <c r="C259" s="51"/>
      <c r="D259" s="51"/>
      <c r="E259" s="51"/>
      <c r="F259" s="51"/>
    </row>
    <row r="260" spans="1:6" ht="16.5" x14ac:dyDescent="0.3">
      <c r="A260" s="51"/>
      <c r="B260" s="51"/>
      <c r="C260" s="51"/>
      <c r="D260" s="51"/>
      <c r="E260" s="51"/>
      <c r="F260" s="51"/>
    </row>
    <row r="261" spans="1:6" ht="16.5" x14ac:dyDescent="0.3">
      <c r="A261" s="51"/>
      <c r="B261" s="51"/>
      <c r="C261" s="51"/>
      <c r="D261" s="51"/>
      <c r="E261" s="51"/>
      <c r="F261" s="51"/>
    </row>
    <row r="262" spans="1:6" ht="16.5" x14ac:dyDescent="0.3">
      <c r="A262" s="51"/>
      <c r="B262" s="51"/>
      <c r="C262" s="51"/>
      <c r="D262" s="51"/>
      <c r="E262" s="51"/>
      <c r="F262" s="51"/>
    </row>
    <row r="263" spans="1:6" ht="16.5" x14ac:dyDescent="0.3">
      <c r="A263" s="51"/>
      <c r="B263" s="51"/>
      <c r="C263" s="51"/>
      <c r="D263" s="51"/>
      <c r="E263" s="51"/>
      <c r="F263" s="51"/>
    </row>
    <row r="264" spans="1:6" ht="16.5" x14ac:dyDescent="0.3">
      <c r="A264" s="51"/>
      <c r="B264" s="51"/>
      <c r="C264" s="51"/>
      <c r="D264" s="51"/>
      <c r="E264" s="51"/>
      <c r="F264" s="51"/>
    </row>
  </sheetData>
  <mergeCells count="28">
    <mergeCell ref="B46:F46"/>
    <mergeCell ref="B40:F40"/>
    <mergeCell ref="B41:F41"/>
    <mergeCell ref="B42:F42"/>
    <mergeCell ref="B44:F44"/>
    <mergeCell ref="B45:F45"/>
    <mergeCell ref="B33:F33"/>
    <mergeCell ref="B34:F34"/>
    <mergeCell ref="B36:F36"/>
    <mergeCell ref="B37:F37"/>
    <mergeCell ref="B38:F38"/>
    <mergeCell ref="B26:F26"/>
    <mergeCell ref="B28:F28"/>
    <mergeCell ref="B29:F29"/>
    <mergeCell ref="B30:F30"/>
    <mergeCell ref="B32:F32"/>
    <mergeCell ref="B20:F20"/>
    <mergeCell ref="B21:F21"/>
    <mergeCell ref="B22:F22"/>
    <mergeCell ref="B24:F24"/>
    <mergeCell ref="B25:F25"/>
    <mergeCell ref="B18:F18"/>
    <mergeCell ref="A3:J3"/>
    <mergeCell ref="A4:J4"/>
    <mergeCell ref="A5:J5"/>
    <mergeCell ref="B16:F16"/>
    <mergeCell ref="B17:F17"/>
    <mergeCell ref="C8:E8"/>
  </mergeCells>
  <printOptions horizontalCentered="1"/>
  <pageMargins left="0.45" right="0.45" top="0.5" bottom="0.5" header="0.3" footer="0.3"/>
  <pageSetup scale="75" orientation="portrait"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 Instructions</vt:lpstr>
      <vt:lpstr>Allocation Worksheet</vt:lpstr>
      <vt:lpstr>2. Program Budget</vt:lpstr>
      <vt:lpstr>3. Admin Expense Detail</vt:lpstr>
      <vt:lpstr>'2. Program Budget'!Print_Area</vt:lpstr>
      <vt:lpstr>'Allocation Worksheet'!Print_Area</vt:lpstr>
      <vt:lpstr>'2. Program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2023-05-23T00:01:15Z</dcterms:modified>
</cp:coreProperties>
</file>